
<file path=[Content_Types].xml><?xml version="1.0" encoding="utf-8"?>
<Types xmlns="http://schemas.openxmlformats.org/package/2006/content-types">
  <Default Extension="bin" ContentType="application/vnd.openxmlformats-officedocument.spreadsheetml.printerSettings"/>
  <Default Extension="tmp" ContentType="image/png"/>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Accountability Statistical Analyses\Policy Unit\Gold Star\Provider Database Submitted by LME-MCOs\"/>
    </mc:Choice>
  </mc:AlternateContent>
  <bookViews>
    <workbookView xWindow="360" yWindow="270" windowWidth="15450" windowHeight="11445" tabRatio="944"/>
  </bookViews>
  <sheets>
    <sheet name="Instructions" sheetId="23" r:id="rId1"/>
    <sheet name="Guidelines" sheetId="24" r:id="rId2"/>
    <sheet name="Overview" sheetId="49" r:id="rId3"/>
    <sheet name="Frequency-Licensed Surveys" sheetId="52" r:id="rId4"/>
    <sheet name="Workbook Set-up" sheetId="1" r:id="rId5"/>
    <sheet name="Data Validation" sheetId="21" state="hidden" r:id="rId6"/>
    <sheet name="OVERALL SUMMARY" sheetId="16" r:id="rId7"/>
    <sheet name="Routine Monitoring" sheetId="2" r:id="rId8"/>
    <sheet name="Record Release Checklist" sheetId="50" r:id="rId9"/>
    <sheet name="Medication Review" sheetId="6" r:id="rId10"/>
    <sheet name="Post-Payment Generic Tool" sheetId="9" r:id="rId11"/>
    <sheet name="Staff Qual Generic" sheetId="60" r:id="rId12"/>
    <sheet name="Staff Qual ACTT" sheetId="31" r:id="rId13"/>
    <sheet name="Staff Qual CST" sheetId="30" r:id="rId14"/>
    <sheet name="Staff Qual Day Tx" sheetId="40" r:id="rId15"/>
    <sheet name="Staff Qual FBC" sheetId="25" r:id="rId16"/>
    <sheet name="Staff Qual IIH" sheetId="28" r:id="rId17"/>
    <sheet name="Staff Qual MCM" sheetId="26" r:id="rId18"/>
    <sheet name="Staff Qual MST" sheetId="29" r:id="rId19"/>
    <sheet name="Staff Qual PSR" sheetId="39" r:id="rId20"/>
    <sheet name="Staff PartialHosp-MedCRT- Dtx" sheetId="37" r:id="rId21"/>
    <sheet name="Staff Qual SAIOP-SACOT" sheetId="34" r:id="rId22"/>
    <sheet name="Post-Payment Innovations Waiver" sheetId="10" r:id="rId23"/>
    <sheet name="Staff Qual Innovations Waiver" sheetId="43" r:id="rId24"/>
    <sheet name="Post-Payment Opioid" sheetId="11" r:id="rId25"/>
    <sheet name="Staff Qual Opioid" sheetId="45" r:id="rId26"/>
    <sheet name="Post-Payment DA" sheetId="12" r:id="rId27"/>
    <sheet name="Staff Qual DA" sheetId="27" r:id="rId28"/>
    <sheet name="Post-Payment Residential" sheetId="13" r:id="rId29"/>
    <sheet name="Post-Payment PRTF" sheetId="15" r:id="rId30"/>
    <sheet name="Staff Qual Residential &amp; PRTF" sheetId="44" r:id="rId31"/>
    <sheet name="Staff Credentials" sheetId="59" state="hidden" r:id="rId32"/>
    <sheet name="Post-Payment TFC" sheetId="61" r:id="rId33"/>
    <sheet name="Sample Based on Paid Claims" sheetId="19" r:id="rId34"/>
    <sheet name="Personnel List" sheetId="18" r:id="rId35"/>
    <sheet name="Incident Level I" sheetId="54" r:id="rId36"/>
    <sheet name="Incident Level II &amp; III" sheetId="53" r:id="rId37"/>
    <sheet name="Restrictive Interventions" sheetId="55" r:id="rId38"/>
    <sheet name="Complaints" sheetId="56" r:id="rId39"/>
    <sheet name="Medication Review Records" sheetId="57" r:id="rId40"/>
    <sheet name="Data Extraction" sheetId="20" r:id="rId41"/>
  </sheets>
  <externalReferences>
    <externalReference r:id="rId42"/>
    <externalReference r:id="rId43"/>
    <externalReference r:id="rId44"/>
    <externalReference r:id="rId45"/>
    <externalReference r:id="rId46"/>
    <externalReference r:id="rId47"/>
  </externalReferences>
  <definedNames>
    <definedName name="____Q4" localSheetId="33" hidden="1">{#N/A,#N/A,FALSE,"Sheet2";#N/A,#N/A,FALSE,"Outcomes";#N/A,#N/A,FALSE,"Outcomes-AP";#N/A,#N/A,FALSE,"Outcomes-AP2";#N/A,#N/A,FALSE,"Outcomes-AP3";#N/A,#N/A,FALSE,"Outcomes-Inst";#N/A,#N/A,FALSE,"Outcomes-Inst2";#N/A,#N/A,FALSE,"Outcomes-Inst3"}</definedName>
    <definedName name="___Q4" localSheetId="34" hidden="1">{#N/A,#N/A,FALSE,"Sheet2";#N/A,#N/A,FALSE,"Outcomes";#N/A,#N/A,FALSE,"Outcomes-AP";#N/A,#N/A,FALSE,"Outcomes-AP2";#N/A,#N/A,FALSE,"Outcomes-AP3";#N/A,#N/A,FALSE,"Outcomes-Inst";#N/A,#N/A,FALSE,"Outcomes-Inst2";#N/A,#N/A,FALSE,"Outcomes-Inst3"}</definedName>
    <definedName name="__Q4" localSheetId="5" hidden="1">{#N/A,#N/A,FALSE,"Sheet2";#N/A,#N/A,FALSE,"Outcomes";#N/A,#N/A,FALSE,"Outcomes-AP";#N/A,#N/A,FALSE,"Outcomes-AP2";#N/A,#N/A,FALSE,"Outcomes-AP3";#N/A,#N/A,FALSE,"Outcomes-Inst";#N/A,#N/A,FALSE,"Outcomes-Inst2";#N/A,#N/A,FALSE,"Outcomes-Inst3"}</definedName>
    <definedName name="__Q4" localSheetId="20" hidden="1">{#N/A,#N/A,FALSE,"Sheet2";#N/A,#N/A,FALSE,"Outcomes";#N/A,#N/A,FALSE,"Outcomes-AP";#N/A,#N/A,FALSE,"Outcomes-AP2";#N/A,#N/A,FALSE,"Outcomes-AP3";#N/A,#N/A,FALSE,"Outcomes-Inst";#N/A,#N/A,FALSE,"Outcomes-Inst2";#N/A,#N/A,FALSE,"Outcomes-Inst3"}</definedName>
    <definedName name="__Q4" localSheetId="12" hidden="1">{#N/A,#N/A,FALSE,"Sheet2";#N/A,#N/A,FALSE,"Outcomes";#N/A,#N/A,FALSE,"Outcomes-AP";#N/A,#N/A,FALSE,"Outcomes-AP2";#N/A,#N/A,FALSE,"Outcomes-AP3";#N/A,#N/A,FALSE,"Outcomes-Inst";#N/A,#N/A,FALSE,"Outcomes-Inst2";#N/A,#N/A,FALSE,"Outcomes-Inst3"}</definedName>
    <definedName name="__Q4" localSheetId="13" hidden="1">{#N/A,#N/A,FALSE,"Sheet2";#N/A,#N/A,FALSE,"Outcomes";#N/A,#N/A,FALSE,"Outcomes-AP";#N/A,#N/A,FALSE,"Outcomes-AP2";#N/A,#N/A,FALSE,"Outcomes-AP3";#N/A,#N/A,FALSE,"Outcomes-Inst";#N/A,#N/A,FALSE,"Outcomes-Inst2";#N/A,#N/A,FALSE,"Outcomes-Inst3"}</definedName>
    <definedName name="__Q4" localSheetId="27" hidden="1">{#N/A,#N/A,FALSE,"Sheet2";#N/A,#N/A,FALSE,"Outcomes";#N/A,#N/A,FALSE,"Outcomes-AP";#N/A,#N/A,FALSE,"Outcomes-AP2";#N/A,#N/A,FALSE,"Outcomes-AP3";#N/A,#N/A,FALSE,"Outcomes-Inst";#N/A,#N/A,FALSE,"Outcomes-Inst2";#N/A,#N/A,FALSE,"Outcomes-Inst3"}</definedName>
    <definedName name="__Q4" localSheetId="14" hidden="1">{#N/A,#N/A,FALSE,"Sheet2";#N/A,#N/A,FALSE,"Outcomes";#N/A,#N/A,FALSE,"Outcomes-AP";#N/A,#N/A,FALSE,"Outcomes-AP2";#N/A,#N/A,FALSE,"Outcomes-AP3";#N/A,#N/A,FALSE,"Outcomes-Inst";#N/A,#N/A,FALSE,"Outcomes-Inst2";#N/A,#N/A,FALSE,"Outcomes-Inst3"}</definedName>
    <definedName name="__Q4" localSheetId="11" hidden="1">{#N/A,#N/A,FALSE,"Sheet2";#N/A,#N/A,FALSE,"Outcomes";#N/A,#N/A,FALSE,"Outcomes-AP";#N/A,#N/A,FALSE,"Outcomes-AP2";#N/A,#N/A,FALSE,"Outcomes-AP3";#N/A,#N/A,FALSE,"Outcomes-Inst";#N/A,#N/A,FALSE,"Outcomes-Inst2";#N/A,#N/A,FALSE,"Outcomes-Inst3"}</definedName>
    <definedName name="__Q4" localSheetId="16" hidden="1">{#N/A,#N/A,FALSE,"Sheet2";#N/A,#N/A,FALSE,"Outcomes";#N/A,#N/A,FALSE,"Outcomes-AP";#N/A,#N/A,FALSE,"Outcomes-AP2";#N/A,#N/A,FALSE,"Outcomes-AP3";#N/A,#N/A,FALSE,"Outcomes-Inst";#N/A,#N/A,FALSE,"Outcomes-Inst2";#N/A,#N/A,FALSE,"Outcomes-Inst3"}</definedName>
    <definedName name="__Q4" localSheetId="17" hidden="1">{#N/A,#N/A,FALSE,"Sheet2";#N/A,#N/A,FALSE,"Outcomes";#N/A,#N/A,FALSE,"Outcomes-AP";#N/A,#N/A,FALSE,"Outcomes-AP2";#N/A,#N/A,FALSE,"Outcomes-AP3";#N/A,#N/A,FALSE,"Outcomes-Inst";#N/A,#N/A,FALSE,"Outcomes-Inst2";#N/A,#N/A,FALSE,"Outcomes-Inst3"}</definedName>
    <definedName name="__Q4" localSheetId="18" hidden="1">{#N/A,#N/A,FALSE,"Sheet2";#N/A,#N/A,FALSE,"Outcomes";#N/A,#N/A,FALSE,"Outcomes-AP";#N/A,#N/A,FALSE,"Outcomes-AP2";#N/A,#N/A,FALSE,"Outcomes-AP3";#N/A,#N/A,FALSE,"Outcomes-Inst";#N/A,#N/A,FALSE,"Outcomes-Inst2";#N/A,#N/A,FALSE,"Outcomes-Inst3"}</definedName>
    <definedName name="__Q4" localSheetId="19" hidden="1">{#N/A,#N/A,FALSE,"Sheet2";#N/A,#N/A,FALSE,"Outcomes";#N/A,#N/A,FALSE,"Outcomes-AP";#N/A,#N/A,FALSE,"Outcomes-AP2";#N/A,#N/A,FALSE,"Outcomes-AP3";#N/A,#N/A,FALSE,"Outcomes-Inst";#N/A,#N/A,FALSE,"Outcomes-Inst2";#N/A,#N/A,FALSE,"Outcomes-Inst3"}</definedName>
    <definedName name="__Q4" localSheetId="21"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6" hidden="1">'OVERALL SUMMARY'!$N$8:$N$195</definedName>
    <definedName name="_Q4" localSheetId="5" hidden="1">{#N/A,#N/A,FALSE,"Sheet2";#N/A,#N/A,FALSE,"Outcomes";#N/A,#N/A,FALSE,"Outcomes-AP";#N/A,#N/A,FALSE,"Outcomes-AP2";#N/A,#N/A,FALSE,"Outcomes-AP3";#N/A,#N/A,FALSE,"Outcomes-Inst";#N/A,#N/A,FALSE,"Outcomes-Inst2";#N/A,#N/A,FALSE,"Outcomes-Inst3"}</definedName>
    <definedName name="_Q4" localSheetId="26" hidden="1">{#N/A,#N/A,FALSE,"Sheet2";#N/A,#N/A,FALSE,"Outcomes";#N/A,#N/A,FALSE,"Outcomes-AP";#N/A,#N/A,FALSE,"Outcomes-AP2";#N/A,#N/A,FALSE,"Outcomes-AP3";#N/A,#N/A,FALSE,"Outcomes-Inst";#N/A,#N/A,FALSE,"Outcomes-Inst2";#N/A,#N/A,FALSE,"Outcomes-Inst3"}</definedName>
    <definedName name="_Q4" localSheetId="10" hidden="1">{#N/A,#N/A,FALSE,"Sheet2";#N/A,#N/A,FALSE,"Outcomes";#N/A,#N/A,FALSE,"Outcomes-AP";#N/A,#N/A,FALSE,"Outcomes-AP2";#N/A,#N/A,FALSE,"Outcomes-AP3";#N/A,#N/A,FALSE,"Outcomes-Inst";#N/A,#N/A,FALSE,"Outcomes-Inst2";#N/A,#N/A,FALSE,"Outcomes-Inst3"}</definedName>
    <definedName name="_Q4" localSheetId="22" hidden="1">{#N/A,#N/A,FALSE,"Sheet2";#N/A,#N/A,FALSE,"Outcomes";#N/A,#N/A,FALSE,"Outcomes-AP";#N/A,#N/A,FALSE,"Outcomes-AP2";#N/A,#N/A,FALSE,"Outcomes-AP3";#N/A,#N/A,FALSE,"Outcomes-Inst";#N/A,#N/A,FALSE,"Outcomes-Inst2";#N/A,#N/A,FALSE,"Outcomes-Inst3"}</definedName>
    <definedName name="_Q4" localSheetId="24" hidden="1">{#N/A,#N/A,FALSE,"Sheet2";#N/A,#N/A,FALSE,"Outcomes";#N/A,#N/A,FALSE,"Outcomes-AP";#N/A,#N/A,FALSE,"Outcomes-AP2";#N/A,#N/A,FALSE,"Outcomes-AP3";#N/A,#N/A,FALSE,"Outcomes-Inst";#N/A,#N/A,FALSE,"Outcomes-Inst2";#N/A,#N/A,FALSE,"Outcomes-Inst3"}</definedName>
    <definedName name="_Q4" localSheetId="29" hidden="1">{#N/A,#N/A,FALSE,"Sheet2";#N/A,#N/A,FALSE,"Outcomes";#N/A,#N/A,FALSE,"Outcomes-AP";#N/A,#N/A,FALSE,"Outcomes-AP2";#N/A,#N/A,FALSE,"Outcomes-AP3";#N/A,#N/A,FALSE,"Outcomes-Inst";#N/A,#N/A,FALSE,"Outcomes-Inst2";#N/A,#N/A,FALSE,"Outcomes-Inst3"}</definedName>
    <definedName name="_Q4" localSheetId="28" hidden="1">{#N/A,#N/A,FALSE,"Sheet2";#N/A,#N/A,FALSE,"Outcomes";#N/A,#N/A,FALSE,"Outcomes-AP";#N/A,#N/A,FALSE,"Outcomes-AP2";#N/A,#N/A,FALSE,"Outcomes-AP3";#N/A,#N/A,FALSE,"Outcomes-Inst";#N/A,#N/A,FALSE,"Outcomes-Inst2";#N/A,#N/A,FALSE,"Outcomes-Inst3"}</definedName>
    <definedName name="_Q4" localSheetId="32" hidden="1">{#N/A,#N/A,FALSE,"Sheet2";#N/A,#N/A,FALSE,"Outcomes";#N/A,#N/A,FALSE,"Outcomes-AP";#N/A,#N/A,FALSE,"Outcomes-AP2";#N/A,#N/A,FALSE,"Outcomes-AP3";#N/A,#N/A,FALSE,"Outcomes-Inst";#N/A,#N/A,FALSE,"Outcomes-Inst2";#N/A,#N/A,FALSE,"Outcomes-Inst3"}</definedName>
    <definedName name="_Q4" localSheetId="20" hidden="1">{#N/A,#N/A,FALSE,"Sheet2";#N/A,#N/A,FALSE,"Outcomes";#N/A,#N/A,FALSE,"Outcomes-AP";#N/A,#N/A,FALSE,"Outcomes-AP2";#N/A,#N/A,FALSE,"Outcomes-AP3";#N/A,#N/A,FALSE,"Outcomes-Inst";#N/A,#N/A,FALSE,"Outcomes-Inst2";#N/A,#N/A,FALSE,"Outcomes-Inst3"}</definedName>
    <definedName name="_Q4" localSheetId="12" hidden="1">{#N/A,#N/A,FALSE,"Sheet2";#N/A,#N/A,FALSE,"Outcomes";#N/A,#N/A,FALSE,"Outcomes-AP";#N/A,#N/A,FALSE,"Outcomes-AP2";#N/A,#N/A,FALSE,"Outcomes-AP3";#N/A,#N/A,FALSE,"Outcomes-Inst";#N/A,#N/A,FALSE,"Outcomes-Inst2";#N/A,#N/A,FALSE,"Outcomes-Inst3"}</definedName>
    <definedName name="_Q4" localSheetId="13" hidden="1">{#N/A,#N/A,FALSE,"Sheet2";#N/A,#N/A,FALSE,"Outcomes";#N/A,#N/A,FALSE,"Outcomes-AP";#N/A,#N/A,FALSE,"Outcomes-AP2";#N/A,#N/A,FALSE,"Outcomes-AP3";#N/A,#N/A,FALSE,"Outcomes-Inst";#N/A,#N/A,FALSE,"Outcomes-Inst2";#N/A,#N/A,FALSE,"Outcomes-Inst3"}</definedName>
    <definedName name="_Q4" localSheetId="27" hidden="1">{#N/A,#N/A,FALSE,"Sheet2";#N/A,#N/A,FALSE,"Outcomes";#N/A,#N/A,FALSE,"Outcomes-AP";#N/A,#N/A,FALSE,"Outcomes-AP2";#N/A,#N/A,FALSE,"Outcomes-AP3";#N/A,#N/A,FALSE,"Outcomes-Inst";#N/A,#N/A,FALSE,"Outcomes-Inst2";#N/A,#N/A,FALSE,"Outcomes-Inst3"}</definedName>
    <definedName name="_Q4" localSheetId="14" hidden="1">{#N/A,#N/A,FALSE,"Sheet2";#N/A,#N/A,FALSE,"Outcomes";#N/A,#N/A,FALSE,"Outcomes-AP";#N/A,#N/A,FALSE,"Outcomes-AP2";#N/A,#N/A,FALSE,"Outcomes-AP3";#N/A,#N/A,FALSE,"Outcomes-Inst";#N/A,#N/A,FALSE,"Outcomes-Inst2";#N/A,#N/A,FALSE,"Outcomes-Inst3"}</definedName>
    <definedName name="_Q4" localSheetId="11" hidden="1">{#N/A,#N/A,FALSE,"Sheet2";#N/A,#N/A,FALSE,"Outcomes";#N/A,#N/A,FALSE,"Outcomes-AP";#N/A,#N/A,FALSE,"Outcomes-AP2";#N/A,#N/A,FALSE,"Outcomes-AP3";#N/A,#N/A,FALSE,"Outcomes-Inst";#N/A,#N/A,FALSE,"Outcomes-Inst2";#N/A,#N/A,FALSE,"Outcomes-Inst3"}</definedName>
    <definedName name="_Q4" localSheetId="16" hidden="1">{#N/A,#N/A,FALSE,"Sheet2";#N/A,#N/A,FALSE,"Outcomes";#N/A,#N/A,FALSE,"Outcomes-AP";#N/A,#N/A,FALSE,"Outcomes-AP2";#N/A,#N/A,FALSE,"Outcomes-AP3";#N/A,#N/A,FALSE,"Outcomes-Inst";#N/A,#N/A,FALSE,"Outcomes-Inst2";#N/A,#N/A,FALSE,"Outcomes-Inst3"}</definedName>
    <definedName name="_Q4" localSheetId="17" hidden="1">{#N/A,#N/A,FALSE,"Sheet2";#N/A,#N/A,FALSE,"Outcomes";#N/A,#N/A,FALSE,"Outcomes-AP";#N/A,#N/A,FALSE,"Outcomes-AP2";#N/A,#N/A,FALSE,"Outcomes-AP3";#N/A,#N/A,FALSE,"Outcomes-Inst";#N/A,#N/A,FALSE,"Outcomes-Inst2";#N/A,#N/A,FALSE,"Outcomes-Inst3"}</definedName>
    <definedName name="_Q4" localSheetId="18" hidden="1">{#N/A,#N/A,FALSE,"Sheet2";#N/A,#N/A,FALSE,"Outcomes";#N/A,#N/A,FALSE,"Outcomes-AP";#N/A,#N/A,FALSE,"Outcomes-AP2";#N/A,#N/A,FALSE,"Outcomes-AP3";#N/A,#N/A,FALSE,"Outcomes-Inst";#N/A,#N/A,FALSE,"Outcomes-Inst2";#N/A,#N/A,FALSE,"Outcomes-Inst3"}</definedName>
    <definedName name="_Q4" localSheetId="19" hidden="1">{#N/A,#N/A,FALSE,"Sheet2";#N/A,#N/A,FALSE,"Outcomes";#N/A,#N/A,FALSE,"Outcomes-AP";#N/A,#N/A,FALSE,"Outcomes-AP2";#N/A,#N/A,FALSE,"Outcomes-AP3";#N/A,#N/A,FALSE,"Outcomes-Inst";#N/A,#N/A,FALSE,"Outcomes-Inst2";#N/A,#N/A,FALSE,"Outcomes-Inst3"}</definedName>
    <definedName name="_Q4" localSheetId="21"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 localSheetId="20">'[1]Address List'!$A$4:$P$79</definedName>
    <definedName name="Address_List" localSheetId="12">'[1]Address List'!$A$4:$P$79</definedName>
    <definedName name="Address_List" localSheetId="13">'[1]Address List'!$A$4:$P$79</definedName>
    <definedName name="Address_List" localSheetId="27">'[1]Address List'!$A$4:$P$79</definedName>
    <definedName name="Address_List" localSheetId="14">'[1]Address List'!$A$4:$P$79</definedName>
    <definedName name="Address_List" localSheetId="11">'[1]Address List'!$A$4:$P$79</definedName>
    <definedName name="Address_List" localSheetId="16">'[1]Address List'!$A$4:$P$79</definedName>
    <definedName name="Address_List" localSheetId="17">'[1]Address List'!$A$4:$P$79</definedName>
    <definedName name="Address_List" localSheetId="18">'[1]Address List'!$A$4:$P$79</definedName>
    <definedName name="Address_List" localSheetId="19">'[1]Address List'!$A$4:$P$79</definedName>
    <definedName name="Address_List" localSheetId="21">'[1]Address List'!$A$4:$P$79</definedName>
    <definedName name="Address_List">'[1]Address List'!$A$4:$P$79</definedName>
    <definedName name="Analysis" localSheetId="20">'[2]Jan-Mar20211 Analysis'!$A$7:$BC$2129</definedName>
    <definedName name="Analysis" localSheetId="12">'[2]Jan-Mar20211 Analysis'!$A$7:$BC$2129</definedName>
    <definedName name="Analysis" localSheetId="13">'[2]Jan-Mar20211 Analysis'!$A$7:$BC$2129</definedName>
    <definedName name="Analysis" localSheetId="27">'[2]Jan-Mar20211 Analysis'!$A$7:$BC$2129</definedName>
    <definedName name="Analysis" localSheetId="14">'[2]Jan-Mar20211 Analysis'!$A$7:$BC$2129</definedName>
    <definedName name="Analysis" localSheetId="11">'[2]Jan-Mar20211 Analysis'!$A$7:$BC$2129</definedName>
    <definedName name="Analysis" localSheetId="16">'[2]Jan-Mar20211 Analysis'!$A$7:$BC$2129</definedName>
    <definedName name="Analysis" localSheetId="17">'[2]Jan-Mar20211 Analysis'!$A$7:$BC$2129</definedName>
    <definedName name="Analysis" localSheetId="18">'[2]Jan-Mar20211 Analysis'!$A$7:$BC$2129</definedName>
    <definedName name="Analysis" localSheetId="19">'[2]Jan-Mar20211 Analysis'!$A$7:$BC$2129</definedName>
    <definedName name="Analysis" localSheetId="21">'[2]Jan-Mar20211 Analysis'!$A$7:$BC$2129</definedName>
    <definedName name="Analysis">'[2]Jan-Mar20211 Analysis'!$A$7:$BC$2129</definedName>
    <definedName name="CABHAList">'[3]CABHA list'!$A$13:$H$230</definedName>
    <definedName name="Diagnoses" localSheetId="20">'[4]Diagnosis by Population fy04-05'!$A$2:$AD$512</definedName>
    <definedName name="Diagnoses" localSheetId="12">'[4]Diagnosis by Population fy04-05'!$A$2:$AD$512</definedName>
    <definedName name="Diagnoses" localSheetId="13">'[4]Diagnosis by Population fy04-05'!$A$2:$AD$512</definedName>
    <definedName name="Diagnoses" localSheetId="27">'[4]Diagnosis by Population fy04-05'!$A$2:$AD$512</definedName>
    <definedName name="Diagnoses" localSheetId="14">'[4]Diagnosis by Population fy04-05'!$A$2:$AD$512</definedName>
    <definedName name="Diagnoses" localSheetId="11">'[4]Diagnosis by Population fy04-05'!$A$2:$AD$512</definedName>
    <definedName name="Diagnoses" localSheetId="16">'[4]Diagnosis by Population fy04-05'!$A$2:$AD$512</definedName>
    <definedName name="Diagnoses" localSheetId="17">'[4]Diagnosis by Population fy04-05'!$A$2:$AD$512</definedName>
    <definedName name="Diagnoses" localSheetId="18">'[4]Diagnosis by Population fy04-05'!$A$2:$AD$512</definedName>
    <definedName name="Diagnoses" localSheetId="19">'[4]Diagnosis by Population fy04-05'!$A$2:$AD$512</definedName>
    <definedName name="Diagnoses" localSheetId="21">'[4]Diagnosis by Population fy04-05'!$A$2:$AD$512</definedName>
    <definedName name="Diagnoses">'[4]Diagnosis by Population fy04-05'!$A$2:$AD$512</definedName>
    <definedName name="DX" localSheetId="20">'[4]Diagnosis by Population fy04-05'!$A$3:$A$512</definedName>
    <definedName name="DX" localSheetId="12">'[4]Diagnosis by Population fy04-05'!$A$3:$A$512</definedName>
    <definedName name="DX" localSheetId="13">'[4]Diagnosis by Population fy04-05'!$A$3:$A$512</definedName>
    <definedName name="DX" localSheetId="27">'[4]Diagnosis by Population fy04-05'!$A$3:$A$512</definedName>
    <definedName name="DX" localSheetId="14">'[4]Diagnosis by Population fy04-05'!$A$3:$A$512</definedName>
    <definedName name="DX" localSheetId="11">'[4]Diagnosis by Population fy04-05'!$A$3:$A$512</definedName>
    <definedName name="DX" localSheetId="16">'[4]Diagnosis by Population fy04-05'!$A$3:$A$512</definedName>
    <definedName name="DX" localSheetId="17">'[4]Diagnosis by Population fy04-05'!$A$3:$A$512</definedName>
    <definedName name="DX" localSheetId="18">'[4]Diagnosis by Population fy04-05'!$A$3:$A$512</definedName>
    <definedName name="DX" localSheetId="19">'[4]Diagnosis by Population fy04-05'!$A$3:$A$512</definedName>
    <definedName name="DX" localSheetId="21">'[4]Diagnosis by Population fy04-05'!$A$3:$A$512</definedName>
    <definedName name="DX">'[4]Diagnosis by Population fy04-05'!$A$3:$A$512</definedName>
    <definedName name="IESummary">'[5]I&amp;E Summary Data'!$A$5:$U$218</definedName>
    <definedName name="LME_MCO" localSheetId="20">'[6]Data Validation'!$A$5:$A$15</definedName>
    <definedName name="LME_MCO" localSheetId="12">'[6]Data Validation'!$A$5:$A$15</definedName>
    <definedName name="LME_MCO" localSheetId="13">'[6]Data Validation'!$A$5:$A$15</definedName>
    <definedName name="LME_MCO" localSheetId="27">'[6]Data Validation'!$A$5:$A$15</definedName>
    <definedName name="LME_MCO" localSheetId="14">'[6]Data Validation'!$A$5:$A$15</definedName>
    <definedName name="LME_MCO" localSheetId="11">'[6]Data Validation'!$A$5:$A$15</definedName>
    <definedName name="LME_MCO" localSheetId="16">'[6]Data Validation'!$A$5:$A$15</definedName>
    <definedName name="LME_MCO" localSheetId="17">'[6]Data Validation'!$A$5:$A$15</definedName>
    <definedName name="LME_MCO" localSheetId="18">'[6]Data Validation'!$A$5:$A$15</definedName>
    <definedName name="LME_MCO" localSheetId="19">'[6]Data Validation'!$A$5:$A$15</definedName>
    <definedName name="LME_MCO" localSheetId="21">'[6]Data Validation'!$A$5:$A$15</definedName>
    <definedName name="LME_MCO">'Data Validation'!$A$5:$A$11</definedName>
    <definedName name="_xlnm.Print_Area" localSheetId="0">Instructions!$A$1:$K$108</definedName>
    <definedName name="_xlnm.Print_Area" localSheetId="9">'Medication Review'!$A$2:$AF$104</definedName>
    <definedName name="_xlnm.Print_Area" localSheetId="6">'OVERALL SUMMARY'!$A:$L</definedName>
    <definedName name="_xlnm.Print_Area" localSheetId="26">'Post-Payment DA'!$A$1:$AK$21</definedName>
    <definedName name="_xlnm.Print_Area" localSheetId="10">'Post-Payment Generic Tool'!$A$1:$AK$39</definedName>
    <definedName name="_xlnm.Print_Area" localSheetId="22">'Post-Payment Innovations Waiver'!$A$1:$AK$40</definedName>
    <definedName name="_xlnm.Print_Area" localSheetId="24">'Post-Payment Opioid'!$A$1:$AK$34</definedName>
    <definedName name="_xlnm.Print_Area" localSheetId="29">'Post-Payment PRTF'!$A$1:$AK$45</definedName>
    <definedName name="_xlnm.Print_Area" localSheetId="28">'Post-Payment Residential'!$A$1:$AK$38</definedName>
    <definedName name="_xlnm.Print_Area" localSheetId="32">'Post-Payment TFC'!$A$1:$AK$35</definedName>
    <definedName name="_xlnm.Print_Area" localSheetId="8">'Record Release Checklist'!$A$2:$AF$23</definedName>
    <definedName name="_xlnm.Print_Area" localSheetId="7">'Routine Monitoring'!$A$1:$AK$36</definedName>
    <definedName name="_xlnm.Print_Area" localSheetId="20">'Staff PartialHosp-MedCRT- Dtx'!$A$3:$AK$54</definedName>
    <definedName name="_xlnm.Print_Area" localSheetId="12">'Staff Qual ACTT'!$A$3:$AK$68</definedName>
    <definedName name="_xlnm.Print_Area" localSheetId="13">'Staff Qual CST'!$A$3:$AK$66</definedName>
    <definedName name="_xlnm.Print_Area" localSheetId="27">'Staff Qual DA'!$A$3:$AK$52</definedName>
    <definedName name="_xlnm.Print_Area" localSheetId="14">'Staff Qual Day Tx'!$A$3:$AK$64</definedName>
    <definedName name="_xlnm.Print_Area" localSheetId="15">'Staff Qual FBC'!$A$3:$AK$56</definedName>
    <definedName name="_xlnm.Print_Area" localSheetId="11">'Staff Qual Generic'!$A$3:$AK$50</definedName>
    <definedName name="_xlnm.Print_Area" localSheetId="16">'Staff Qual IIH'!$A$3:$AK$68</definedName>
    <definedName name="_xlnm.Print_Area" localSheetId="23">'Staff Qual Innovations Waiver'!$A$3:$CS$56</definedName>
    <definedName name="_xlnm.Print_Area" localSheetId="17">'Staff Qual MCM'!$A$3:$AK$52</definedName>
    <definedName name="_xlnm.Print_Area" localSheetId="18">'Staff Qual MST'!$A$3:$AK$58</definedName>
    <definedName name="_xlnm.Print_Area" localSheetId="25">'Staff Qual Opioid'!$A$3:$AK$56</definedName>
    <definedName name="_xlnm.Print_Area" localSheetId="19">'Staff Qual PSR'!$A$3:$AK$56</definedName>
    <definedName name="_xlnm.Print_Area" localSheetId="30">'Staff Qual Residential &amp; PRTF'!$A$3:$FA$54</definedName>
    <definedName name="_xlnm.Print_Area" localSheetId="21">'Staff Qual SAIOP-SACOT'!$A$3:$AK$54</definedName>
    <definedName name="_xlnm.Print_Titles" localSheetId="9">'Medication Review'!$A:$B,'Medication Review'!$2:$5</definedName>
    <definedName name="_xlnm.Print_Titles" localSheetId="6">'OVERALL SUMMARY'!$1:$8</definedName>
    <definedName name="_xlnm.Print_Titles" localSheetId="26">'Post-Payment DA'!$A:$B,'Post-Payment DA'!$1:$7</definedName>
    <definedName name="_xlnm.Print_Titles" localSheetId="10">'Post-Payment Generic Tool'!$A:$B,'Post-Payment Generic Tool'!$1:$7</definedName>
    <definedName name="_xlnm.Print_Titles" localSheetId="22">'Post-Payment Innovations Waiver'!$A:$B,'Post-Payment Innovations Waiver'!$1:$7</definedName>
    <definedName name="_xlnm.Print_Titles" localSheetId="24">'Post-Payment Opioid'!$A:$B,'Post-Payment Opioid'!$1:$7</definedName>
    <definedName name="_xlnm.Print_Titles" localSheetId="29">'Post-Payment PRTF'!$A:$B,'Post-Payment PRTF'!$1:$7</definedName>
    <definedName name="_xlnm.Print_Titles" localSheetId="28">'Post-Payment Residential'!$A:$B,'Post-Payment Residential'!$1:$7</definedName>
    <definedName name="_xlnm.Print_Titles" localSheetId="32">'Post-Payment TFC'!$A:$B,'Post-Payment TFC'!$1:$7</definedName>
    <definedName name="_xlnm.Print_Titles" localSheetId="8">'Record Release Checklist'!$A:$B,'Record Release Checklist'!$2:$5</definedName>
    <definedName name="_xlnm.Print_Titles" localSheetId="7">'Routine Monitoring'!$A:$B,'Routine Monitoring'!$1:$7</definedName>
    <definedName name="_xlnm.Print_Titles" localSheetId="20">'Staff PartialHosp-MedCRT- Dtx'!$A:$B,'Staff PartialHosp-MedCRT- Dtx'!$3:$8</definedName>
    <definedName name="_xlnm.Print_Titles" localSheetId="12">'Staff Qual ACTT'!$A:$B,'Staff Qual ACTT'!$3:$8</definedName>
    <definedName name="_xlnm.Print_Titles" localSheetId="13">'Staff Qual CST'!$A:$B,'Staff Qual CST'!$3:$8</definedName>
    <definedName name="_xlnm.Print_Titles" localSheetId="27">'Staff Qual DA'!$A:$B,'Staff Qual DA'!$3:$8</definedName>
    <definedName name="_xlnm.Print_Titles" localSheetId="14">'Staff Qual Day Tx'!$B:$B,'Staff Qual Day Tx'!$3:$8</definedName>
    <definedName name="_xlnm.Print_Titles" localSheetId="15">'Staff Qual FBC'!$A:$B,'Staff Qual FBC'!$3:$8</definedName>
    <definedName name="_xlnm.Print_Titles" localSheetId="11">'Staff Qual Generic'!$A:$B,'Staff Qual Generic'!$3:$8</definedName>
    <definedName name="_xlnm.Print_Titles" localSheetId="16">'Staff Qual IIH'!$A:$B,'Staff Qual IIH'!$3:$8</definedName>
    <definedName name="_xlnm.Print_Titles" localSheetId="23">'Staff Qual Innovations Waiver'!$A:$B,'Staff Qual Innovations Waiver'!$3:$8</definedName>
    <definedName name="_xlnm.Print_Titles" localSheetId="17">'Staff Qual MCM'!$A:$B,'Staff Qual MCM'!$3:$8</definedName>
    <definedName name="_xlnm.Print_Titles" localSheetId="18">'Staff Qual MST'!$A:$B,'Staff Qual MST'!$3:$8</definedName>
    <definedName name="_xlnm.Print_Titles" localSheetId="25">'Staff Qual Opioid'!$A:$B,'Staff Qual Opioid'!$3:$8</definedName>
    <definedName name="_xlnm.Print_Titles" localSheetId="19">'Staff Qual PSR'!$A:$B,'Staff Qual PSR'!$3:$8</definedName>
    <definedName name="_xlnm.Print_Titles" localSheetId="30">'Staff Qual Residential &amp; PRTF'!$A:$B,'Staff Qual Residential &amp; PRTF'!$3:$8</definedName>
    <definedName name="_xlnm.Print_Titles" localSheetId="21">'Staff Qual SAIOP-SACOT'!$A:$B,'Staff Qual SAIOP-SACOT'!$3:$8</definedName>
    <definedName name="Service_Category" localSheetId="38">#REF!</definedName>
    <definedName name="Service_Category" localSheetId="35">#REF!</definedName>
    <definedName name="Service_Category" localSheetId="36">#REF!</definedName>
    <definedName name="Service_Category" localSheetId="39">#REF!</definedName>
    <definedName name="Service_Category" localSheetId="32">#REF!</definedName>
    <definedName name="Service_Category" localSheetId="8">#REF!</definedName>
    <definedName name="Service_Category" localSheetId="37">#REF!</definedName>
    <definedName name="Service_Category" localSheetId="20">'[6]Frequency - Licensed Surveys'!$A$4:$A$36</definedName>
    <definedName name="Service_Category" localSheetId="12">'[6]Frequency - Licensed Surveys'!$A$4:$A$36</definedName>
    <definedName name="Service_Category" localSheetId="13">'[6]Frequency - Licensed Surveys'!$A$4:$A$36</definedName>
    <definedName name="Service_Category" localSheetId="27">'[6]Frequency - Licensed Surveys'!$A$4:$A$36</definedName>
    <definedName name="Service_Category" localSheetId="14">'[6]Frequency - Licensed Surveys'!$A$4:$A$36</definedName>
    <definedName name="Service_Category" localSheetId="11">'[6]Frequency - Licensed Surveys'!$A$4:$A$36</definedName>
    <definedName name="Service_Category" localSheetId="16">'[6]Frequency - Licensed Surveys'!$A$4:$A$36</definedName>
    <definedName name="Service_Category" localSheetId="17">'[6]Frequency - Licensed Surveys'!$A$4:$A$36</definedName>
    <definedName name="Service_Category" localSheetId="18">'[6]Frequency - Licensed Surveys'!$A$4:$A$36</definedName>
    <definedName name="Service_Category" localSheetId="19">'[6]Frequency - Licensed Surveys'!$A$4:$A$36</definedName>
    <definedName name="Service_Category" localSheetId="21">'[6]Frequency - Licensed Surveys'!$A$4:$A$36</definedName>
    <definedName name="Service_Category">#REF!</definedName>
    <definedName name="Staff_Credentials">'Staff Credentials'!$A$1:$A$22</definedName>
    <definedName name="test" localSheetId="5" hidden="1">{#N/A,#N/A,FALSE,"Sheet2";#N/A,#N/A,FALSE,"Outcomes";#N/A,#N/A,FALSE,"Outcomes-AP";#N/A,#N/A,FALSE,"Outcomes-AP2";#N/A,#N/A,FALSE,"Outcomes-AP3";#N/A,#N/A,FALSE,"Outcomes-Inst";#N/A,#N/A,FALSE,"Outcomes-Inst2";#N/A,#N/A,FALSE,"Outcomes-Inst3"}</definedName>
    <definedName name="test" localSheetId="34" hidden="1">{#N/A,#N/A,FALSE,"Sheet2";#N/A,#N/A,FALSE,"Outcomes";#N/A,#N/A,FALSE,"Outcomes-AP";#N/A,#N/A,FALSE,"Outcomes-AP2";#N/A,#N/A,FALSE,"Outcomes-AP3";#N/A,#N/A,FALSE,"Outcomes-Inst";#N/A,#N/A,FALSE,"Outcomes-Inst2";#N/A,#N/A,FALSE,"Outcomes-Inst3"}</definedName>
    <definedName name="test" localSheetId="26" hidden="1">{#N/A,#N/A,FALSE,"Sheet2";#N/A,#N/A,FALSE,"Outcomes";#N/A,#N/A,FALSE,"Outcomes-AP";#N/A,#N/A,FALSE,"Outcomes-AP2";#N/A,#N/A,FALSE,"Outcomes-AP3";#N/A,#N/A,FALSE,"Outcomes-Inst";#N/A,#N/A,FALSE,"Outcomes-Inst2";#N/A,#N/A,FALSE,"Outcomes-Inst3"}</definedName>
    <definedName name="test" localSheetId="10" hidden="1">{#N/A,#N/A,FALSE,"Sheet2";#N/A,#N/A,FALSE,"Outcomes";#N/A,#N/A,FALSE,"Outcomes-AP";#N/A,#N/A,FALSE,"Outcomes-AP2";#N/A,#N/A,FALSE,"Outcomes-AP3";#N/A,#N/A,FALSE,"Outcomes-Inst";#N/A,#N/A,FALSE,"Outcomes-Inst2";#N/A,#N/A,FALSE,"Outcomes-Inst3"}</definedName>
    <definedName name="test" localSheetId="22" hidden="1">{#N/A,#N/A,FALSE,"Sheet2";#N/A,#N/A,FALSE,"Outcomes";#N/A,#N/A,FALSE,"Outcomes-AP";#N/A,#N/A,FALSE,"Outcomes-AP2";#N/A,#N/A,FALSE,"Outcomes-AP3";#N/A,#N/A,FALSE,"Outcomes-Inst";#N/A,#N/A,FALSE,"Outcomes-Inst2";#N/A,#N/A,FALSE,"Outcomes-Inst3"}</definedName>
    <definedName name="test" localSheetId="24" hidden="1">{#N/A,#N/A,FALSE,"Sheet2";#N/A,#N/A,FALSE,"Outcomes";#N/A,#N/A,FALSE,"Outcomes-AP";#N/A,#N/A,FALSE,"Outcomes-AP2";#N/A,#N/A,FALSE,"Outcomes-AP3";#N/A,#N/A,FALSE,"Outcomes-Inst";#N/A,#N/A,FALSE,"Outcomes-Inst2";#N/A,#N/A,FALSE,"Outcomes-Inst3"}</definedName>
    <definedName name="test" localSheetId="29" hidden="1">{#N/A,#N/A,FALSE,"Sheet2";#N/A,#N/A,FALSE,"Outcomes";#N/A,#N/A,FALSE,"Outcomes-AP";#N/A,#N/A,FALSE,"Outcomes-AP2";#N/A,#N/A,FALSE,"Outcomes-AP3";#N/A,#N/A,FALSE,"Outcomes-Inst";#N/A,#N/A,FALSE,"Outcomes-Inst2";#N/A,#N/A,FALSE,"Outcomes-Inst3"}</definedName>
    <definedName name="test" localSheetId="28" hidden="1">{#N/A,#N/A,FALSE,"Sheet2";#N/A,#N/A,FALSE,"Outcomes";#N/A,#N/A,FALSE,"Outcomes-AP";#N/A,#N/A,FALSE,"Outcomes-AP2";#N/A,#N/A,FALSE,"Outcomes-AP3";#N/A,#N/A,FALSE,"Outcomes-Inst";#N/A,#N/A,FALSE,"Outcomes-Inst2";#N/A,#N/A,FALSE,"Outcomes-Inst3"}</definedName>
    <definedName name="test" localSheetId="32" hidden="1">{#N/A,#N/A,FALSE,"Sheet2";#N/A,#N/A,FALSE,"Outcomes";#N/A,#N/A,FALSE,"Outcomes-AP";#N/A,#N/A,FALSE,"Outcomes-AP2";#N/A,#N/A,FALSE,"Outcomes-AP3";#N/A,#N/A,FALSE,"Outcomes-Inst";#N/A,#N/A,FALSE,"Outcomes-Inst2";#N/A,#N/A,FALSE,"Outcomes-Inst3"}</definedName>
    <definedName name="test" localSheetId="33" hidden="1">{#N/A,#N/A,FALSE,"Sheet2";#N/A,#N/A,FALSE,"Outcomes";#N/A,#N/A,FALSE,"Outcomes-AP";#N/A,#N/A,FALSE,"Outcomes-AP2";#N/A,#N/A,FALSE,"Outcomes-AP3";#N/A,#N/A,FALSE,"Outcomes-Inst";#N/A,#N/A,FALSE,"Outcomes-Inst2";#N/A,#N/A,FALSE,"Outcomes-Inst3"}</definedName>
    <definedName name="test" localSheetId="20" hidden="1">{#N/A,#N/A,FALSE,"Sheet2";#N/A,#N/A,FALSE,"Outcomes";#N/A,#N/A,FALSE,"Outcomes-AP";#N/A,#N/A,FALSE,"Outcomes-AP2";#N/A,#N/A,FALSE,"Outcomes-AP3";#N/A,#N/A,FALSE,"Outcomes-Inst";#N/A,#N/A,FALSE,"Outcomes-Inst2";#N/A,#N/A,FALSE,"Outcomes-Inst3"}</definedName>
    <definedName name="test" localSheetId="12" hidden="1">{#N/A,#N/A,FALSE,"Sheet2";#N/A,#N/A,FALSE,"Outcomes";#N/A,#N/A,FALSE,"Outcomes-AP";#N/A,#N/A,FALSE,"Outcomes-AP2";#N/A,#N/A,FALSE,"Outcomes-AP3";#N/A,#N/A,FALSE,"Outcomes-Inst";#N/A,#N/A,FALSE,"Outcomes-Inst2";#N/A,#N/A,FALSE,"Outcomes-Inst3"}</definedName>
    <definedName name="test" localSheetId="13" hidden="1">{#N/A,#N/A,FALSE,"Sheet2";#N/A,#N/A,FALSE,"Outcomes";#N/A,#N/A,FALSE,"Outcomes-AP";#N/A,#N/A,FALSE,"Outcomes-AP2";#N/A,#N/A,FALSE,"Outcomes-AP3";#N/A,#N/A,FALSE,"Outcomes-Inst";#N/A,#N/A,FALSE,"Outcomes-Inst2";#N/A,#N/A,FALSE,"Outcomes-Inst3"}</definedName>
    <definedName name="test" localSheetId="27" hidden="1">{#N/A,#N/A,FALSE,"Sheet2";#N/A,#N/A,FALSE,"Outcomes";#N/A,#N/A,FALSE,"Outcomes-AP";#N/A,#N/A,FALSE,"Outcomes-AP2";#N/A,#N/A,FALSE,"Outcomes-AP3";#N/A,#N/A,FALSE,"Outcomes-Inst";#N/A,#N/A,FALSE,"Outcomes-Inst2";#N/A,#N/A,FALSE,"Outcomes-Inst3"}</definedName>
    <definedName name="test" localSheetId="14" hidden="1">{#N/A,#N/A,FALSE,"Sheet2";#N/A,#N/A,FALSE,"Outcomes";#N/A,#N/A,FALSE,"Outcomes-AP";#N/A,#N/A,FALSE,"Outcomes-AP2";#N/A,#N/A,FALSE,"Outcomes-AP3";#N/A,#N/A,FALSE,"Outcomes-Inst";#N/A,#N/A,FALSE,"Outcomes-Inst2";#N/A,#N/A,FALSE,"Outcomes-Inst3"}</definedName>
    <definedName name="test" localSheetId="11" hidden="1">{#N/A,#N/A,FALSE,"Sheet2";#N/A,#N/A,FALSE,"Outcomes";#N/A,#N/A,FALSE,"Outcomes-AP";#N/A,#N/A,FALSE,"Outcomes-AP2";#N/A,#N/A,FALSE,"Outcomes-AP3";#N/A,#N/A,FALSE,"Outcomes-Inst";#N/A,#N/A,FALSE,"Outcomes-Inst2";#N/A,#N/A,FALSE,"Outcomes-Inst3"}</definedName>
    <definedName name="test" localSheetId="16" hidden="1">{#N/A,#N/A,FALSE,"Sheet2";#N/A,#N/A,FALSE,"Outcomes";#N/A,#N/A,FALSE,"Outcomes-AP";#N/A,#N/A,FALSE,"Outcomes-AP2";#N/A,#N/A,FALSE,"Outcomes-AP3";#N/A,#N/A,FALSE,"Outcomes-Inst";#N/A,#N/A,FALSE,"Outcomes-Inst2";#N/A,#N/A,FALSE,"Outcomes-Inst3"}</definedName>
    <definedName name="test" localSheetId="17" hidden="1">{#N/A,#N/A,FALSE,"Sheet2";#N/A,#N/A,FALSE,"Outcomes";#N/A,#N/A,FALSE,"Outcomes-AP";#N/A,#N/A,FALSE,"Outcomes-AP2";#N/A,#N/A,FALSE,"Outcomes-AP3";#N/A,#N/A,FALSE,"Outcomes-Inst";#N/A,#N/A,FALSE,"Outcomes-Inst2";#N/A,#N/A,FALSE,"Outcomes-Inst3"}</definedName>
    <definedName name="test" localSheetId="18" hidden="1">{#N/A,#N/A,FALSE,"Sheet2";#N/A,#N/A,FALSE,"Outcomes";#N/A,#N/A,FALSE,"Outcomes-AP";#N/A,#N/A,FALSE,"Outcomes-AP2";#N/A,#N/A,FALSE,"Outcomes-AP3";#N/A,#N/A,FALSE,"Outcomes-Inst";#N/A,#N/A,FALSE,"Outcomes-Inst2";#N/A,#N/A,FALSE,"Outcomes-Inst3"}</definedName>
    <definedName name="test" localSheetId="19" hidden="1">{#N/A,#N/A,FALSE,"Sheet2";#N/A,#N/A,FALSE,"Outcomes";#N/A,#N/A,FALSE,"Outcomes-AP";#N/A,#N/A,FALSE,"Outcomes-AP2";#N/A,#N/A,FALSE,"Outcomes-AP3";#N/A,#N/A,FALSE,"Outcomes-Inst";#N/A,#N/A,FALSE,"Outcomes-Inst2";#N/A,#N/A,FALSE,"Outcomes-Inst3"}</definedName>
    <definedName name="test" localSheetId="21"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34" hidden="1">{#N/A,#N/A,FALSE,"Sheet2";#N/A,#N/A,FALSE,"Outcomes";#N/A,#N/A,FALSE,"Outcomes-AP";#N/A,#N/A,FALSE,"Outcomes-AP2";#N/A,#N/A,FALSE,"Outcomes-AP3";#N/A,#N/A,FALSE,"Outcomes-Inst";#N/A,#N/A,FALSE,"Outcomes-Inst2";#N/A,#N/A,FALSE,"Outcomes-Inst3"}</definedName>
    <definedName name="test2" localSheetId="26" hidden="1">{#N/A,#N/A,FALSE,"Sheet2";#N/A,#N/A,FALSE,"Outcomes";#N/A,#N/A,FALSE,"Outcomes-AP";#N/A,#N/A,FALSE,"Outcomes-AP2";#N/A,#N/A,FALSE,"Outcomes-AP3";#N/A,#N/A,FALSE,"Outcomes-Inst";#N/A,#N/A,FALSE,"Outcomes-Inst2";#N/A,#N/A,FALSE,"Outcomes-Inst3"}</definedName>
    <definedName name="test2" localSheetId="10" hidden="1">{#N/A,#N/A,FALSE,"Sheet2";#N/A,#N/A,FALSE,"Outcomes";#N/A,#N/A,FALSE,"Outcomes-AP";#N/A,#N/A,FALSE,"Outcomes-AP2";#N/A,#N/A,FALSE,"Outcomes-AP3";#N/A,#N/A,FALSE,"Outcomes-Inst";#N/A,#N/A,FALSE,"Outcomes-Inst2";#N/A,#N/A,FALSE,"Outcomes-Inst3"}</definedName>
    <definedName name="test2" localSheetId="22" hidden="1">{#N/A,#N/A,FALSE,"Sheet2";#N/A,#N/A,FALSE,"Outcomes";#N/A,#N/A,FALSE,"Outcomes-AP";#N/A,#N/A,FALSE,"Outcomes-AP2";#N/A,#N/A,FALSE,"Outcomes-AP3";#N/A,#N/A,FALSE,"Outcomes-Inst";#N/A,#N/A,FALSE,"Outcomes-Inst2";#N/A,#N/A,FALSE,"Outcomes-Inst3"}</definedName>
    <definedName name="test2" localSheetId="24" hidden="1">{#N/A,#N/A,FALSE,"Sheet2";#N/A,#N/A,FALSE,"Outcomes";#N/A,#N/A,FALSE,"Outcomes-AP";#N/A,#N/A,FALSE,"Outcomes-AP2";#N/A,#N/A,FALSE,"Outcomes-AP3";#N/A,#N/A,FALSE,"Outcomes-Inst";#N/A,#N/A,FALSE,"Outcomes-Inst2";#N/A,#N/A,FALSE,"Outcomes-Inst3"}</definedName>
    <definedName name="test2" localSheetId="29" hidden="1">{#N/A,#N/A,FALSE,"Sheet2";#N/A,#N/A,FALSE,"Outcomes";#N/A,#N/A,FALSE,"Outcomes-AP";#N/A,#N/A,FALSE,"Outcomes-AP2";#N/A,#N/A,FALSE,"Outcomes-AP3";#N/A,#N/A,FALSE,"Outcomes-Inst";#N/A,#N/A,FALSE,"Outcomes-Inst2";#N/A,#N/A,FALSE,"Outcomes-Inst3"}</definedName>
    <definedName name="test2" localSheetId="28" hidden="1">{#N/A,#N/A,FALSE,"Sheet2";#N/A,#N/A,FALSE,"Outcomes";#N/A,#N/A,FALSE,"Outcomes-AP";#N/A,#N/A,FALSE,"Outcomes-AP2";#N/A,#N/A,FALSE,"Outcomes-AP3";#N/A,#N/A,FALSE,"Outcomes-Inst";#N/A,#N/A,FALSE,"Outcomes-Inst2";#N/A,#N/A,FALSE,"Outcomes-Inst3"}</definedName>
    <definedName name="test2" localSheetId="32" hidden="1">{#N/A,#N/A,FALSE,"Sheet2";#N/A,#N/A,FALSE,"Outcomes";#N/A,#N/A,FALSE,"Outcomes-AP";#N/A,#N/A,FALSE,"Outcomes-AP2";#N/A,#N/A,FALSE,"Outcomes-AP3";#N/A,#N/A,FALSE,"Outcomes-Inst";#N/A,#N/A,FALSE,"Outcomes-Inst2";#N/A,#N/A,FALSE,"Outcomes-Inst3"}</definedName>
    <definedName name="test2" localSheetId="33" hidden="1">{#N/A,#N/A,FALSE,"Sheet2";#N/A,#N/A,FALSE,"Outcomes";#N/A,#N/A,FALSE,"Outcomes-AP";#N/A,#N/A,FALSE,"Outcomes-AP2";#N/A,#N/A,FALSE,"Outcomes-AP3";#N/A,#N/A,FALSE,"Outcomes-Inst";#N/A,#N/A,FALSE,"Outcomes-Inst2";#N/A,#N/A,FALSE,"Outcomes-Inst3"}</definedName>
    <definedName name="test2" localSheetId="20" hidden="1">{#N/A,#N/A,FALSE,"Sheet2";#N/A,#N/A,FALSE,"Outcomes";#N/A,#N/A,FALSE,"Outcomes-AP";#N/A,#N/A,FALSE,"Outcomes-AP2";#N/A,#N/A,FALSE,"Outcomes-AP3";#N/A,#N/A,FALSE,"Outcomes-Inst";#N/A,#N/A,FALSE,"Outcomes-Inst2";#N/A,#N/A,FALSE,"Outcomes-Inst3"}</definedName>
    <definedName name="test2" localSheetId="12" hidden="1">{#N/A,#N/A,FALSE,"Sheet2";#N/A,#N/A,FALSE,"Outcomes";#N/A,#N/A,FALSE,"Outcomes-AP";#N/A,#N/A,FALSE,"Outcomes-AP2";#N/A,#N/A,FALSE,"Outcomes-AP3";#N/A,#N/A,FALSE,"Outcomes-Inst";#N/A,#N/A,FALSE,"Outcomes-Inst2";#N/A,#N/A,FALSE,"Outcomes-Inst3"}</definedName>
    <definedName name="test2" localSheetId="13" hidden="1">{#N/A,#N/A,FALSE,"Sheet2";#N/A,#N/A,FALSE,"Outcomes";#N/A,#N/A,FALSE,"Outcomes-AP";#N/A,#N/A,FALSE,"Outcomes-AP2";#N/A,#N/A,FALSE,"Outcomes-AP3";#N/A,#N/A,FALSE,"Outcomes-Inst";#N/A,#N/A,FALSE,"Outcomes-Inst2";#N/A,#N/A,FALSE,"Outcomes-Inst3"}</definedName>
    <definedName name="test2" localSheetId="27" hidden="1">{#N/A,#N/A,FALSE,"Sheet2";#N/A,#N/A,FALSE,"Outcomes";#N/A,#N/A,FALSE,"Outcomes-AP";#N/A,#N/A,FALSE,"Outcomes-AP2";#N/A,#N/A,FALSE,"Outcomes-AP3";#N/A,#N/A,FALSE,"Outcomes-Inst";#N/A,#N/A,FALSE,"Outcomes-Inst2";#N/A,#N/A,FALSE,"Outcomes-Inst3"}</definedName>
    <definedName name="test2" localSheetId="14" hidden="1">{#N/A,#N/A,FALSE,"Sheet2";#N/A,#N/A,FALSE,"Outcomes";#N/A,#N/A,FALSE,"Outcomes-AP";#N/A,#N/A,FALSE,"Outcomes-AP2";#N/A,#N/A,FALSE,"Outcomes-AP3";#N/A,#N/A,FALSE,"Outcomes-Inst";#N/A,#N/A,FALSE,"Outcomes-Inst2";#N/A,#N/A,FALSE,"Outcomes-Inst3"}</definedName>
    <definedName name="test2" localSheetId="11" hidden="1">{#N/A,#N/A,FALSE,"Sheet2";#N/A,#N/A,FALSE,"Outcomes";#N/A,#N/A,FALSE,"Outcomes-AP";#N/A,#N/A,FALSE,"Outcomes-AP2";#N/A,#N/A,FALSE,"Outcomes-AP3";#N/A,#N/A,FALSE,"Outcomes-Inst";#N/A,#N/A,FALSE,"Outcomes-Inst2";#N/A,#N/A,FALSE,"Outcomes-Inst3"}</definedName>
    <definedName name="test2" localSheetId="16" hidden="1">{#N/A,#N/A,FALSE,"Sheet2";#N/A,#N/A,FALSE,"Outcomes";#N/A,#N/A,FALSE,"Outcomes-AP";#N/A,#N/A,FALSE,"Outcomes-AP2";#N/A,#N/A,FALSE,"Outcomes-AP3";#N/A,#N/A,FALSE,"Outcomes-Inst";#N/A,#N/A,FALSE,"Outcomes-Inst2";#N/A,#N/A,FALSE,"Outcomes-Inst3"}</definedName>
    <definedName name="test2" localSheetId="17" hidden="1">{#N/A,#N/A,FALSE,"Sheet2";#N/A,#N/A,FALSE,"Outcomes";#N/A,#N/A,FALSE,"Outcomes-AP";#N/A,#N/A,FALSE,"Outcomes-AP2";#N/A,#N/A,FALSE,"Outcomes-AP3";#N/A,#N/A,FALSE,"Outcomes-Inst";#N/A,#N/A,FALSE,"Outcomes-Inst2";#N/A,#N/A,FALSE,"Outcomes-Inst3"}</definedName>
    <definedName name="test2" localSheetId="18" hidden="1">{#N/A,#N/A,FALSE,"Sheet2";#N/A,#N/A,FALSE,"Outcomes";#N/A,#N/A,FALSE,"Outcomes-AP";#N/A,#N/A,FALSE,"Outcomes-AP2";#N/A,#N/A,FALSE,"Outcomes-AP3";#N/A,#N/A,FALSE,"Outcomes-Inst";#N/A,#N/A,FALSE,"Outcomes-Inst2";#N/A,#N/A,FALSE,"Outcomes-Inst3"}</definedName>
    <definedName name="test2" localSheetId="19" hidden="1">{#N/A,#N/A,FALSE,"Sheet2";#N/A,#N/A,FALSE,"Outcomes";#N/A,#N/A,FALSE,"Outcomes-AP";#N/A,#N/A,FALSE,"Outcomes-AP2";#N/A,#N/A,FALSE,"Outcomes-AP3";#N/A,#N/A,FALSE,"Outcomes-Inst";#N/A,#N/A,FALSE,"Outcomes-Inst2";#N/A,#N/A,FALSE,"Outcomes-Inst3"}</definedName>
    <definedName name="test2" localSheetId="21"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34" hidden="1">{#N/A,#N/A,FALSE,"Sheet2";#N/A,#N/A,FALSE,"Outcomes";#N/A,#N/A,FALSE,"Outcomes-AP";#N/A,#N/A,FALSE,"Outcomes-AP2";#N/A,#N/A,FALSE,"Outcomes-AP3";#N/A,#N/A,FALSE,"Outcomes-Inst";#N/A,#N/A,FALSE,"Outcomes-Inst2";#N/A,#N/A,FALSE,"Outcomes-Inst3"}</definedName>
    <definedName name="test3" localSheetId="26" hidden="1">{#N/A,#N/A,FALSE,"Sheet2";#N/A,#N/A,FALSE,"Outcomes";#N/A,#N/A,FALSE,"Outcomes-AP";#N/A,#N/A,FALSE,"Outcomes-AP2";#N/A,#N/A,FALSE,"Outcomes-AP3";#N/A,#N/A,FALSE,"Outcomes-Inst";#N/A,#N/A,FALSE,"Outcomes-Inst2";#N/A,#N/A,FALSE,"Outcomes-Inst3"}</definedName>
    <definedName name="test3" localSheetId="10" hidden="1">{#N/A,#N/A,FALSE,"Sheet2";#N/A,#N/A,FALSE,"Outcomes";#N/A,#N/A,FALSE,"Outcomes-AP";#N/A,#N/A,FALSE,"Outcomes-AP2";#N/A,#N/A,FALSE,"Outcomes-AP3";#N/A,#N/A,FALSE,"Outcomes-Inst";#N/A,#N/A,FALSE,"Outcomes-Inst2";#N/A,#N/A,FALSE,"Outcomes-Inst3"}</definedName>
    <definedName name="test3" localSheetId="22" hidden="1">{#N/A,#N/A,FALSE,"Sheet2";#N/A,#N/A,FALSE,"Outcomes";#N/A,#N/A,FALSE,"Outcomes-AP";#N/A,#N/A,FALSE,"Outcomes-AP2";#N/A,#N/A,FALSE,"Outcomes-AP3";#N/A,#N/A,FALSE,"Outcomes-Inst";#N/A,#N/A,FALSE,"Outcomes-Inst2";#N/A,#N/A,FALSE,"Outcomes-Inst3"}</definedName>
    <definedName name="test3" localSheetId="24" hidden="1">{#N/A,#N/A,FALSE,"Sheet2";#N/A,#N/A,FALSE,"Outcomes";#N/A,#N/A,FALSE,"Outcomes-AP";#N/A,#N/A,FALSE,"Outcomes-AP2";#N/A,#N/A,FALSE,"Outcomes-AP3";#N/A,#N/A,FALSE,"Outcomes-Inst";#N/A,#N/A,FALSE,"Outcomes-Inst2";#N/A,#N/A,FALSE,"Outcomes-Inst3"}</definedName>
    <definedName name="test3" localSheetId="29" hidden="1">{#N/A,#N/A,FALSE,"Sheet2";#N/A,#N/A,FALSE,"Outcomes";#N/A,#N/A,FALSE,"Outcomes-AP";#N/A,#N/A,FALSE,"Outcomes-AP2";#N/A,#N/A,FALSE,"Outcomes-AP3";#N/A,#N/A,FALSE,"Outcomes-Inst";#N/A,#N/A,FALSE,"Outcomes-Inst2";#N/A,#N/A,FALSE,"Outcomes-Inst3"}</definedName>
    <definedName name="test3" localSheetId="28" hidden="1">{#N/A,#N/A,FALSE,"Sheet2";#N/A,#N/A,FALSE,"Outcomes";#N/A,#N/A,FALSE,"Outcomes-AP";#N/A,#N/A,FALSE,"Outcomes-AP2";#N/A,#N/A,FALSE,"Outcomes-AP3";#N/A,#N/A,FALSE,"Outcomes-Inst";#N/A,#N/A,FALSE,"Outcomes-Inst2";#N/A,#N/A,FALSE,"Outcomes-Inst3"}</definedName>
    <definedName name="test3" localSheetId="32" hidden="1">{#N/A,#N/A,FALSE,"Sheet2";#N/A,#N/A,FALSE,"Outcomes";#N/A,#N/A,FALSE,"Outcomes-AP";#N/A,#N/A,FALSE,"Outcomes-AP2";#N/A,#N/A,FALSE,"Outcomes-AP3";#N/A,#N/A,FALSE,"Outcomes-Inst";#N/A,#N/A,FALSE,"Outcomes-Inst2";#N/A,#N/A,FALSE,"Outcomes-Inst3"}</definedName>
    <definedName name="test3" localSheetId="33" hidden="1">{#N/A,#N/A,FALSE,"Sheet2";#N/A,#N/A,FALSE,"Outcomes";#N/A,#N/A,FALSE,"Outcomes-AP";#N/A,#N/A,FALSE,"Outcomes-AP2";#N/A,#N/A,FALSE,"Outcomes-AP3";#N/A,#N/A,FALSE,"Outcomes-Inst";#N/A,#N/A,FALSE,"Outcomes-Inst2";#N/A,#N/A,FALSE,"Outcomes-Inst3"}</definedName>
    <definedName name="test3" localSheetId="20" hidden="1">{#N/A,#N/A,FALSE,"Sheet2";#N/A,#N/A,FALSE,"Outcomes";#N/A,#N/A,FALSE,"Outcomes-AP";#N/A,#N/A,FALSE,"Outcomes-AP2";#N/A,#N/A,FALSE,"Outcomes-AP3";#N/A,#N/A,FALSE,"Outcomes-Inst";#N/A,#N/A,FALSE,"Outcomes-Inst2";#N/A,#N/A,FALSE,"Outcomes-Inst3"}</definedName>
    <definedName name="test3" localSheetId="12" hidden="1">{#N/A,#N/A,FALSE,"Sheet2";#N/A,#N/A,FALSE,"Outcomes";#N/A,#N/A,FALSE,"Outcomes-AP";#N/A,#N/A,FALSE,"Outcomes-AP2";#N/A,#N/A,FALSE,"Outcomes-AP3";#N/A,#N/A,FALSE,"Outcomes-Inst";#N/A,#N/A,FALSE,"Outcomes-Inst2";#N/A,#N/A,FALSE,"Outcomes-Inst3"}</definedName>
    <definedName name="test3" localSheetId="13" hidden="1">{#N/A,#N/A,FALSE,"Sheet2";#N/A,#N/A,FALSE,"Outcomes";#N/A,#N/A,FALSE,"Outcomes-AP";#N/A,#N/A,FALSE,"Outcomes-AP2";#N/A,#N/A,FALSE,"Outcomes-AP3";#N/A,#N/A,FALSE,"Outcomes-Inst";#N/A,#N/A,FALSE,"Outcomes-Inst2";#N/A,#N/A,FALSE,"Outcomes-Inst3"}</definedName>
    <definedName name="test3" localSheetId="27" hidden="1">{#N/A,#N/A,FALSE,"Sheet2";#N/A,#N/A,FALSE,"Outcomes";#N/A,#N/A,FALSE,"Outcomes-AP";#N/A,#N/A,FALSE,"Outcomes-AP2";#N/A,#N/A,FALSE,"Outcomes-AP3";#N/A,#N/A,FALSE,"Outcomes-Inst";#N/A,#N/A,FALSE,"Outcomes-Inst2";#N/A,#N/A,FALSE,"Outcomes-Inst3"}</definedName>
    <definedName name="test3" localSheetId="14" hidden="1">{#N/A,#N/A,FALSE,"Sheet2";#N/A,#N/A,FALSE,"Outcomes";#N/A,#N/A,FALSE,"Outcomes-AP";#N/A,#N/A,FALSE,"Outcomes-AP2";#N/A,#N/A,FALSE,"Outcomes-AP3";#N/A,#N/A,FALSE,"Outcomes-Inst";#N/A,#N/A,FALSE,"Outcomes-Inst2";#N/A,#N/A,FALSE,"Outcomes-Inst3"}</definedName>
    <definedName name="test3" localSheetId="11" hidden="1">{#N/A,#N/A,FALSE,"Sheet2";#N/A,#N/A,FALSE,"Outcomes";#N/A,#N/A,FALSE,"Outcomes-AP";#N/A,#N/A,FALSE,"Outcomes-AP2";#N/A,#N/A,FALSE,"Outcomes-AP3";#N/A,#N/A,FALSE,"Outcomes-Inst";#N/A,#N/A,FALSE,"Outcomes-Inst2";#N/A,#N/A,FALSE,"Outcomes-Inst3"}</definedName>
    <definedName name="test3" localSheetId="16" hidden="1">{#N/A,#N/A,FALSE,"Sheet2";#N/A,#N/A,FALSE,"Outcomes";#N/A,#N/A,FALSE,"Outcomes-AP";#N/A,#N/A,FALSE,"Outcomes-AP2";#N/A,#N/A,FALSE,"Outcomes-AP3";#N/A,#N/A,FALSE,"Outcomes-Inst";#N/A,#N/A,FALSE,"Outcomes-Inst2";#N/A,#N/A,FALSE,"Outcomes-Inst3"}</definedName>
    <definedName name="test3" localSheetId="17" hidden="1">{#N/A,#N/A,FALSE,"Sheet2";#N/A,#N/A,FALSE,"Outcomes";#N/A,#N/A,FALSE,"Outcomes-AP";#N/A,#N/A,FALSE,"Outcomes-AP2";#N/A,#N/A,FALSE,"Outcomes-AP3";#N/A,#N/A,FALSE,"Outcomes-Inst";#N/A,#N/A,FALSE,"Outcomes-Inst2";#N/A,#N/A,FALSE,"Outcomes-Inst3"}</definedName>
    <definedName name="test3" localSheetId="18" hidden="1">{#N/A,#N/A,FALSE,"Sheet2";#N/A,#N/A,FALSE,"Outcomes";#N/A,#N/A,FALSE,"Outcomes-AP";#N/A,#N/A,FALSE,"Outcomes-AP2";#N/A,#N/A,FALSE,"Outcomes-AP3";#N/A,#N/A,FALSE,"Outcomes-Inst";#N/A,#N/A,FALSE,"Outcomes-Inst2";#N/A,#N/A,FALSE,"Outcomes-Inst3"}</definedName>
    <definedName name="test3" localSheetId="19" hidden="1">{#N/A,#N/A,FALSE,"Sheet2";#N/A,#N/A,FALSE,"Outcomes";#N/A,#N/A,FALSE,"Outcomes-AP";#N/A,#N/A,FALSE,"Outcomes-AP2";#N/A,#N/A,FALSE,"Outcomes-AP3";#N/A,#N/A,FALSE,"Outcomes-Inst";#N/A,#N/A,FALSE,"Outcomes-Inst2";#N/A,#N/A,FALSE,"Outcomes-Inst3"}</definedName>
    <definedName name="test3" localSheetId="21"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N199" i="16" l="1"/>
  <c r="N200" i="16"/>
  <c r="N201" i="16"/>
  <c r="N202" i="16"/>
  <c r="N203" i="16"/>
  <c r="N204" i="16"/>
  <c r="N205" i="16"/>
  <c r="N206" i="16"/>
  <c r="N207" i="16"/>
  <c r="N208" i="16"/>
  <c r="N209" i="16"/>
  <c r="N210" i="16"/>
  <c r="N211" i="16"/>
  <c r="N212" i="16"/>
  <c r="N213" i="16"/>
  <c r="N214" i="16"/>
  <c r="N215" i="16"/>
  <c r="N216" i="16"/>
  <c r="N217" i="16"/>
  <c r="N218" i="16"/>
  <c r="N219" i="16"/>
  <c r="N220" i="16"/>
  <c r="N221" i="16"/>
  <c r="N222" i="16"/>
  <c r="N170" i="16"/>
  <c r="N171" i="16"/>
  <c r="N172" i="16"/>
  <c r="N173" i="16"/>
  <c r="N174" i="16"/>
  <c r="N175" i="16"/>
  <c r="N176" i="16"/>
  <c r="N177" i="16"/>
  <c r="N178" i="16"/>
  <c r="N179" i="16"/>
  <c r="N180" i="16"/>
  <c r="N181" i="16"/>
  <c r="N182" i="16"/>
  <c r="N183" i="16"/>
  <c r="N184" i="16"/>
  <c r="N185" i="16"/>
  <c r="N186" i="16"/>
  <c r="N187" i="16"/>
  <c r="N188" i="16"/>
  <c r="N189" i="16"/>
  <c r="N190" i="16"/>
  <c r="N191" i="16"/>
  <c r="N192" i="16"/>
  <c r="N193" i="16"/>
  <c r="N194" i="16"/>
  <c r="N195" i="16"/>
  <c r="N196" i="16"/>
  <c r="N197" i="16"/>
  <c r="N169" i="16"/>
  <c r="N150" i="16"/>
  <c r="N151" i="16"/>
  <c r="N152" i="16"/>
  <c r="N153" i="16"/>
  <c r="N154" i="16"/>
  <c r="N155" i="16"/>
  <c r="N156" i="16"/>
  <c r="N157" i="16"/>
  <c r="N158" i="16"/>
  <c r="N159" i="16"/>
  <c r="N160" i="16"/>
  <c r="N161" i="16"/>
  <c r="N162" i="16"/>
  <c r="N163" i="16"/>
  <c r="N164" i="16"/>
  <c r="N165" i="16"/>
  <c r="N166" i="16"/>
  <c r="N167" i="16"/>
  <c r="N168" i="16"/>
  <c r="N140" i="16"/>
  <c r="N141" i="16"/>
  <c r="N142" i="16"/>
  <c r="N143" i="16"/>
  <c r="N144" i="16"/>
  <c r="N145" i="16"/>
  <c r="N146" i="16"/>
  <c r="N147" i="16"/>
  <c r="N148" i="16"/>
  <c r="N121" i="16"/>
  <c r="N122" i="16"/>
  <c r="N123" i="16"/>
  <c r="N124" i="16"/>
  <c r="N125" i="16"/>
  <c r="N126" i="16"/>
  <c r="N127" i="16"/>
  <c r="N128" i="16"/>
  <c r="N129" i="16"/>
  <c r="N130" i="16"/>
  <c r="N131" i="16"/>
  <c r="N132" i="16"/>
  <c r="N133" i="16"/>
  <c r="N134" i="16"/>
  <c r="N135" i="16"/>
  <c r="N136" i="16"/>
  <c r="N137" i="16"/>
  <c r="N138" i="16"/>
  <c r="N97" i="16"/>
  <c r="N98" i="16"/>
  <c r="N99" i="16"/>
  <c r="N100" i="16"/>
  <c r="N101" i="16"/>
  <c r="N102" i="16"/>
  <c r="N103" i="16"/>
  <c r="N104" i="16"/>
  <c r="N105" i="16"/>
  <c r="N106" i="16"/>
  <c r="N107" i="16"/>
  <c r="N108" i="16"/>
  <c r="N109" i="16"/>
  <c r="N110" i="16"/>
  <c r="N111" i="16"/>
  <c r="N112" i="16"/>
  <c r="N113" i="16"/>
  <c r="N114" i="16"/>
  <c r="N115" i="16"/>
  <c r="N116" i="16"/>
  <c r="N117" i="16"/>
  <c r="N118" i="16"/>
  <c r="N119" i="16"/>
  <c r="N76" i="16"/>
  <c r="N77" i="16"/>
  <c r="N78" i="16"/>
  <c r="N79" i="16"/>
  <c r="N80" i="16"/>
  <c r="N81" i="16"/>
  <c r="N82" i="16"/>
  <c r="N83" i="16"/>
  <c r="N84" i="16"/>
  <c r="N85" i="16"/>
  <c r="N86" i="16"/>
  <c r="N87" i="16"/>
  <c r="N88" i="16"/>
  <c r="N89" i="16"/>
  <c r="N90" i="16"/>
  <c r="N91" i="16"/>
  <c r="N92" i="16"/>
  <c r="N93" i="16"/>
  <c r="N94" i="16"/>
  <c r="N95" i="16"/>
  <c r="N48" i="16"/>
  <c r="N49" i="16"/>
  <c r="N50" i="16"/>
  <c r="N51" i="16"/>
  <c r="N52" i="16"/>
  <c r="N53" i="16"/>
  <c r="N54" i="16"/>
  <c r="N55" i="16"/>
  <c r="N56" i="16"/>
  <c r="N57" i="16"/>
  <c r="N58" i="16"/>
  <c r="N59" i="16"/>
  <c r="N60" i="16"/>
  <c r="N61" i="16"/>
  <c r="N62" i="16"/>
  <c r="N63" i="16"/>
  <c r="N64" i="16"/>
  <c r="N65" i="16"/>
  <c r="N66" i="16"/>
  <c r="N67" i="16"/>
  <c r="N68" i="16"/>
  <c r="N69" i="16"/>
  <c r="N70" i="16"/>
  <c r="N71" i="16"/>
  <c r="N72" i="16"/>
  <c r="N73" i="16"/>
  <c r="N74" i="16"/>
  <c r="D49" i="27" l="1"/>
  <c r="E49" i="27"/>
  <c r="F49" i="27"/>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C49" i="27"/>
  <c r="D47" i="27"/>
  <c r="E47" i="27"/>
  <c r="F47" i="27"/>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C47" i="27"/>
  <c r="D45" i="27"/>
  <c r="E45" i="27"/>
  <c r="F45" i="27"/>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C45" i="27"/>
  <c r="D18" i="12" l="1"/>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C18" i="12"/>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C16" i="12"/>
  <c r="D14" i="12"/>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C14" i="12"/>
  <c r="D42" i="15"/>
  <c r="E42" i="15"/>
  <c r="F42" i="15"/>
  <c r="G42" i="15"/>
  <c r="H42" i="15"/>
  <c r="I42" i="15"/>
  <c r="J42" i="15"/>
  <c r="K42" i="15"/>
  <c r="L42" i="15"/>
  <c r="M42" i="15"/>
  <c r="N42" i="15"/>
  <c r="O42" i="15"/>
  <c r="P42" i="15"/>
  <c r="Q42" i="15"/>
  <c r="R42" i="15"/>
  <c r="S42" i="15"/>
  <c r="T42" i="15"/>
  <c r="U42" i="15"/>
  <c r="V42" i="15"/>
  <c r="W42" i="15"/>
  <c r="X42" i="15"/>
  <c r="Y42" i="15"/>
  <c r="Z42" i="15"/>
  <c r="AA42" i="15"/>
  <c r="AB42" i="15"/>
  <c r="AC42" i="15"/>
  <c r="AD42" i="15"/>
  <c r="AE42" i="15"/>
  <c r="AF42" i="15"/>
  <c r="C42" i="15"/>
  <c r="D40" i="15"/>
  <c r="E40" i="15"/>
  <c r="F40" i="15"/>
  <c r="G40" i="15"/>
  <c r="H40" i="15"/>
  <c r="I40" i="15"/>
  <c r="J40" i="15"/>
  <c r="K40" i="15"/>
  <c r="L40" i="15"/>
  <c r="M40" i="15"/>
  <c r="N40" i="15"/>
  <c r="O40" i="15"/>
  <c r="P40" i="15"/>
  <c r="Q40" i="15"/>
  <c r="R40" i="15"/>
  <c r="S40" i="15"/>
  <c r="T40" i="15"/>
  <c r="U40" i="15"/>
  <c r="V40" i="15"/>
  <c r="W40" i="15"/>
  <c r="X40" i="15"/>
  <c r="Y40" i="15"/>
  <c r="Z40" i="15"/>
  <c r="AA40" i="15"/>
  <c r="AB40" i="15"/>
  <c r="AC40" i="15"/>
  <c r="AD40" i="15"/>
  <c r="AE40" i="15"/>
  <c r="AF40" i="15"/>
  <c r="C40" i="15"/>
  <c r="D38" i="15"/>
  <c r="E38" i="15"/>
  <c r="F38" i="15"/>
  <c r="G38" i="15"/>
  <c r="H38" i="15"/>
  <c r="I38" i="15"/>
  <c r="J38" i="15"/>
  <c r="K38" i="15"/>
  <c r="L38" i="15"/>
  <c r="M38" i="15"/>
  <c r="N38" i="15"/>
  <c r="O38" i="15"/>
  <c r="P38" i="15"/>
  <c r="Q38" i="15"/>
  <c r="R38" i="15"/>
  <c r="S38" i="15"/>
  <c r="T38" i="15"/>
  <c r="U38" i="15"/>
  <c r="V38" i="15"/>
  <c r="W38" i="15"/>
  <c r="X38" i="15"/>
  <c r="Y38" i="15"/>
  <c r="Z38" i="15"/>
  <c r="AA38" i="15"/>
  <c r="AB38" i="15"/>
  <c r="AC38" i="15"/>
  <c r="AD38" i="15"/>
  <c r="AE38" i="15"/>
  <c r="AF38" i="15"/>
  <c r="C38" i="15"/>
  <c r="D32" i="61"/>
  <c r="E32" i="61"/>
  <c r="F32" i="61"/>
  <c r="G32" i="61"/>
  <c r="H32" i="61"/>
  <c r="I32" i="61"/>
  <c r="J32" i="61"/>
  <c r="K32" i="61"/>
  <c r="L32" i="61"/>
  <c r="M32" i="61"/>
  <c r="N32" i="61"/>
  <c r="O32" i="61"/>
  <c r="P32" i="61"/>
  <c r="Q32" i="61"/>
  <c r="R32" i="61"/>
  <c r="S32" i="61"/>
  <c r="T32" i="61"/>
  <c r="U32" i="61"/>
  <c r="V32" i="61"/>
  <c r="W32" i="61"/>
  <c r="X32" i="61"/>
  <c r="Y32" i="61"/>
  <c r="Z32" i="61"/>
  <c r="AA32" i="61"/>
  <c r="AB32" i="61"/>
  <c r="AC32" i="61"/>
  <c r="AD32" i="61"/>
  <c r="AE32" i="61"/>
  <c r="AF32" i="61"/>
  <c r="C32" i="61"/>
  <c r="D30" i="61"/>
  <c r="E30" i="61"/>
  <c r="F30" i="61"/>
  <c r="G30" i="61"/>
  <c r="H30" i="61"/>
  <c r="I30" i="61"/>
  <c r="J30" i="61"/>
  <c r="K30" i="61"/>
  <c r="L30" i="61"/>
  <c r="M30" i="61"/>
  <c r="N30" i="61"/>
  <c r="O30" i="61"/>
  <c r="P30" i="61"/>
  <c r="Q30" i="61"/>
  <c r="R30" i="61"/>
  <c r="S30" i="61"/>
  <c r="T30" i="61"/>
  <c r="U30" i="61"/>
  <c r="V30" i="61"/>
  <c r="W30" i="61"/>
  <c r="X30" i="61"/>
  <c r="Y30" i="61"/>
  <c r="Z30" i="61"/>
  <c r="AA30" i="61"/>
  <c r="AB30" i="61"/>
  <c r="AC30" i="61"/>
  <c r="AD30" i="61"/>
  <c r="AE30" i="61"/>
  <c r="AF30" i="61"/>
  <c r="C30" i="61"/>
  <c r="D28" i="61"/>
  <c r="E28" i="61"/>
  <c r="F28" i="61"/>
  <c r="G28" i="61"/>
  <c r="H28" i="61"/>
  <c r="I28" i="61"/>
  <c r="J28" i="61"/>
  <c r="K28" i="61"/>
  <c r="L28" i="61"/>
  <c r="M28" i="61"/>
  <c r="N28" i="61"/>
  <c r="O28" i="61"/>
  <c r="P28" i="61"/>
  <c r="Q28" i="61"/>
  <c r="R28" i="61"/>
  <c r="S28" i="61"/>
  <c r="T28" i="61"/>
  <c r="U28" i="61"/>
  <c r="V28" i="61"/>
  <c r="W28" i="61"/>
  <c r="X28" i="61"/>
  <c r="Y28" i="61"/>
  <c r="Z28" i="61"/>
  <c r="AA28" i="61"/>
  <c r="AB28" i="61"/>
  <c r="AC28" i="61"/>
  <c r="AD28" i="61"/>
  <c r="AE28" i="61"/>
  <c r="AF28" i="61"/>
  <c r="C28" i="61"/>
  <c r="N198" i="16"/>
  <c r="AG10" i="61"/>
  <c r="AI10" i="61"/>
  <c r="K202" i="16" s="1"/>
  <c r="AK10" i="61"/>
  <c r="I202" i="16" s="1"/>
  <c r="AG20" i="61"/>
  <c r="J214" i="16" s="1"/>
  <c r="AI20" i="61"/>
  <c r="K214" i="16" s="1"/>
  <c r="AK20" i="61"/>
  <c r="I214" i="16" s="1"/>
  <c r="AG21" i="61"/>
  <c r="J215" i="16" s="1"/>
  <c r="AI21" i="61"/>
  <c r="AK21" i="61"/>
  <c r="I215" i="16" s="1"/>
  <c r="AK25" i="61"/>
  <c r="I219" i="16" s="1"/>
  <c r="AI25" i="61"/>
  <c r="K219" i="16" s="1"/>
  <c r="AG25" i="61"/>
  <c r="J219" i="16" s="1"/>
  <c r="AK24" i="61"/>
  <c r="I218" i="16" s="1"/>
  <c r="AI24" i="61"/>
  <c r="K218" i="16" s="1"/>
  <c r="AG24" i="61"/>
  <c r="J218" i="16" s="1"/>
  <c r="AK23" i="61"/>
  <c r="I217" i="16" s="1"/>
  <c r="AI23" i="61"/>
  <c r="K217" i="16" s="1"/>
  <c r="AG23" i="61"/>
  <c r="J217" i="16" s="1"/>
  <c r="AK22" i="61"/>
  <c r="I216" i="16" s="1"/>
  <c r="AI22" i="61"/>
  <c r="K216" i="16" s="1"/>
  <c r="AG22" i="61"/>
  <c r="J216" i="16" s="1"/>
  <c r="AK19" i="61"/>
  <c r="I213" i="16" s="1"/>
  <c r="AI19" i="61"/>
  <c r="K213" i="16" s="1"/>
  <c r="AG19" i="61"/>
  <c r="J213" i="16" s="1"/>
  <c r="AK18" i="61"/>
  <c r="I212" i="16" s="1"/>
  <c r="AI18" i="61"/>
  <c r="K212" i="16" s="1"/>
  <c r="AG18" i="61"/>
  <c r="J212" i="16" s="1"/>
  <c r="AK16" i="61"/>
  <c r="I209" i="16" s="1"/>
  <c r="AI16" i="61"/>
  <c r="K209" i="16" s="1"/>
  <c r="AG16" i="61"/>
  <c r="AK15" i="61"/>
  <c r="I208" i="16" s="1"/>
  <c r="AI15" i="61"/>
  <c r="K208" i="16" s="1"/>
  <c r="AG15" i="61"/>
  <c r="J208" i="16" s="1"/>
  <c r="AK14" i="61"/>
  <c r="I207" i="16" s="1"/>
  <c r="AI14" i="61"/>
  <c r="K207" i="16" s="1"/>
  <c r="AG14" i="61"/>
  <c r="J207" i="16" s="1"/>
  <c r="AK13" i="61"/>
  <c r="I206" i="16" s="1"/>
  <c r="AI13" i="61"/>
  <c r="K206" i="16" s="1"/>
  <c r="AG13" i="61"/>
  <c r="J206" i="16" s="1"/>
  <c r="AK11" i="61"/>
  <c r="I203" i="16" s="1"/>
  <c r="AI11" i="61"/>
  <c r="K203" i="16" s="1"/>
  <c r="AG11" i="61"/>
  <c r="AK9" i="61"/>
  <c r="I201" i="16" s="1"/>
  <c r="AI9" i="61"/>
  <c r="K201" i="16" s="1"/>
  <c r="AG9" i="61"/>
  <c r="X6" i="61"/>
  <c r="N6" i="61"/>
  <c r="D6" i="61"/>
  <c r="X5" i="61"/>
  <c r="N5" i="61"/>
  <c r="D5" i="61"/>
  <c r="X4" i="61"/>
  <c r="T4" i="61"/>
  <c r="N4" i="61"/>
  <c r="D4" i="61"/>
  <c r="X3" i="61"/>
  <c r="T3" i="61"/>
  <c r="N3" i="61"/>
  <c r="D3" i="61"/>
  <c r="W2" i="61"/>
  <c r="M2" i="61"/>
  <c r="C2" i="61"/>
  <c r="H213" i="16" l="1"/>
  <c r="AJ11" i="61"/>
  <c r="AJ16" i="61"/>
  <c r="AH10" i="61"/>
  <c r="L202" i="16" s="1"/>
  <c r="D29" i="61"/>
  <c r="H216" i="16"/>
  <c r="H217" i="16"/>
  <c r="AJ21" i="61"/>
  <c r="K215" i="16"/>
  <c r="K221" i="16" s="1"/>
  <c r="K30" i="16" s="1"/>
  <c r="H214" i="16"/>
  <c r="J209" i="16"/>
  <c r="H208" i="16"/>
  <c r="J203" i="16"/>
  <c r="H203" i="16" s="1"/>
  <c r="J202" i="16"/>
  <c r="H202" i="16" s="1"/>
  <c r="I221" i="16"/>
  <c r="I30" i="16" s="1"/>
  <c r="AJ10" i="61"/>
  <c r="AH9" i="61"/>
  <c r="L201" i="16" s="1"/>
  <c r="J201" i="16"/>
  <c r="H209" i="16"/>
  <c r="H206" i="16"/>
  <c r="H207" i="16"/>
  <c r="H219" i="16"/>
  <c r="H218" i="16"/>
  <c r="H212" i="16"/>
  <c r="AH20" i="61"/>
  <c r="L214" i="16" s="1"/>
  <c r="AB29" i="61"/>
  <c r="F29" i="61"/>
  <c r="N29" i="61"/>
  <c r="V29" i="61"/>
  <c r="AD29" i="61"/>
  <c r="AH21" i="61"/>
  <c r="L215" i="16" s="1"/>
  <c r="AJ20" i="61"/>
  <c r="Y31" i="61"/>
  <c r="AJ22" i="61"/>
  <c r="C29" i="61"/>
  <c r="S29" i="61"/>
  <c r="AA31" i="61"/>
  <c r="AJ25" i="61"/>
  <c r="AH24" i="61"/>
  <c r="L218" i="16" s="1"/>
  <c r="T29" i="61"/>
  <c r="AJ19" i="61"/>
  <c r="AH14" i="61"/>
  <c r="L207" i="16" s="1"/>
  <c r="AH18" i="61"/>
  <c r="L212" i="16" s="1"/>
  <c r="AH13" i="61"/>
  <c r="L206" i="16" s="1"/>
  <c r="AH23" i="61"/>
  <c r="L217" i="16" s="1"/>
  <c r="G29" i="61"/>
  <c r="O29" i="61"/>
  <c r="W29" i="61"/>
  <c r="AE29" i="61"/>
  <c r="E31" i="61"/>
  <c r="M31" i="61"/>
  <c r="U31" i="61"/>
  <c r="AC31" i="61"/>
  <c r="AA29" i="61"/>
  <c r="AJ15" i="61"/>
  <c r="AH19" i="61"/>
  <c r="L213" i="16" s="1"/>
  <c r="H29" i="61"/>
  <c r="P29" i="61"/>
  <c r="X29" i="61"/>
  <c r="AF29" i="61"/>
  <c r="G31" i="61"/>
  <c r="AF31" i="61"/>
  <c r="AJ9" i="61"/>
  <c r="H31" i="61"/>
  <c r="Q29" i="61"/>
  <c r="R29" i="61"/>
  <c r="P31" i="61"/>
  <c r="K31" i="61"/>
  <c r="K29" i="61"/>
  <c r="W31" i="61"/>
  <c r="D31" i="61"/>
  <c r="L31" i="61"/>
  <c r="T31" i="61"/>
  <c r="AB31" i="61"/>
  <c r="L29" i="61"/>
  <c r="F31" i="61"/>
  <c r="N31" i="61"/>
  <c r="V31" i="61"/>
  <c r="AD31" i="61"/>
  <c r="X31" i="61"/>
  <c r="AJ23" i="61"/>
  <c r="AE31" i="61"/>
  <c r="AH15" i="61"/>
  <c r="L208" i="16" s="1"/>
  <c r="I29" i="61"/>
  <c r="Y29" i="61"/>
  <c r="O31" i="61"/>
  <c r="AJ24" i="61"/>
  <c r="J29" i="61"/>
  <c r="Z29" i="61"/>
  <c r="C31" i="61"/>
  <c r="S31" i="61"/>
  <c r="AJ13" i="61"/>
  <c r="AJ14" i="61"/>
  <c r="AH16" i="61"/>
  <c r="L209" i="16" s="1"/>
  <c r="AJ18" i="61"/>
  <c r="AH22" i="61"/>
  <c r="L216" i="16" s="1"/>
  <c r="J31" i="61"/>
  <c r="R31" i="61"/>
  <c r="Z31" i="61"/>
  <c r="AH11" i="61"/>
  <c r="L203" i="16" s="1"/>
  <c r="AH25" i="61"/>
  <c r="L219" i="16" s="1"/>
  <c r="E29" i="61"/>
  <c r="M29" i="61"/>
  <c r="U29" i="61"/>
  <c r="AC29" i="61"/>
  <c r="I31" i="61"/>
  <c r="Q31" i="61"/>
  <c r="I47" i="44"/>
  <c r="J47" i="44"/>
  <c r="K47" i="44"/>
  <c r="L47" i="44"/>
  <c r="M47" i="44"/>
  <c r="M50" i="44" s="1"/>
  <c r="N47" i="44"/>
  <c r="N48" i="44" s="1"/>
  <c r="O47" i="44"/>
  <c r="O50" i="44" s="1"/>
  <c r="P47" i="44"/>
  <c r="Q47" i="44"/>
  <c r="R47" i="44"/>
  <c r="S47" i="44"/>
  <c r="T47" i="44"/>
  <c r="U47" i="44"/>
  <c r="U50" i="44" s="1"/>
  <c r="V47" i="44"/>
  <c r="V48" i="44" s="1"/>
  <c r="W47" i="44"/>
  <c r="W50" i="44" s="1"/>
  <c r="X47" i="44"/>
  <c r="Y47" i="44"/>
  <c r="Z47" i="44"/>
  <c r="AA47" i="44"/>
  <c r="AB47" i="44"/>
  <c r="AC47" i="44"/>
  <c r="AD47" i="44"/>
  <c r="AD48" i="44" s="1"/>
  <c r="AE47" i="44"/>
  <c r="AE50" i="44" s="1"/>
  <c r="AF47" i="44"/>
  <c r="AG47" i="44"/>
  <c r="AH47" i="44"/>
  <c r="AI47" i="44"/>
  <c r="AJ47" i="44"/>
  <c r="AK47" i="44"/>
  <c r="AL47" i="44"/>
  <c r="AL48" i="44" s="1"/>
  <c r="AM47" i="44"/>
  <c r="AM50" i="44" s="1"/>
  <c r="AN47" i="44"/>
  <c r="AO47" i="44"/>
  <c r="AP47" i="44"/>
  <c r="AQ47" i="44"/>
  <c r="AR47" i="44"/>
  <c r="AS47" i="44"/>
  <c r="AT47" i="44"/>
  <c r="AT48" i="44" s="1"/>
  <c r="AU47" i="44"/>
  <c r="AU50" i="44" s="1"/>
  <c r="AV47" i="44"/>
  <c r="AW47" i="44"/>
  <c r="AX47" i="44"/>
  <c r="AY47" i="44"/>
  <c r="AZ47" i="44"/>
  <c r="BA47" i="44"/>
  <c r="BB47" i="44"/>
  <c r="BB48" i="44" s="1"/>
  <c r="BC47" i="44"/>
  <c r="BC50" i="44" s="1"/>
  <c r="BD47" i="44"/>
  <c r="BE47" i="44"/>
  <c r="BF47" i="44"/>
  <c r="BG47" i="44"/>
  <c r="BH47" i="44"/>
  <c r="BI47" i="44"/>
  <c r="BJ47" i="44"/>
  <c r="BJ48" i="44" s="1"/>
  <c r="BK47" i="44"/>
  <c r="BK50" i="44" s="1"/>
  <c r="BL47" i="44"/>
  <c r="BM47" i="44"/>
  <c r="BN47" i="44"/>
  <c r="BO47" i="44"/>
  <c r="BP47" i="44"/>
  <c r="BQ47" i="44"/>
  <c r="BR47" i="44"/>
  <c r="BR48" i="44" s="1"/>
  <c r="BS47" i="44"/>
  <c r="BS50" i="44" s="1"/>
  <c r="BT47" i="44"/>
  <c r="BU47" i="44"/>
  <c r="BV47" i="44"/>
  <c r="BW47" i="44"/>
  <c r="BX47" i="44"/>
  <c r="BY47" i="44"/>
  <c r="BZ47" i="44"/>
  <c r="BZ48" i="44" s="1"/>
  <c r="CA47" i="44"/>
  <c r="CA50" i="44" s="1"/>
  <c r="CB47" i="44"/>
  <c r="CC47" i="44"/>
  <c r="CD47" i="44"/>
  <c r="CE47" i="44"/>
  <c r="CF47" i="44"/>
  <c r="CG47" i="44"/>
  <c r="CG50" i="44" s="1"/>
  <c r="CH47" i="44"/>
  <c r="CH48" i="44" s="1"/>
  <c r="CI47" i="44"/>
  <c r="CI50" i="44" s="1"/>
  <c r="CJ47" i="44"/>
  <c r="CK47" i="44"/>
  <c r="CL47" i="44"/>
  <c r="CM47" i="44"/>
  <c r="CN47" i="44"/>
  <c r="CO47" i="44"/>
  <c r="CP47" i="44"/>
  <c r="CP48" i="44" s="1"/>
  <c r="CQ47" i="44"/>
  <c r="CQ50" i="44" s="1"/>
  <c r="CR47" i="44"/>
  <c r="CS47" i="44"/>
  <c r="CT47" i="44"/>
  <c r="CU47" i="44"/>
  <c r="CV47" i="44"/>
  <c r="CW47" i="44"/>
  <c r="CX47" i="44"/>
  <c r="CX48" i="44" s="1"/>
  <c r="CY47" i="44"/>
  <c r="CY50" i="44" s="1"/>
  <c r="CZ47" i="44"/>
  <c r="DA47" i="44"/>
  <c r="DB47" i="44"/>
  <c r="DC47" i="44"/>
  <c r="DD47" i="44"/>
  <c r="DE47" i="44"/>
  <c r="DF47" i="44"/>
  <c r="DF48" i="44" s="1"/>
  <c r="DG47" i="44"/>
  <c r="DG50" i="44" s="1"/>
  <c r="DH47" i="44"/>
  <c r="DI47" i="44"/>
  <c r="DJ47" i="44"/>
  <c r="DK47" i="44"/>
  <c r="DL47" i="44"/>
  <c r="DM47" i="44"/>
  <c r="DM50" i="44" s="1"/>
  <c r="DN47" i="44"/>
  <c r="DN48" i="44" s="1"/>
  <c r="DO47" i="44"/>
  <c r="DO50" i="44" s="1"/>
  <c r="DP47" i="44"/>
  <c r="DQ47" i="44"/>
  <c r="DR47" i="44"/>
  <c r="DS47" i="44"/>
  <c r="DT47" i="44"/>
  <c r="DU47" i="44"/>
  <c r="DV47" i="44"/>
  <c r="DV48" i="44" s="1"/>
  <c r="DW47" i="44"/>
  <c r="DW50" i="44" s="1"/>
  <c r="DX47" i="44"/>
  <c r="DY47" i="44"/>
  <c r="DZ47" i="44"/>
  <c r="EA47" i="44"/>
  <c r="EB47" i="44"/>
  <c r="EC47" i="44"/>
  <c r="ED47" i="44"/>
  <c r="ED48" i="44" s="1"/>
  <c r="EE47" i="44"/>
  <c r="EE50" i="44" s="1"/>
  <c r="EF47" i="44"/>
  <c r="EG47" i="44"/>
  <c r="EH47" i="44"/>
  <c r="EI47" i="44"/>
  <c r="EJ47" i="44"/>
  <c r="EK47" i="44"/>
  <c r="EL47" i="44"/>
  <c r="EL48" i="44" s="1"/>
  <c r="EM47" i="44"/>
  <c r="EM50" i="44" s="1"/>
  <c r="EN47" i="44"/>
  <c r="EO47" i="44"/>
  <c r="EP47" i="44"/>
  <c r="EQ47" i="44"/>
  <c r="ER47" i="44"/>
  <c r="ES47" i="44"/>
  <c r="ET47" i="44"/>
  <c r="ET48" i="44" s="1"/>
  <c r="I48" i="44"/>
  <c r="AG48" i="44"/>
  <c r="AH48" i="44"/>
  <c r="AO48" i="44"/>
  <c r="BM48" i="44"/>
  <c r="BN48" i="44"/>
  <c r="BU48" i="44"/>
  <c r="CS48" i="44"/>
  <c r="CT48" i="44"/>
  <c r="DA48" i="44"/>
  <c r="DY48" i="44"/>
  <c r="DZ48" i="44"/>
  <c r="EG48" i="44"/>
  <c r="I49" i="44"/>
  <c r="I50" i="44" s="1"/>
  <c r="J49" i="44"/>
  <c r="J50" i="44" s="1"/>
  <c r="K49" i="44"/>
  <c r="K48" i="44" s="1"/>
  <c r="L49" i="44"/>
  <c r="L48" i="44" s="1"/>
  <c r="M49" i="44"/>
  <c r="M48" i="44" s="1"/>
  <c r="N49" i="44"/>
  <c r="O49" i="44"/>
  <c r="P49" i="44"/>
  <c r="Q49" i="44"/>
  <c r="Q50" i="44" s="1"/>
  <c r="R49" i="44"/>
  <c r="R50" i="44" s="1"/>
  <c r="S49" i="44"/>
  <c r="S48" i="44" s="1"/>
  <c r="T49" i="44"/>
  <c r="T48" i="44" s="1"/>
  <c r="U49" i="44"/>
  <c r="U48" i="44" s="1"/>
  <c r="V49" i="44"/>
  <c r="W49" i="44"/>
  <c r="X49" i="44"/>
  <c r="Y49" i="44"/>
  <c r="Y50" i="44" s="1"/>
  <c r="Z49" i="44"/>
  <c r="Z50" i="44" s="1"/>
  <c r="AA49" i="44"/>
  <c r="AA48" i="44" s="1"/>
  <c r="AB49" i="44"/>
  <c r="AB48" i="44" s="1"/>
  <c r="AC49" i="44"/>
  <c r="AC50" i="44" s="1"/>
  <c r="AD49" i="44"/>
  <c r="AE49" i="44"/>
  <c r="AF49" i="44"/>
  <c r="AG49" i="44"/>
  <c r="AG50" i="44" s="1"/>
  <c r="AH49" i="44"/>
  <c r="AH50" i="44" s="1"/>
  <c r="AI49" i="44"/>
  <c r="AI48" i="44" s="1"/>
  <c r="AJ49" i="44"/>
  <c r="AJ48" i="44" s="1"/>
  <c r="AK49" i="44"/>
  <c r="AL49" i="44"/>
  <c r="AM49" i="44"/>
  <c r="AN49" i="44"/>
  <c r="AO49" i="44"/>
  <c r="AO50" i="44" s="1"/>
  <c r="AP49" i="44"/>
  <c r="AP50" i="44" s="1"/>
  <c r="AQ49" i="44"/>
  <c r="AQ48" i="44" s="1"/>
  <c r="AR49" i="44"/>
  <c r="AR48" i="44" s="1"/>
  <c r="AS49" i="44"/>
  <c r="AT49" i="44"/>
  <c r="AU49" i="44"/>
  <c r="AV49" i="44"/>
  <c r="AW49" i="44"/>
  <c r="AW50" i="44" s="1"/>
  <c r="AX49" i="44"/>
  <c r="AX50" i="44" s="1"/>
  <c r="AY49" i="44"/>
  <c r="AY48" i="44" s="1"/>
  <c r="AZ49" i="44"/>
  <c r="AZ48" i="44" s="1"/>
  <c r="BA49" i="44"/>
  <c r="BB49" i="44"/>
  <c r="BC49" i="44"/>
  <c r="BD49" i="44"/>
  <c r="BE49" i="44"/>
  <c r="BE50" i="44" s="1"/>
  <c r="BF49" i="44"/>
  <c r="BF48" i="44" s="1"/>
  <c r="BG49" i="44"/>
  <c r="BG48" i="44" s="1"/>
  <c r="BH49" i="44"/>
  <c r="BH48" i="44" s="1"/>
  <c r="BI49" i="44"/>
  <c r="BI50" i="44" s="1"/>
  <c r="BJ49" i="44"/>
  <c r="BK49" i="44"/>
  <c r="BL49" i="44"/>
  <c r="BM49" i="44"/>
  <c r="BM50" i="44" s="1"/>
  <c r="BN49" i="44"/>
  <c r="BO49" i="44"/>
  <c r="BO48" i="44" s="1"/>
  <c r="BP49" i="44"/>
  <c r="BP48" i="44" s="1"/>
  <c r="BQ49" i="44"/>
  <c r="BR49" i="44"/>
  <c r="BS49" i="44"/>
  <c r="BT49" i="44"/>
  <c r="BU49" i="44"/>
  <c r="BU50" i="44" s="1"/>
  <c r="BV49" i="44"/>
  <c r="BV48" i="44" s="1"/>
  <c r="BW49" i="44"/>
  <c r="BW48" i="44" s="1"/>
  <c r="BX49" i="44"/>
  <c r="BX48" i="44" s="1"/>
  <c r="BY49" i="44"/>
  <c r="BZ49" i="44"/>
  <c r="CA49" i="44"/>
  <c r="CB49" i="44"/>
  <c r="CC49" i="44"/>
  <c r="CC50" i="44" s="1"/>
  <c r="CD49" i="44"/>
  <c r="CD48" i="44" s="1"/>
  <c r="CE49" i="44"/>
  <c r="CE48" i="44" s="1"/>
  <c r="CF49" i="44"/>
  <c r="CF48" i="44" s="1"/>
  <c r="CG49" i="44"/>
  <c r="CH49" i="44"/>
  <c r="CI49" i="44"/>
  <c r="CJ49" i="44"/>
  <c r="CK49" i="44"/>
  <c r="CK50" i="44" s="1"/>
  <c r="CL49" i="44"/>
  <c r="CL48" i="44" s="1"/>
  <c r="CM49" i="44"/>
  <c r="CM48" i="44" s="1"/>
  <c r="CN49" i="44"/>
  <c r="CN48" i="44" s="1"/>
  <c r="CO49" i="44"/>
  <c r="CO50" i="44" s="1"/>
  <c r="CP49" i="44"/>
  <c r="CQ49" i="44"/>
  <c r="CR49" i="44"/>
  <c r="CS49" i="44"/>
  <c r="CS50" i="44" s="1"/>
  <c r="CT49" i="44"/>
  <c r="CU49" i="44"/>
  <c r="CU48" i="44" s="1"/>
  <c r="CV49" i="44"/>
  <c r="CV48" i="44" s="1"/>
  <c r="CW49" i="44"/>
  <c r="CX49" i="44"/>
  <c r="CY49" i="44"/>
  <c r="CZ49" i="44"/>
  <c r="DA49" i="44"/>
  <c r="DA50" i="44" s="1"/>
  <c r="DB49" i="44"/>
  <c r="DB48" i="44" s="1"/>
  <c r="DC49" i="44"/>
  <c r="DC48" i="44" s="1"/>
  <c r="DD49" i="44"/>
  <c r="DD48" i="44" s="1"/>
  <c r="DE49" i="44"/>
  <c r="DF49" i="44"/>
  <c r="DG49" i="44"/>
  <c r="DH49" i="44"/>
  <c r="DI49" i="44"/>
  <c r="DI50" i="44" s="1"/>
  <c r="DJ49" i="44"/>
  <c r="DJ48" i="44" s="1"/>
  <c r="DK49" i="44"/>
  <c r="DK48" i="44" s="1"/>
  <c r="DL49" i="44"/>
  <c r="DL48" i="44" s="1"/>
  <c r="DM49" i="44"/>
  <c r="DN49" i="44"/>
  <c r="DO49" i="44"/>
  <c r="DP49" i="44"/>
  <c r="DQ49" i="44"/>
  <c r="DQ50" i="44" s="1"/>
  <c r="DR49" i="44"/>
  <c r="DR48" i="44" s="1"/>
  <c r="DS49" i="44"/>
  <c r="DS48" i="44" s="1"/>
  <c r="DT49" i="44"/>
  <c r="DT48" i="44" s="1"/>
  <c r="DU49" i="44"/>
  <c r="DU50" i="44" s="1"/>
  <c r="DV49" i="44"/>
  <c r="DW49" i="44"/>
  <c r="DX49" i="44"/>
  <c r="DY49" i="44"/>
  <c r="DY50" i="44" s="1"/>
  <c r="DZ49" i="44"/>
  <c r="EA49" i="44"/>
  <c r="EA48" i="44" s="1"/>
  <c r="EB49" i="44"/>
  <c r="EB48" i="44" s="1"/>
  <c r="EC49" i="44"/>
  <c r="ED49" i="44"/>
  <c r="EE49" i="44"/>
  <c r="EF49" i="44"/>
  <c r="EG49" i="44"/>
  <c r="EG50" i="44" s="1"/>
  <c r="EH49" i="44"/>
  <c r="EH48" i="44" s="1"/>
  <c r="EI49" i="44"/>
  <c r="EI48" i="44" s="1"/>
  <c r="EJ49" i="44"/>
  <c r="EJ48" i="44" s="1"/>
  <c r="EK49" i="44"/>
  <c r="EL49" i="44"/>
  <c r="EM49" i="44"/>
  <c r="EN49" i="44"/>
  <c r="EO49" i="44"/>
  <c r="EO50" i="44" s="1"/>
  <c r="EP49" i="44"/>
  <c r="EP48" i="44" s="1"/>
  <c r="EQ49" i="44"/>
  <c r="EQ48" i="44" s="1"/>
  <c r="ER49" i="44"/>
  <c r="ER48" i="44" s="1"/>
  <c r="ES49" i="44"/>
  <c r="ET49" i="44"/>
  <c r="AD50" i="44"/>
  <c r="AK50" i="44"/>
  <c r="BJ50" i="44"/>
  <c r="BQ50" i="44"/>
  <c r="CP50" i="44"/>
  <c r="CW50" i="44"/>
  <c r="DV50" i="44"/>
  <c r="EC50" i="44"/>
  <c r="I51" i="44"/>
  <c r="J51" i="44"/>
  <c r="K51" i="44"/>
  <c r="L51" i="44"/>
  <c r="M51" i="44"/>
  <c r="N51" i="44"/>
  <c r="O51" i="44"/>
  <c r="P51" i="44"/>
  <c r="Q51" i="44"/>
  <c r="R51" i="44"/>
  <c r="S51" i="44"/>
  <c r="T51" i="44"/>
  <c r="U51" i="44"/>
  <c r="V51" i="44"/>
  <c r="W51" i="44"/>
  <c r="X51" i="44"/>
  <c r="Y51" i="44"/>
  <c r="Z51" i="44"/>
  <c r="AA51" i="44"/>
  <c r="AB51" i="44"/>
  <c r="AC51" i="44"/>
  <c r="AD51" i="44"/>
  <c r="AE51" i="44"/>
  <c r="AF51" i="44"/>
  <c r="AG51" i="44"/>
  <c r="AH51" i="44"/>
  <c r="AI51" i="44"/>
  <c r="AJ51" i="44"/>
  <c r="AK51" i="44"/>
  <c r="AL51" i="44"/>
  <c r="AM51" i="44"/>
  <c r="AN51" i="44"/>
  <c r="AO51" i="44"/>
  <c r="AP51" i="44"/>
  <c r="AQ51" i="44"/>
  <c r="AR51" i="44"/>
  <c r="AS51" i="44"/>
  <c r="AT51" i="44"/>
  <c r="AU51" i="44"/>
  <c r="AV51" i="44"/>
  <c r="AW51" i="44"/>
  <c r="AX51" i="44"/>
  <c r="AY51" i="44"/>
  <c r="AZ51" i="44"/>
  <c r="BA51" i="44"/>
  <c r="BB51" i="44"/>
  <c r="BC51" i="44"/>
  <c r="BD51" i="44"/>
  <c r="BE51" i="44"/>
  <c r="BF51" i="44"/>
  <c r="BG51" i="44"/>
  <c r="BH51" i="44"/>
  <c r="BI51" i="44"/>
  <c r="BJ51" i="44"/>
  <c r="BK51" i="44"/>
  <c r="BL51" i="44"/>
  <c r="BM51" i="44"/>
  <c r="BN51" i="44"/>
  <c r="BO51" i="44"/>
  <c r="BP51" i="44"/>
  <c r="BQ51" i="44"/>
  <c r="BR51" i="44"/>
  <c r="BS51" i="44"/>
  <c r="BT51" i="44"/>
  <c r="BU51" i="44"/>
  <c r="BV51" i="44"/>
  <c r="BW51" i="44"/>
  <c r="BX51" i="44"/>
  <c r="BY51" i="44"/>
  <c r="BZ51" i="44"/>
  <c r="CA51" i="44"/>
  <c r="CB51" i="44"/>
  <c r="CC51" i="44"/>
  <c r="CD51" i="44"/>
  <c r="CE51" i="44"/>
  <c r="CF51" i="44"/>
  <c r="CG51" i="44"/>
  <c r="CH51" i="44"/>
  <c r="CI51" i="44"/>
  <c r="CJ51" i="44"/>
  <c r="CK51" i="44"/>
  <c r="CL51" i="44"/>
  <c r="CM51" i="44"/>
  <c r="CN51" i="44"/>
  <c r="CO51" i="44"/>
  <c r="CP51" i="44"/>
  <c r="CQ51" i="44"/>
  <c r="CR51" i="44"/>
  <c r="CS51" i="44"/>
  <c r="CT51" i="44"/>
  <c r="CU51" i="44"/>
  <c r="CV51" i="44"/>
  <c r="CW51" i="44"/>
  <c r="CX51" i="44"/>
  <c r="CY51" i="44"/>
  <c r="CZ51" i="44"/>
  <c r="DA51" i="44"/>
  <c r="DB51" i="44"/>
  <c r="DC51" i="44"/>
  <c r="DD51" i="44"/>
  <c r="DE51" i="44"/>
  <c r="DF51" i="44"/>
  <c r="DG51" i="44"/>
  <c r="DH51" i="44"/>
  <c r="DI51" i="44"/>
  <c r="DJ51" i="44"/>
  <c r="DK51" i="44"/>
  <c r="DL51" i="44"/>
  <c r="DM51" i="44"/>
  <c r="DN51" i="44"/>
  <c r="DO51" i="44"/>
  <c r="DP51" i="44"/>
  <c r="DQ51" i="44"/>
  <c r="DR51" i="44"/>
  <c r="DS51" i="44"/>
  <c r="DT51" i="44"/>
  <c r="DU51" i="44"/>
  <c r="DV51" i="44"/>
  <c r="DW51" i="44"/>
  <c r="DX51" i="44"/>
  <c r="DY51" i="44"/>
  <c r="DZ51" i="44"/>
  <c r="EA51" i="44"/>
  <c r="EB51" i="44"/>
  <c r="EC51" i="44"/>
  <c r="ED51" i="44"/>
  <c r="EE51" i="44"/>
  <c r="EF51" i="44"/>
  <c r="EG51" i="44"/>
  <c r="EH51" i="44"/>
  <c r="EI51" i="44"/>
  <c r="EJ51" i="44"/>
  <c r="EK51" i="44"/>
  <c r="EL51" i="44"/>
  <c r="EM51" i="44"/>
  <c r="EN51" i="44"/>
  <c r="EO51" i="44"/>
  <c r="EP51" i="44"/>
  <c r="EQ51" i="44"/>
  <c r="ER51" i="44"/>
  <c r="ES51" i="44"/>
  <c r="ET51" i="44"/>
  <c r="F47" i="44"/>
  <c r="G47" i="44"/>
  <c r="H47" i="44"/>
  <c r="H50" i="44" s="1"/>
  <c r="F49" i="44"/>
  <c r="G49" i="44"/>
  <c r="H49" i="44"/>
  <c r="F51" i="44"/>
  <c r="G51" i="44"/>
  <c r="H51" i="44"/>
  <c r="ES48" i="44" l="1"/>
  <c r="DU48" i="44"/>
  <c r="CW48" i="44"/>
  <c r="BY48" i="44"/>
  <c r="BA48" i="44"/>
  <c r="AK48" i="44"/>
  <c r="G48" i="44"/>
  <c r="CH50" i="44"/>
  <c r="Z48" i="44"/>
  <c r="ES50" i="44"/>
  <c r="BA50" i="44"/>
  <c r="DQ48" i="44"/>
  <c r="CK48" i="44"/>
  <c r="BE48" i="44"/>
  <c r="Y48" i="44"/>
  <c r="EL50" i="44"/>
  <c r="DF50" i="44"/>
  <c r="BZ50" i="44"/>
  <c r="AT50" i="44"/>
  <c r="N50" i="44"/>
  <c r="AX48" i="44"/>
  <c r="R48" i="44"/>
  <c r="EP50" i="44"/>
  <c r="EH50" i="44"/>
  <c r="DZ50" i="44"/>
  <c r="DR50" i="44"/>
  <c r="DJ50" i="44"/>
  <c r="DB50" i="44"/>
  <c r="CT50" i="44"/>
  <c r="CL50" i="44"/>
  <c r="CD50" i="44"/>
  <c r="BV50" i="44"/>
  <c r="BN50" i="44"/>
  <c r="BF50" i="44"/>
  <c r="EC48" i="44"/>
  <c r="DE48" i="44"/>
  <c r="CG48" i="44"/>
  <c r="BI48" i="44"/>
  <c r="AC48" i="44"/>
  <c r="EK48" i="44"/>
  <c r="DM48" i="44"/>
  <c r="CO48" i="44"/>
  <c r="BQ48" i="44"/>
  <c r="AS48" i="44"/>
  <c r="ET50" i="44"/>
  <c r="DN50" i="44"/>
  <c r="BB50" i="44"/>
  <c r="V50" i="44"/>
  <c r="EK50" i="44"/>
  <c r="DE50" i="44"/>
  <c r="BY50" i="44"/>
  <c r="AS50" i="44"/>
  <c r="EO48" i="44"/>
  <c r="DI48" i="44"/>
  <c r="CC48" i="44"/>
  <c r="AW48" i="44"/>
  <c r="Q48" i="44"/>
  <c r="ED50" i="44"/>
  <c r="CX50" i="44"/>
  <c r="BR50" i="44"/>
  <c r="AL50" i="44"/>
  <c r="AP48" i="44"/>
  <c r="J48" i="44"/>
  <c r="EN50" i="44"/>
  <c r="EF50" i="44"/>
  <c r="DX50" i="44"/>
  <c r="DP50" i="44"/>
  <c r="DH50" i="44"/>
  <c r="CZ50" i="44"/>
  <c r="CR50" i="44"/>
  <c r="CJ50" i="44"/>
  <c r="CB50" i="44"/>
  <c r="BT50" i="44"/>
  <c r="BL50" i="44"/>
  <c r="BD50" i="44"/>
  <c r="AV50" i="44"/>
  <c r="AN50" i="44"/>
  <c r="AF50" i="44"/>
  <c r="X50" i="44"/>
  <c r="P50" i="44"/>
  <c r="F48" i="44"/>
  <c r="G50" i="44"/>
  <c r="F50" i="44"/>
  <c r="H215" i="16"/>
  <c r="J221" i="16"/>
  <c r="J30" i="16" s="1"/>
  <c r="H201" i="16"/>
  <c r="EJ50" i="44"/>
  <c r="DT50" i="44"/>
  <c r="DD50" i="44"/>
  <c r="CN50" i="44"/>
  <c r="BX50" i="44"/>
  <c r="BH50" i="44"/>
  <c r="AR50" i="44"/>
  <c r="AJ50" i="44"/>
  <c r="T50" i="44"/>
  <c r="L50" i="44"/>
  <c r="EN48" i="44"/>
  <c r="EF48" i="44"/>
  <c r="DX48" i="44"/>
  <c r="DP48" i="44"/>
  <c r="DH48" i="44"/>
  <c r="CZ48" i="44"/>
  <c r="CR48" i="44"/>
  <c r="CJ48" i="44"/>
  <c r="CB48" i="44"/>
  <c r="BT48" i="44"/>
  <c r="BL48" i="44"/>
  <c r="BD48" i="44"/>
  <c r="AV48" i="44"/>
  <c r="AN48" i="44"/>
  <c r="AF48" i="44"/>
  <c r="X48" i="44"/>
  <c r="P48" i="44"/>
  <c r="EQ50" i="44"/>
  <c r="EI50" i="44"/>
  <c r="EA50" i="44"/>
  <c r="DS50" i="44"/>
  <c r="DK50" i="44"/>
  <c r="DC50" i="44"/>
  <c r="CU50" i="44"/>
  <c r="CM50" i="44"/>
  <c r="CE50" i="44"/>
  <c r="BW50" i="44"/>
  <c r="BO50" i="44"/>
  <c r="BG50" i="44"/>
  <c r="AY50" i="44"/>
  <c r="AQ50" i="44"/>
  <c r="AI50" i="44"/>
  <c r="AA50" i="44"/>
  <c r="S50" i="44"/>
  <c r="K50" i="44"/>
  <c r="EM48" i="44"/>
  <c r="EE48" i="44"/>
  <c r="DW48" i="44"/>
  <c r="DO48" i="44"/>
  <c r="DG48" i="44"/>
  <c r="CY48" i="44"/>
  <c r="CQ48" i="44"/>
  <c r="CI48" i="44"/>
  <c r="CA48" i="44"/>
  <c r="BS48" i="44"/>
  <c r="BK48" i="44"/>
  <c r="BC48" i="44"/>
  <c r="AU48" i="44"/>
  <c r="AM48" i="44"/>
  <c r="AE48" i="44"/>
  <c r="W48" i="44"/>
  <c r="O48" i="44"/>
  <c r="ER50" i="44"/>
  <c r="EB50" i="44"/>
  <c r="DL50" i="44"/>
  <c r="CV50" i="44"/>
  <c r="CF50" i="44"/>
  <c r="BP50" i="44"/>
  <c r="AZ50" i="44"/>
  <c r="AB50" i="44"/>
  <c r="H48" i="44"/>
  <c r="AF103" i="6"/>
  <c r="AE103" i="6"/>
  <c r="AD103" i="6"/>
  <c r="AC103" i="6"/>
  <c r="AB103" i="6"/>
  <c r="AA103" i="6"/>
  <c r="Z103" i="6"/>
  <c r="Y103" i="6"/>
  <c r="X103" i="6"/>
  <c r="W103" i="6"/>
  <c r="V103" i="6"/>
  <c r="U103" i="6"/>
  <c r="T103" i="6"/>
  <c r="S103" i="6"/>
  <c r="R103" i="6"/>
  <c r="Q103" i="6"/>
  <c r="P103" i="6"/>
  <c r="O103" i="6"/>
  <c r="N103" i="6"/>
  <c r="M103" i="6"/>
  <c r="L103" i="6"/>
  <c r="K103" i="6"/>
  <c r="J103" i="6"/>
  <c r="I103" i="6"/>
  <c r="H103" i="6"/>
  <c r="G103" i="6"/>
  <c r="F103" i="6"/>
  <c r="E103" i="6"/>
  <c r="D103" i="6"/>
  <c r="C103" i="6"/>
  <c r="AF102" i="6"/>
  <c r="AE102" i="6"/>
  <c r="AD102" i="6"/>
  <c r="AC102" i="6"/>
  <c r="AB102" i="6"/>
  <c r="AA102" i="6"/>
  <c r="Z102" i="6"/>
  <c r="Y102" i="6"/>
  <c r="X102" i="6"/>
  <c r="W102" i="6"/>
  <c r="V102" i="6"/>
  <c r="U102" i="6"/>
  <c r="T102" i="6"/>
  <c r="S102" i="6"/>
  <c r="R102" i="6"/>
  <c r="Q102" i="6"/>
  <c r="P102" i="6"/>
  <c r="O102" i="6"/>
  <c r="N102" i="6"/>
  <c r="M102" i="6"/>
  <c r="L102" i="6"/>
  <c r="K102" i="6"/>
  <c r="J102" i="6"/>
  <c r="I102" i="6"/>
  <c r="H102" i="6"/>
  <c r="G102" i="6"/>
  <c r="F102" i="6"/>
  <c r="E102" i="6"/>
  <c r="D102" i="6"/>
  <c r="C102" i="6"/>
  <c r="AF101" i="6"/>
  <c r="AE101" i="6"/>
  <c r="AD101" i="6"/>
  <c r="AC101" i="6"/>
  <c r="AB101" i="6"/>
  <c r="AA101" i="6"/>
  <c r="Z101" i="6"/>
  <c r="Y101" i="6"/>
  <c r="X101" i="6"/>
  <c r="W101" i="6"/>
  <c r="V101" i="6"/>
  <c r="U101" i="6"/>
  <c r="T101" i="6"/>
  <c r="S101" i="6"/>
  <c r="R101" i="6"/>
  <c r="Q101" i="6"/>
  <c r="P101" i="6"/>
  <c r="O101" i="6"/>
  <c r="N101" i="6"/>
  <c r="M101" i="6"/>
  <c r="L101" i="6"/>
  <c r="K101" i="6"/>
  <c r="J101" i="6"/>
  <c r="I101" i="6"/>
  <c r="H101" i="6"/>
  <c r="G101" i="6"/>
  <c r="F101" i="6"/>
  <c r="E101" i="6"/>
  <c r="D101" i="6"/>
  <c r="C101" i="6"/>
  <c r="AF100" i="6"/>
  <c r="AE100" i="6"/>
  <c r="AD100" i="6"/>
  <c r="AC100" i="6"/>
  <c r="AB100" i="6"/>
  <c r="AA100" i="6"/>
  <c r="Z100" i="6"/>
  <c r="Y100" i="6"/>
  <c r="X100" i="6"/>
  <c r="W100" i="6"/>
  <c r="V100" i="6"/>
  <c r="U100" i="6"/>
  <c r="T100" i="6"/>
  <c r="S100" i="6"/>
  <c r="R100" i="6"/>
  <c r="Q100" i="6"/>
  <c r="P100" i="6"/>
  <c r="O100" i="6"/>
  <c r="N100" i="6"/>
  <c r="M100" i="6"/>
  <c r="L100" i="6"/>
  <c r="K100" i="6"/>
  <c r="J100" i="6"/>
  <c r="I100" i="6"/>
  <c r="H100" i="6"/>
  <c r="G100" i="6"/>
  <c r="F100" i="6"/>
  <c r="E100" i="6"/>
  <c r="D100" i="6"/>
  <c r="C100" i="6"/>
  <c r="AF97" i="6"/>
  <c r="AE97" i="6"/>
  <c r="AD97" i="6"/>
  <c r="AC97" i="6"/>
  <c r="AB97" i="6"/>
  <c r="AA97" i="6"/>
  <c r="Z97" i="6"/>
  <c r="Y97" i="6"/>
  <c r="X97" i="6"/>
  <c r="W97" i="6"/>
  <c r="V97" i="6"/>
  <c r="U97" i="6"/>
  <c r="T97" i="6"/>
  <c r="S97" i="6"/>
  <c r="R97" i="6"/>
  <c r="Q97" i="6"/>
  <c r="P97" i="6"/>
  <c r="O97" i="6"/>
  <c r="N97" i="6"/>
  <c r="M97" i="6"/>
  <c r="L97" i="6"/>
  <c r="K97" i="6"/>
  <c r="J97" i="6"/>
  <c r="I97" i="6"/>
  <c r="H97" i="6"/>
  <c r="G97" i="6"/>
  <c r="F97" i="6"/>
  <c r="E97" i="6"/>
  <c r="D97" i="6"/>
  <c r="C97" i="6"/>
  <c r="AF96" i="6"/>
  <c r="AE96" i="6"/>
  <c r="AD96" i="6"/>
  <c r="AC96" i="6"/>
  <c r="AB96" i="6"/>
  <c r="AA96" i="6"/>
  <c r="Z96" i="6"/>
  <c r="Y96" i="6"/>
  <c r="X96" i="6"/>
  <c r="W96" i="6"/>
  <c r="V96" i="6"/>
  <c r="U96" i="6"/>
  <c r="T96" i="6"/>
  <c r="S96" i="6"/>
  <c r="R96" i="6"/>
  <c r="Q96" i="6"/>
  <c r="P96" i="6"/>
  <c r="O96" i="6"/>
  <c r="N96" i="6"/>
  <c r="M96" i="6"/>
  <c r="L96" i="6"/>
  <c r="K96" i="6"/>
  <c r="J96" i="6"/>
  <c r="I96" i="6"/>
  <c r="H96" i="6"/>
  <c r="G96" i="6"/>
  <c r="F96" i="6"/>
  <c r="E96" i="6"/>
  <c r="D96" i="6"/>
  <c r="C96" i="6"/>
  <c r="AF95" i="6"/>
  <c r="AE95" i="6"/>
  <c r="AD95" i="6"/>
  <c r="AC95" i="6"/>
  <c r="AB95" i="6"/>
  <c r="AA95" i="6"/>
  <c r="Z95" i="6"/>
  <c r="Y95" i="6"/>
  <c r="X95" i="6"/>
  <c r="W95" i="6"/>
  <c r="V95" i="6"/>
  <c r="U95" i="6"/>
  <c r="T95" i="6"/>
  <c r="S95" i="6"/>
  <c r="R95" i="6"/>
  <c r="Q95" i="6"/>
  <c r="P95" i="6"/>
  <c r="O95" i="6"/>
  <c r="N95" i="6"/>
  <c r="M95" i="6"/>
  <c r="L95" i="6"/>
  <c r="K95" i="6"/>
  <c r="J95" i="6"/>
  <c r="I95" i="6"/>
  <c r="H95" i="6"/>
  <c r="G95" i="6"/>
  <c r="F95" i="6"/>
  <c r="E95" i="6"/>
  <c r="D95" i="6"/>
  <c r="C95" i="6"/>
  <c r="AF94" i="6"/>
  <c r="AE94" i="6"/>
  <c r="AD94" i="6"/>
  <c r="AC94" i="6"/>
  <c r="AB94" i="6"/>
  <c r="AA94" i="6"/>
  <c r="Z94" i="6"/>
  <c r="Y94" i="6"/>
  <c r="X94" i="6"/>
  <c r="W94" i="6"/>
  <c r="V94" i="6"/>
  <c r="U94" i="6"/>
  <c r="T94" i="6"/>
  <c r="S94" i="6"/>
  <c r="R94" i="6"/>
  <c r="Q94" i="6"/>
  <c r="P94" i="6"/>
  <c r="O94" i="6"/>
  <c r="N94" i="6"/>
  <c r="M94" i="6"/>
  <c r="L94" i="6"/>
  <c r="K94" i="6"/>
  <c r="J94" i="6"/>
  <c r="I94" i="6"/>
  <c r="H94" i="6"/>
  <c r="G94" i="6"/>
  <c r="F94" i="6"/>
  <c r="E94" i="6"/>
  <c r="D94" i="6"/>
  <c r="C94" i="6"/>
  <c r="AF91" i="6"/>
  <c r="AE91" i="6"/>
  <c r="AD91" i="6"/>
  <c r="AC91" i="6"/>
  <c r="AB91" i="6"/>
  <c r="AA91" i="6"/>
  <c r="Z91" i="6"/>
  <c r="Y91" i="6"/>
  <c r="X91" i="6"/>
  <c r="W91" i="6"/>
  <c r="V91" i="6"/>
  <c r="U91" i="6"/>
  <c r="T91" i="6"/>
  <c r="S91" i="6"/>
  <c r="R91" i="6"/>
  <c r="Q91" i="6"/>
  <c r="P91" i="6"/>
  <c r="O91" i="6"/>
  <c r="N91" i="6"/>
  <c r="M91" i="6"/>
  <c r="L91" i="6"/>
  <c r="K91" i="6"/>
  <c r="J91" i="6"/>
  <c r="I91" i="6"/>
  <c r="H91" i="6"/>
  <c r="G91" i="6"/>
  <c r="F91" i="6"/>
  <c r="E91" i="6"/>
  <c r="D91" i="6"/>
  <c r="C91" i="6"/>
  <c r="AF90" i="6"/>
  <c r="AE90" i="6"/>
  <c r="AD90" i="6"/>
  <c r="AC90" i="6"/>
  <c r="AB90" i="6"/>
  <c r="AA90" i="6"/>
  <c r="Z90" i="6"/>
  <c r="Y90" i="6"/>
  <c r="X90" i="6"/>
  <c r="W90" i="6"/>
  <c r="V90" i="6"/>
  <c r="U90" i="6"/>
  <c r="T90" i="6"/>
  <c r="S90" i="6"/>
  <c r="R90" i="6"/>
  <c r="Q90" i="6"/>
  <c r="P90" i="6"/>
  <c r="O90" i="6"/>
  <c r="N90" i="6"/>
  <c r="M90" i="6"/>
  <c r="L90" i="6"/>
  <c r="K90" i="6"/>
  <c r="J90" i="6"/>
  <c r="I90" i="6"/>
  <c r="H90" i="6"/>
  <c r="G90" i="6"/>
  <c r="F90" i="6"/>
  <c r="E90" i="6"/>
  <c r="D90" i="6"/>
  <c r="C90" i="6"/>
  <c r="AF89" i="6"/>
  <c r="AE89" i="6"/>
  <c r="AD89" i="6"/>
  <c r="AC89" i="6"/>
  <c r="AB89" i="6"/>
  <c r="AA89" i="6"/>
  <c r="Z89" i="6"/>
  <c r="Y89" i="6"/>
  <c r="X89" i="6"/>
  <c r="W89" i="6"/>
  <c r="V89" i="6"/>
  <c r="U89" i="6"/>
  <c r="T89" i="6"/>
  <c r="S89" i="6"/>
  <c r="R89" i="6"/>
  <c r="Q89" i="6"/>
  <c r="P89" i="6"/>
  <c r="O89" i="6"/>
  <c r="N89" i="6"/>
  <c r="M89" i="6"/>
  <c r="L89" i="6"/>
  <c r="K89" i="6"/>
  <c r="J89" i="6"/>
  <c r="I89" i="6"/>
  <c r="H89" i="6"/>
  <c r="G89" i="6"/>
  <c r="F89" i="6"/>
  <c r="E89" i="6"/>
  <c r="D89" i="6"/>
  <c r="C89" i="6"/>
  <c r="AF88" i="6"/>
  <c r="AE88" i="6"/>
  <c r="AD88" i="6"/>
  <c r="AC88" i="6"/>
  <c r="AB88" i="6"/>
  <c r="AA88" i="6"/>
  <c r="Z88" i="6"/>
  <c r="Y88" i="6"/>
  <c r="X88" i="6"/>
  <c r="W88" i="6"/>
  <c r="V88" i="6"/>
  <c r="U88" i="6"/>
  <c r="T88" i="6"/>
  <c r="S88" i="6"/>
  <c r="R88" i="6"/>
  <c r="Q88" i="6"/>
  <c r="P88" i="6"/>
  <c r="O88" i="6"/>
  <c r="N88" i="6"/>
  <c r="M88" i="6"/>
  <c r="L88" i="6"/>
  <c r="K88" i="6"/>
  <c r="J88" i="6"/>
  <c r="I88" i="6"/>
  <c r="H88" i="6"/>
  <c r="G88" i="6"/>
  <c r="F88" i="6"/>
  <c r="E88" i="6"/>
  <c r="D88" i="6"/>
  <c r="C88" i="6"/>
  <c r="H221" i="16" l="1"/>
  <c r="AU8" i="20" s="1"/>
  <c r="L221" i="16"/>
  <c r="AF47" i="60"/>
  <c r="AE47" i="60"/>
  <c r="AD47" i="60"/>
  <c r="AC47" i="60"/>
  <c r="AB47" i="60"/>
  <c r="AA47" i="60"/>
  <c r="Z47" i="60"/>
  <c r="Y47" i="60"/>
  <c r="X47" i="60"/>
  <c r="W47" i="60"/>
  <c r="V47" i="60"/>
  <c r="U47" i="60"/>
  <c r="T47" i="60"/>
  <c r="S47" i="60"/>
  <c r="R47" i="60"/>
  <c r="Q47" i="60"/>
  <c r="P47" i="60"/>
  <c r="O47" i="60"/>
  <c r="N47" i="60"/>
  <c r="M47" i="60"/>
  <c r="L47" i="60"/>
  <c r="K47" i="60"/>
  <c r="J47" i="60"/>
  <c r="I47" i="60"/>
  <c r="H47" i="60"/>
  <c r="G47" i="60"/>
  <c r="F47" i="60"/>
  <c r="E47" i="60"/>
  <c r="D47" i="60"/>
  <c r="C47" i="60"/>
  <c r="AF45" i="60"/>
  <c r="AE45" i="60"/>
  <c r="AD45" i="60"/>
  <c r="AC45" i="60"/>
  <c r="AB45" i="60"/>
  <c r="AA45" i="60"/>
  <c r="Z45" i="60"/>
  <c r="Y45" i="60"/>
  <c r="X45" i="60"/>
  <c r="W45" i="60"/>
  <c r="V45" i="60"/>
  <c r="U45" i="60"/>
  <c r="T45" i="60"/>
  <c r="S45" i="60"/>
  <c r="R45" i="60"/>
  <c r="Q45" i="60"/>
  <c r="P45" i="60"/>
  <c r="O45" i="60"/>
  <c r="N45" i="60"/>
  <c r="M45" i="60"/>
  <c r="L45" i="60"/>
  <c r="K45" i="60"/>
  <c r="J45" i="60"/>
  <c r="I45" i="60"/>
  <c r="H45" i="60"/>
  <c r="G45" i="60"/>
  <c r="F45" i="60"/>
  <c r="E45" i="60"/>
  <c r="D45" i="60"/>
  <c r="C45" i="60"/>
  <c r="AF43" i="60"/>
  <c r="AF44" i="60" s="1"/>
  <c r="AE43" i="60"/>
  <c r="AE46" i="60" s="1"/>
  <c r="AD43" i="60"/>
  <c r="AC43" i="60"/>
  <c r="AB43" i="60"/>
  <c r="AB46" i="60" s="1"/>
  <c r="AA43" i="60"/>
  <c r="Z43" i="60"/>
  <c r="Z44" i="60" s="1"/>
  <c r="Y43" i="60"/>
  <c r="X43" i="60"/>
  <c r="X46" i="60" s="1"/>
  <c r="W43" i="60"/>
  <c r="W46" i="60" s="1"/>
  <c r="V43" i="60"/>
  <c r="U43" i="60"/>
  <c r="T43" i="60"/>
  <c r="S43" i="60"/>
  <c r="R43" i="60"/>
  <c r="R44" i="60" s="1"/>
  <c r="Q43" i="60"/>
  <c r="Q44" i="60" s="1"/>
  <c r="P43" i="60"/>
  <c r="P46" i="60" s="1"/>
  <c r="O43" i="60"/>
  <c r="O46" i="60" s="1"/>
  <c r="N43" i="60"/>
  <c r="M43" i="60"/>
  <c r="L43" i="60"/>
  <c r="K43" i="60"/>
  <c r="J43" i="60"/>
  <c r="I43" i="60"/>
  <c r="H43" i="60"/>
  <c r="G43" i="60"/>
  <c r="F43" i="60"/>
  <c r="E43" i="60"/>
  <c r="D43" i="60"/>
  <c r="C43" i="60"/>
  <c r="AK40" i="60"/>
  <c r="AI40" i="60"/>
  <c r="AG40" i="60"/>
  <c r="AH40" i="60" s="1"/>
  <c r="AK38" i="60"/>
  <c r="AI38" i="60"/>
  <c r="AG38" i="60"/>
  <c r="AK36" i="60"/>
  <c r="AI36" i="60"/>
  <c r="AG36" i="60"/>
  <c r="AK34" i="60"/>
  <c r="AI34" i="60"/>
  <c r="AG34" i="60"/>
  <c r="AK32" i="60"/>
  <c r="AI32" i="60"/>
  <c r="AG32" i="60"/>
  <c r="AJ32" i="60" s="1"/>
  <c r="AK30" i="60"/>
  <c r="AI30" i="60"/>
  <c r="AG30" i="60"/>
  <c r="AK28" i="60"/>
  <c r="AI28" i="60"/>
  <c r="AG28" i="60"/>
  <c r="AK26" i="60"/>
  <c r="AI26" i="60"/>
  <c r="AG26" i="60"/>
  <c r="AK24" i="60"/>
  <c r="AI24" i="60"/>
  <c r="AG24" i="60"/>
  <c r="AH24" i="60" s="1"/>
  <c r="AK22" i="60"/>
  <c r="AI22" i="60"/>
  <c r="AG22" i="60"/>
  <c r="AK20" i="60"/>
  <c r="AI20" i="60"/>
  <c r="AG20" i="60"/>
  <c r="AK18" i="60"/>
  <c r="AI18" i="60"/>
  <c r="AG18" i="60"/>
  <c r="AJ18" i="60" s="1"/>
  <c r="AK16" i="60"/>
  <c r="AI16" i="60"/>
  <c r="AG16" i="60"/>
  <c r="AK14" i="60"/>
  <c r="AI14" i="60"/>
  <c r="AG14" i="60"/>
  <c r="AC6" i="60"/>
  <c r="W6" i="60"/>
  <c r="S6" i="60"/>
  <c r="M6" i="60"/>
  <c r="I6" i="60"/>
  <c r="C6" i="60"/>
  <c r="AC5" i="60"/>
  <c r="W5" i="60"/>
  <c r="S5" i="60"/>
  <c r="M5" i="60"/>
  <c r="I5" i="60"/>
  <c r="C5" i="60"/>
  <c r="AC4" i="60"/>
  <c r="W4" i="60"/>
  <c r="S4" i="60"/>
  <c r="M4" i="60"/>
  <c r="I4" i="60"/>
  <c r="C4" i="60"/>
  <c r="AJ20" i="60" l="1"/>
  <c r="U46" i="60"/>
  <c r="AH28" i="60"/>
  <c r="F46" i="60"/>
  <c r="N46" i="60"/>
  <c r="V46" i="60"/>
  <c r="AD46" i="60"/>
  <c r="S46" i="60"/>
  <c r="AJ34" i="60"/>
  <c r="AC46" i="60"/>
  <c r="P44" i="60"/>
  <c r="AF46" i="60"/>
  <c r="AX8" i="20"/>
  <c r="AT8" i="20"/>
  <c r="AV8" i="20"/>
  <c r="AW8" i="20"/>
  <c r="H30" i="16"/>
  <c r="G46" i="60"/>
  <c r="H44" i="60"/>
  <c r="I44" i="60"/>
  <c r="AH36" i="60"/>
  <c r="J44" i="60"/>
  <c r="D46" i="60"/>
  <c r="L44" i="60"/>
  <c r="E46" i="60"/>
  <c r="M46" i="60"/>
  <c r="AH26" i="60"/>
  <c r="K46" i="60"/>
  <c r="T46" i="60"/>
  <c r="AB44" i="60"/>
  <c r="AJ22" i="60"/>
  <c r="L46" i="60"/>
  <c r="AJ14" i="60"/>
  <c r="AH20" i="60"/>
  <c r="AJ24" i="60"/>
  <c r="AH30" i="60"/>
  <c r="O44" i="60"/>
  <c r="H46" i="60"/>
  <c r="AH22" i="60"/>
  <c r="W44" i="60"/>
  <c r="AH14" i="60"/>
  <c r="AJ36" i="60"/>
  <c r="AJ40" i="60"/>
  <c r="D44" i="60"/>
  <c r="X44" i="60"/>
  <c r="AJ30" i="60"/>
  <c r="T44" i="60"/>
  <c r="G44" i="60"/>
  <c r="AJ38" i="60"/>
  <c r="C44" i="60"/>
  <c r="K44" i="60"/>
  <c r="S44" i="60"/>
  <c r="AA44" i="60"/>
  <c r="AE44" i="60"/>
  <c r="I46" i="60"/>
  <c r="Q46" i="60"/>
  <c r="Y44" i="60"/>
  <c r="C46" i="60"/>
  <c r="AH16" i="60"/>
  <c r="AH38" i="60"/>
  <c r="AA46" i="60"/>
  <c r="AJ28" i="60"/>
  <c r="AH32" i="60"/>
  <c r="AJ16" i="60"/>
  <c r="AJ26" i="60"/>
  <c r="AH18" i="60"/>
  <c r="AH34" i="60"/>
  <c r="E44" i="60"/>
  <c r="M44" i="60"/>
  <c r="U44" i="60"/>
  <c r="AC44" i="60"/>
  <c r="Y46" i="60"/>
  <c r="F44" i="60"/>
  <c r="N44" i="60"/>
  <c r="V44" i="60"/>
  <c r="AD44" i="60"/>
  <c r="J46" i="60"/>
  <c r="R46" i="60"/>
  <c r="Z46" i="60"/>
  <c r="M49" i="43"/>
  <c r="M50" i="43" s="1"/>
  <c r="N49" i="43"/>
  <c r="O49" i="43"/>
  <c r="P49" i="43"/>
  <c r="Q49" i="43"/>
  <c r="R49" i="43"/>
  <c r="S49" i="43"/>
  <c r="T49" i="43"/>
  <c r="U49" i="43"/>
  <c r="U50" i="43" s="1"/>
  <c r="V49" i="43"/>
  <c r="W49" i="43"/>
  <c r="X49" i="43"/>
  <c r="X52" i="43" s="1"/>
  <c r="Y49" i="43"/>
  <c r="Z49" i="43"/>
  <c r="AA49" i="43"/>
  <c r="AB49" i="43"/>
  <c r="AC49" i="43"/>
  <c r="AC52" i="43" s="1"/>
  <c r="AD49" i="43"/>
  <c r="AE49" i="43"/>
  <c r="AF49" i="43"/>
  <c r="AG49" i="43"/>
  <c r="AH49" i="43"/>
  <c r="AI49" i="43"/>
  <c r="AJ49" i="43"/>
  <c r="AK49" i="43"/>
  <c r="AK50" i="43" s="1"/>
  <c r="AL49" i="43"/>
  <c r="AM49" i="43"/>
  <c r="AN49" i="43"/>
  <c r="AN52" i="43" s="1"/>
  <c r="AO49" i="43"/>
  <c r="AP49" i="43"/>
  <c r="AQ49" i="43"/>
  <c r="AR49" i="43"/>
  <c r="AS49" i="43"/>
  <c r="AS52" i="43" s="1"/>
  <c r="AT49" i="43"/>
  <c r="AU49" i="43"/>
  <c r="AV49" i="43"/>
  <c r="AW49" i="43"/>
  <c r="AX49" i="43"/>
  <c r="AY49" i="43"/>
  <c r="AZ49" i="43"/>
  <c r="BA49" i="43"/>
  <c r="BA50" i="43" s="1"/>
  <c r="BB49" i="43"/>
  <c r="BC49" i="43"/>
  <c r="BD49" i="43"/>
  <c r="BE49" i="43"/>
  <c r="BF49" i="43"/>
  <c r="BG49" i="43"/>
  <c r="BH49" i="43"/>
  <c r="BI49" i="43"/>
  <c r="BI52" i="43" s="1"/>
  <c r="BJ49" i="43"/>
  <c r="BK49" i="43"/>
  <c r="BL49" i="43"/>
  <c r="BL52" i="43" s="1"/>
  <c r="BM49" i="43"/>
  <c r="BN49" i="43"/>
  <c r="BO49" i="43"/>
  <c r="BP49" i="43"/>
  <c r="BQ49" i="43"/>
  <c r="BR49" i="43"/>
  <c r="BS49" i="43"/>
  <c r="BT49" i="43"/>
  <c r="BU49" i="43"/>
  <c r="BV49" i="43"/>
  <c r="BW49" i="43"/>
  <c r="BX49" i="43"/>
  <c r="BY49" i="43"/>
  <c r="BY50" i="43" s="1"/>
  <c r="BZ49" i="43"/>
  <c r="CA49" i="43"/>
  <c r="CB49" i="43"/>
  <c r="CB52" i="43" s="1"/>
  <c r="CC49" i="43"/>
  <c r="CD49" i="43"/>
  <c r="CE49" i="43"/>
  <c r="CF49" i="43"/>
  <c r="CG49" i="43"/>
  <c r="CG50" i="43" s="1"/>
  <c r="CH49" i="43"/>
  <c r="CI49" i="43"/>
  <c r="M51" i="43"/>
  <c r="N51" i="43"/>
  <c r="N52" i="43" s="1"/>
  <c r="O51" i="43"/>
  <c r="P51" i="43"/>
  <c r="Q51" i="43"/>
  <c r="R51" i="43"/>
  <c r="S51" i="43"/>
  <c r="S50" i="43" s="1"/>
  <c r="T51" i="43"/>
  <c r="U51" i="43"/>
  <c r="V51" i="43"/>
  <c r="V52" i="43" s="1"/>
  <c r="W51" i="43"/>
  <c r="X51" i="43"/>
  <c r="Y51" i="43"/>
  <c r="Z51" i="43"/>
  <c r="AA51" i="43"/>
  <c r="AA50" i="43" s="1"/>
  <c r="AB51" i="43"/>
  <c r="AC51" i="43"/>
  <c r="AD51" i="43"/>
  <c r="AD52" i="43" s="1"/>
  <c r="AE51" i="43"/>
  <c r="AF51" i="43"/>
  <c r="AF52" i="43" s="1"/>
  <c r="AG51" i="43"/>
  <c r="AH51" i="43"/>
  <c r="AI51" i="43"/>
  <c r="AI50" i="43" s="1"/>
  <c r="AJ51" i="43"/>
  <c r="AK51" i="43"/>
  <c r="AL51" i="43"/>
  <c r="AL52" i="43" s="1"/>
  <c r="AM51" i="43"/>
  <c r="AN51" i="43"/>
  <c r="AO51" i="43"/>
  <c r="AP51" i="43"/>
  <c r="AQ51" i="43"/>
  <c r="AQ50" i="43" s="1"/>
  <c r="AR51" i="43"/>
  <c r="AS51" i="43"/>
  <c r="AT51" i="43"/>
  <c r="AT52" i="43" s="1"/>
  <c r="AU51" i="43"/>
  <c r="AV51" i="43"/>
  <c r="AV52" i="43" s="1"/>
  <c r="AW51" i="43"/>
  <c r="AX51" i="43"/>
  <c r="AY51" i="43"/>
  <c r="AY50" i="43" s="1"/>
  <c r="AZ51" i="43"/>
  <c r="BA51" i="43"/>
  <c r="BB51" i="43"/>
  <c r="BB52" i="43" s="1"/>
  <c r="BC51" i="43"/>
  <c r="BD51" i="43"/>
  <c r="BE51" i="43"/>
  <c r="BF51" i="43"/>
  <c r="BG51" i="43"/>
  <c r="BG50" i="43" s="1"/>
  <c r="BH51" i="43"/>
  <c r="BI51" i="43"/>
  <c r="BJ51" i="43"/>
  <c r="BJ52" i="43" s="1"/>
  <c r="BK51" i="43"/>
  <c r="BL51" i="43"/>
  <c r="BM51" i="43"/>
  <c r="BN51" i="43"/>
  <c r="BO51" i="43"/>
  <c r="BO50" i="43" s="1"/>
  <c r="BP51" i="43"/>
  <c r="BQ51" i="43"/>
  <c r="BR51" i="43"/>
  <c r="BR52" i="43" s="1"/>
  <c r="BS51" i="43"/>
  <c r="BS50" i="43" s="1"/>
  <c r="BT51" i="43"/>
  <c r="BT52" i="43" s="1"/>
  <c r="BU51" i="43"/>
  <c r="BV51" i="43"/>
  <c r="BW51" i="43"/>
  <c r="BW50" i="43" s="1"/>
  <c r="BX51" i="43"/>
  <c r="BY51" i="43"/>
  <c r="BZ51" i="43"/>
  <c r="BZ52" i="43" s="1"/>
  <c r="CA51" i="43"/>
  <c r="CB51" i="43"/>
  <c r="CC51" i="43"/>
  <c r="CD51" i="43"/>
  <c r="CE51" i="43"/>
  <c r="CE50" i="43" s="1"/>
  <c r="CF51" i="43"/>
  <c r="CG51" i="43"/>
  <c r="CH51" i="43"/>
  <c r="CH52" i="43" s="1"/>
  <c r="CI51" i="43"/>
  <c r="P52" i="43"/>
  <c r="Q52" i="43"/>
  <c r="AG52" i="43"/>
  <c r="AW52" i="43"/>
  <c r="BD52" i="43"/>
  <c r="BM52" i="43"/>
  <c r="CC52"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BQ53" i="43"/>
  <c r="BR53" i="43"/>
  <c r="BS53" i="43"/>
  <c r="BT53" i="43"/>
  <c r="BU53" i="43"/>
  <c r="BV53" i="43"/>
  <c r="BW53" i="43"/>
  <c r="BX53" i="43"/>
  <c r="BY53" i="43"/>
  <c r="BZ53" i="43"/>
  <c r="CA53" i="43"/>
  <c r="CB53" i="43"/>
  <c r="CC53" i="43"/>
  <c r="CD53" i="43"/>
  <c r="CE53" i="43"/>
  <c r="CF53" i="43"/>
  <c r="CG53" i="43"/>
  <c r="CH53" i="43"/>
  <c r="CI53" i="43"/>
  <c r="CI6" i="43"/>
  <c r="CD6" i="43"/>
  <c r="BW6" i="43"/>
  <c r="BR6" i="43"/>
  <c r="BK6" i="43"/>
  <c r="BF6" i="43"/>
  <c r="AY6" i="43"/>
  <c r="AT6" i="43"/>
  <c r="AM6" i="43"/>
  <c r="AH6" i="43"/>
  <c r="AA6" i="43"/>
  <c r="V6" i="43"/>
  <c r="O6" i="43"/>
  <c r="J6" i="43"/>
  <c r="C6" i="43"/>
  <c r="CI5" i="43"/>
  <c r="CD5" i="43"/>
  <c r="BW5" i="43"/>
  <c r="BR5" i="43"/>
  <c r="BK5" i="43"/>
  <c r="BF5" i="43"/>
  <c r="AY5" i="43"/>
  <c r="AT5" i="43"/>
  <c r="AM5" i="43"/>
  <c r="AH5" i="43"/>
  <c r="AA5" i="43"/>
  <c r="V5" i="43"/>
  <c r="O5" i="43"/>
  <c r="J5" i="43"/>
  <c r="C5" i="43"/>
  <c r="CI4" i="43"/>
  <c r="CD4" i="43"/>
  <c r="BW4" i="43"/>
  <c r="BR4" i="43"/>
  <c r="BK4" i="43"/>
  <c r="BF4" i="43"/>
  <c r="AY4" i="43"/>
  <c r="AT4" i="43"/>
  <c r="AM4" i="43"/>
  <c r="AH4" i="43"/>
  <c r="AA4" i="43"/>
  <c r="V4" i="43"/>
  <c r="O4" i="43"/>
  <c r="J4" i="43"/>
  <c r="C4" i="43"/>
  <c r="EM6" i="44"/>
  <c r="EM5" i="44"/>
  <c r="EM4" i="44"/>
  <c r="ED6" i="44"/>
  <c r="DS6" i="44"/>
  <c r="ED5" i="44"/>
  <c r="DS5" i="44"/>
  <c r="ED4" i="44"/>
  <c r="DS4" i="44"/>
  <c r="DJ6" i="44"/>
  <c r="CY6" i="44"/>
  <c r="DJ5" i="44"/>
  <c r="CY5" i="44"/>
  <c r="DJ4" i="44"/>
  <c r="CY4" i="44"/>
  <c r="CP6" i="44"/>
  <c r="CE6" i="44"/>
  <c r="CP5" i="44"/>
  <c r="CE5" i="44"/>
  <c r="CP4" i="44"/>
  <c r="CE4" i="44"/>
  <c r="BV6" i="44"/>
  <c r="BK6" i="44"/>
  <c r="BV5" i="44"/>
  <c r="BK5" i="44"/>
  <c r="BV4" i="44"/>
  <c r="BK4" i="44"/>
  <c r="BB6" i="44"/>
  <c r="AQ6" i="44"/>
  <c r="BB5" i="44"/>
  <c r="AQ5" i="44"/>
  <c r="BB4" i="44"/>
  <c r="AQ4" i="44"/>
  <c r="AH6" i="44"/>
  <c r="W6" i="44"/>
  <c r="AH5" i="44"/>
  <c r="W5" i="44"/>
  <c r="AH4" i="44"/>
  <c r="W4" i="44"/>
  <c r="N5" i="44"/>
  <c r="N4" i="44"/>
  <c r="C6" i="44"/>
  <c r="C5" i="44"/>
  <c r="C4" i="44"/>
  <c r="CG52" i="43" l="1"/>
  <c r="BQ50" i="43"/>
  <c r="BA52" i="43"/>
  <c r="AK52" i="43"/>
  <c r="AC50" i="43"/>
  <c r="U52" i="43"/>
  <c r="CC50" i="43"/>
  <c r="BU50" i="43"/>
  <c r="BM50" i="43"/>
  <c r="BE50" i="43"/>
  <c r="AW50" i="43"/>
  <c r="AO50" i="43"/>
  <c r="AG50" i="43"/>
  <c r="Y50" i="43"/>
  <c r="Q50" i="43"/>
  <c r="CI50" i="43"/>
  <c r="CA50" i="43"/>
  <c r="BS52" i="43"/>
  <c r="BK52" i="43"/>
  <c r="BC50" i="43"/>
  <c r="AU52" i="43"/>
  <c r="AM50" i="43"/>
  <c r="AE50" i="43"/>
  <c r="W50" i="43"/>
  <c r="O50" i="43"/>
  <c r="CH50" i="43"/>
  <c r="BZ50" i="43"/>
  <c r="BJ50" i="43"/>
  <c r="BB50" i="43"/>
  <c r="AT50" i="43"/>
  <c r="AL50" i="43"/>
  <c r="V50" i="43"/>
  <c r="N50" i="43"/>
  <c r="AD50" i="43"/>
  <c r="CI52" i="43"/>
  <c r="BC52" i="43"/>
  <c r="W52" i="43"/>
  <c r="AU50" i="43"/>
  <c r="AM52" i="43"/>
  <c r="BQ52" i="43"/>
  <c r="BK50" i="43"/>
  <c r="AS50" i="43"/>
  <c r="BP52" i="43"/>
  <c r="AZ52" i="43"/>
  <c r="AB52" i="43"/>
  <c r="CA52" i="43"/>
  <c r="AE52" i="43"/>
  <c r="O52" i="43"/>
  <c r="BI50" i="43"/>
  <c r="CD50" i="43"/>
  <c r="BV50" i="43"/>
  <c r="BN50" i="43"/>
  <c r="BF50" i="43"/>
  <c r="AX50" i="43"/>
  <c r="AP50" i="43"/>
  <c r="AH50" i="43"/>
  <c r="Z50" i="43"/>
  <c r="R50" i="43"/>
  <c r="BX52" i="43"/>
  <c r="AJ52" i="43"/>
  <c r="BY52" i="43"/>
  <c r="M52" i="43"/>
  <c r="BR50" i="43"/>
  <c r="CF52" i="43"/>
  <c r="BH52" i="43"/>
  <c r="AR52" i="43"/>
  <c r="T52" i="43"/>
  <c r="BU52" i="43"/>
  <c r="BE52" i="43"/>
  <c r="AO52" i="43"/>
  <c r="Y52" i="43"/>
  <c r="CB50" i="43"/>
  <c r="BT50" i="43"/>
  <c r="BL50" i="43"/>
  <c r="BD50" i="43"/>
  <c r="AV50" i="43"/>
  <c r="AN50" i="43"/>
  <c r="AF50" i="43"/>
  <c r="X50" i="43"/>
  <c r="P50" i="43"/>
  <c r="CE52" i="43"/>
  <c r="BW52" i="43"/>
  <c r="BO52" i="43"/>
  <c r="BG52" i="43"/>
  <c r="AY52" i="43"/>
  <c r="AQ52" i="43"/>
  <c r="AI52" i="43"/>
  <c r="AA52" i="43"/>
  <c r="S52" i="43"/>
  <c r="CD52" i="43"/>
  <c r="BV52" i="43"/>
  <c r="BN52" i="43"/>
  <c r="BF52" i="43"/>
  <c r="AX52" i="43"/>
  <c r="AP52" i="43"/>
  <c r="AH52" i="43"/>
  <c r="Z52" i="43"/>
  <c r="R52" i="43"/>
  <c r="CF50" i="43"/>
  <c r="BX50" i="43"/>
  <c r="BP50" i="43"/>
  <c r="BH50" i="43"/>
  <c r="AZ50" i="43"/>
  <c r="AR50" i="43"/>
  <c r="AJ50" i="43"/>
  <c r="AB50" i="43"/>
  <c r="T50" i="43"/>
  <c r="AK44" i="34"/>
  <c r="AI44" i="34"/>
  <c r="AG44" i="34"/>
  <c r="AJ44" i="34" s="1"/>
  <c r="AK42" i="34"/>
  <c r="AI42" i="34"/>
  <c r="AG42" i="34"/>
  <c r="AK40" i="34"/>
  <c r="AI40" i="34"/>
  <c r="AG40" i="34"/>
  <c r="AK38" i="34"/>
  <c r="AI38" i="34"/>
  <c r="AG38" i="34"/>
  <c r="AJ38" i="34" s="1"/>
  <c r="AK36" i="34"/>
  <c r="AI36" i="34"/>
  <c r="AG36" i="34"/>
  <c r="AJ36" i="34" s="1"/>
  <c r="AK34" i="34"/>
  <c r="AI34" i="34"/>
  <c r="AG34" i="34"/>
  <c r="AJ34" i="34" s="1"/>
  <c r="AK32" i="34"/>
  <c r="AI32" i="34"/>
  <c r="AG32" i="34"/>
  <c r="AK30" i="34"/>
  <c r="AI30" i="34"/>
  <c r="AG30" i="34"/>
  <c r="AK28" i="34"/>
  <c r="AI28" i="34"/>
  <c r="AG28" i="34"/>
  <c r="AJ28" i="34" s="1"/>
  <c r="AK26" i="34"/>
  <c r="AI26" i="34"/>
  <c r="AG26" i="34"/>
  <c r="AK24" i="34"/>
  <c r="AI24" i="34"/>
  <c r="AG24" i="34"/>
  <c r="AK22" i="34"/>
  <c r="AI22" i="34"/>
  <c r="AG22" i="34"/>
  <c r="AK20" i="34"/>
  <c r="AI20" i="34"/>
  <c r="AG20" i="34"/>
  <c r="AH20" i="34" s="1"/>
  <c r="AK18" i="34"/>
  <c r="AI18" i="34"/>
  <c r="AG18" i="34"/>
  <c r="AJ18" i="34" s="1"/>
  <c r="AK16" i="34"/>
  <c r="AI16" i="34"/>
  <c r="AG16" i="34"/>
  <c r="AK14" i="34"/>
  <c r="AI14" i="34"/>
  <c r="AG14" i="34"/>
  <c r="AK44" i="37"/>
  <c r="AI44" i="37"/>
  <c r="AG44" i="37"/>
  <c r="AK42" i="37"/>
  <c r="AI42" i="37"/>
  <c r="AG42" i="37"/>
  <c r="AK40" i="37"/>
  <c r="AI40" i="37"/>
  <c r="AG40" i="37"/>
  <c r="AK38" i="37"/>
  <c r="AI38" i="37"/>
  <c r="AG38" i="37"/>
  <c r="AK36" i="37"/>
  <c r="AI36" i="37"/>
  <c r="AG36" i="37"/>
  <c r="AK34" i="37"/>
  <c r="AI34" i="37"/>
  <c r="AG34" i="37"/>
  <c r="AJ34" i="37" s="1"/>
  <c r="AK32" i="37"/>
  <c r="AI32" i="37"/>
  <c r="AG32" i="37"/>
  <c r="AK30" i="37"/>
  <c r="AI30" i="37"/>
  <c r="AG30" i="37"/>
  <c r="AK28" i="37"/>
  <c r="AI28" i="37"/>
  <c r="AG28" i="37"/>
  <c r="AK26" i="37"/>
  <c r="AI26" i="37"/>
  <c r="AG26" i="37"/>
  <c r="AK24" i="37"/>
  <c r="AI24" i="37"/>
  <c r="AG24" i="37"/>
  <c r="AK22" i="37"/>
  <c r="AI22" i="37"/>
  <c r="AG22" i="37"/>
  <c r="AK20" i="37"/>
  <c r="AI20" i="37"/>
  <c r="AG20" i="37"/>
  <c r="AJ20" i="37" s="1"/>
  <c r="AK18" i="37"/>
  <c r="AI18" i="37"/>
  <c r="AG18" i="37"/>
  <c r="AK16" i="37"/>
  <c r="AI16" i="37"/>
  <c r="AG16" i="37"/>
  <c r="AK14" i="37"/>
  <c r="AI14" i="37"/>
  <c r="AG14" i="37"/>
  <c r="AH24" i="37" l="1"/>
  <c r="AJ40" i="37"/>
  <c r="AH24" i="34"/>
  <c r="AJ16" i="37"/>
  <c r="AJ42" i="34"/>
  <c r="AJ14" i="34"/>
  <c r="AJ30" i="34"/>
  <c r="AJ44" i="37"/>
  <c r="AH18" i="37"/>
  <c r="AH22" i="37"/>
  <c r="AH22" i="34"/>
  <c r="AJ28" i="37"/>
  <c r="AJ30" i="37"/>
  <c r="AH40" i="34"/>
  <c r="AJ32" i="37"/>
  <c r="AJ42" i="37"/>
  <c r="AJ26" i="34"/>
  <c r="AH42" i="34"/>
  <c r="AH44" i="34"/>
  <c r="AJ16" i="34"/>
  <c r="AJ24" i="34"/>
  <c r="AH38" i="34"/>
  <c r="AH16" i="34"/>
  <c r="AJ20" i="34"/>
  <c r="AH30" i="34"/>
  <c r="AJ22" i="34"/>
  <c r="AH36" i="34"/>
  <c r="AJ32" i="34"/>
  <c r="AJ40" i="34"/>
  <c r="AH14" i="34"/>
  <c r="AH28" i="34"/>
  <c r="AH32" i="34"/>
  <c r="AH26" i="34"/>
  <c r="AH18" i="34"/>
  <c r="AH34" i="34"/>
  <c r="AH44" i="37"/>
  <c r="AH42" i="37"/>
  <c r="AJ18" i="37"/>
  <c r="AJ24" i="37"/>
  <c r="AH16" i="37"/>
  <c r="AH34" i="37"/>
  <c r="AH38" i="37"/>
  <c r="AJ26" i="37"/>
  <c r="AJ14" i="37"/>
  <c r="AH28" i="37"/>
  <c r="AH32" i="37"/>
  <c r="AJ36" i="37"/>
  <c r="AJ22" i="37"/>
  <c r="AH26" i="37"/>
  <c r="AH20" i="37"/>
  <c r="AH36" i="37"/>
  <c r="AH14" i="37"/>
  <c r="AH30" i="37"/>
  <c r="AH40" i="37"/>
  <c r="AJ38" i="37"/>
  <c r="AK46" i="39"/>
  <c r="AI46" i="39"/>
  <c r="AG46" i="39"/>
  <c r="AH46" i="39" s="1"/>
  <c r="AK44" i="39"/>
  <c r="AI44" i="39"/>
  <c r="AG44" i="39"/>
  <c r="AK42" i="39"/>
  <c r="AI42" i="39"/>
  <c r="AG42" i="39"/>
  <c r="AK40" i="39"/>
  <c r="AI40" i="39"/>
  <c r="AG40" i="39"/>
  <c r="AJ40" i="39" s="1"/>
  <c r="AK38" i="39"/>
  <c r="AI38" i="39"/>
  <c r="AG38" i="39"/>
  <c r="AK36" i="39"/>
  <c r="AI36" i="39"/>
  <c r="AG36" i="39"/>
  <c r="AK34" i="39"/>
  <c r="AI34" i="39"/>
  <c r="AG34" i="39"/>
  <c r="AJ34" i="39" s="1"/>
  <c r="AK32" i="39"/>
  <c r="AI32" i="39"/>
  <c r="AG32" i="39"/>
  <c r="AH32" i="39" s="1"/>
  <c r="AK30" i="39"/>
  <c r="AI30" i="39"/>
  <c r="AG30" i="39"/>
  <c r="AK28" i="39"/>
  <c r="AI28" i="39"/>
  <c r="AG28" i="39"/>
  <c r="AK26" i="39"/>
  <c r="AI26" i="39"/>
  <c r="AG26" i="39"/>
  <c r="AK24" i="39"/>
  <c r="AI24" i="39"/>
  <c r="AG24" i="39"/>
  <c r="AJ24" i="39" s="1"/>
  <c r="AK22" i="39"/>
  <c r="AI22" i="39"/>
  <c r="AG22" i="39"/>
  <c r="AK20" i="39"/>
  <c r="AI20" i="39"/>
  <c r="AG20" i="39"/>
  <c r="AK18" i="39"/>
  <c r="AI18" i="39"/>
  <c r="AG18" i="39"/>
  <c r="AH18" i="39" s="1"/>
  <c r="AK16" i="39"/>
  <c r="AI16" i="39"/>
  <c r="AG16" i="39"/>
  <c r="AH16" i="39" s="1"/>
  <c r="AK14" i="39"/>
  <c r="AI14" i="39"/>
  <c r="AG14" i="39"/>
  <c r="AK46" i="45"/>
  <c r="AI46" i="45"/>
  <c r="AG46" i="45"/>
  <c r="AH46" i="45" s="1"/>
  <c r="AK44" i="45"/>
  <c r="AI44" i="45"/>
  <c r="AG44" i="45"/>
  <c r="AK42" i="45"/>
  <c r="AI42" i="45"/>
  <c r="AG42" i="45"/>
  <c r="AJ42" i="45" s="1"/>
  <c r="AK40" i="45"/>
  <c r="AI40" i="45"/>
  <c r="AG40" i="45"/>
  <c r="AK38" i="45"/>
  <c r="AI38" i="45"/>
  <c r="AG38" i="45"/>
  <c r="AK36" i="45"/>
  <c r="AI36" i="45"/>
  <c r="AG36" i="45"/>
  <c r="AK34" i="45"/>
  <c r="AI34" i="45"/>
  <c r="AG34" i="45"/>
  <c r="AJ34" i="45" s="1"/>
  <c r="AK32" i="45"/>
  <c r="AI32" i="45"/>
  <c r="AG32" i="45"/>
  <c r="AH32" i="45" s="1"/>
  <c r="AK30" i="45"/>
  <c r="AI30" i="45"/>
  <c r="AG30" i="45"/>
  <c r="AK28" i="45"/>
  <c r="AI28" i="45"/>
  <c r="AG28" i="45"/>
  <c r="AK26" i="45"/>
  <c r="AI26" i="45"/>
  <c r="AG26" i="45"/>
  <c r="AK24" i="45"/>
  <c r="AI24" i="45"/>
  <c r="AG24" i="45"/>
  <c r="AJ24" i="45" s="1"/>
  <c r="AK22" i="45"/>
  <c r="AI22" i="45"/>
  <c r="AG22" i="45"/>
  <c r="AK20" i="45"/>
  <c r="AI20" i="45"/>
  <c r="AG20" i="45"/>
  <c r="AK18" i="45"/>
  <c r="AI18" i="45"/>
  <c r="AG18" i="45"/>
  <c r="AH18" i="45" s="1"/>
  <c r="AK16" i="45"/>
  <c r="AI16" i="45"/>
  <c r="AG16" i="45"/>
  <c r="AH16" i="45" s="1"/>
  <c r="AK14" i="45"/>
  <c r="AI14" i="45"/>
  <c r="AG14" i="45"/>
  <c r="AJ14" i="45" s="1"/>
  <c r="CS46" i="43"/>
  <c r="CQ46" i="43"/>
  <c r="CO46" i="43"/>
  <c r="CS44" i="43"/>
  <c r="CQ44" i="43"/>
  <c r="CO44" i="43"/>
  <c r="CR44" i="43" s="1"/>
  <c r="CS42" i="43"/>
  <c r="CQ42" i="43"/>
  <c r="CO42" i="43"/>
  <c r="CR42" i="43" s="1"/>
  <c r="CS40" i="43"/>
  <c r="CQ40" i="43"/>
  <c r="CO40" i="43"/>
  <c r="CS38" i="43"/>
  <c r="CQ38" i="43"/>
  <c r="CO38" i="43"/>
  <c r="CS36" i="43"/>
  <c r="CQ36" i="43"/>
  <c r="CO36" i="43"/>
  <c r="CS34" i="43"/>
  <c r="CQ34" i="43"/>
  <c r="CO34" i="43"/>
  <c r="CR34" i="43" s="1"/>
  <c r="CS32" i="43"/>
  <c r="CQ32" i="43"/>
  <c r="CO32" i="43"/>
  <c r="CS30" i="43"/>
  <c r="CQ30" i="43"/>
  <c r="CO30" i="43"/>
  <c r="CS28" i="43"/>
  <c r="CQ28" i="43"/>
  <c r="CO28" i="43"/>
  <c r="CS26" i="43"/>
  <c r="CQ26" i="43"/>
  <c r="CO26" i="43"/>
  <c r="CS24" i="43"/>
  <c r="CQ24" i="43"/>
  <c r="CO24" i="43"/>
  <c r="CS22" i="43"/>
  <c r="CQ22" i="43"/>
  <c r="CO22" i="43"/>
  <c r="CS20" i="43"/>
  <c r="CQ20" i="43"/>
  <c r="CO20" i="43"/>
  <c r="CS18" i="43"/>
  <c r="CQ18" i="43"/>
  <c r="CO18" i="43"/>
  <c r="CR18" i="43" s="1"/>
  <c r="CS16" i="43"/>
  <c r="CQ16" i="43"/>
  <c r="CO16" i="43"/>
  <c r="CS14" i="43"/>
  <c r="CQ14" i="43"/>
  <c r="CO14" i="43"/>
  <c r="AK48" i="29"/>
  <c r="AI48" i="29"/>
  <c r="AG48" i="29"/>
  <c r="AJ48" i="29" s="1"/>
  <c r="AK46" i="29"/>
  <c r="AI46" i="29"/>
  <c r="AG46" i="29"/>
  <c r="AK44" i="29"/>
  <c r="AI44" i="29"/>
  <c r="AG44" i="29"/>
  <c r="AJ44" i="29" s="1"/>
  <c r="AK42" i="29"/>
  <c r="AI42" i="29"/>
  <c r="AG42" i="29"/>
  <c r="AK40" i="29"/>
  <c r="AI40" i="29"/>
  <c r="AG40" i="29"/>
  <c r="AK38" i="29"/>
  <c r="AI38" i="29"/>
  <c r="AG38" i="29"/>
  <c r="AK36" i="29"/>
  <c r="AI36" i="29"/>
  <c r="AG36" i="29"/>
  <c r="AK34" i="29"/>
  <c r="AI34" i="29"/>
  <c r="AG34" i="29"/>
  <c r="AK32" i="29"/>
  <c r="AI32" i="29"/>
  <c r="AG32" i="29"/>
  <c r="AH32" i="29" s="1"/>
  <c r="AK30" i="29"/>
  <c r="AI30" i="29"/>
  <c r="AG30" i="29"/>
  <c r="AK28" i="29"/>
  <c r="AI28" i="29"/>
  <c r="AG28" i="29"/>
  <c r="AH28" i="29" s="1"/>
  <c r="AK26" i="29"/>
  <c r="AI26" i="29"/>
  <c r="AG26" i="29"/>
  <c r="AK24" i="29"/>
  <c r="AI24" i="29"/>
  <c r="AG24" i="29"/>
  <c r="AK22" i="29"/>
  <c r="AI22" i="29"/>
  <c r="AG22" i="29"/>
  <c r="AK20" i="29"/>
  <c r="AI20" i="29"/>
  <c r="AG20" i="29"/>
  <c r="AK18" i="29"/>
  <c r="AI18" i="29"/>
  <c r="AG18" i="29"/>
  <c r="AK16" i="29"/>
  <c r="AI16" i="29"/>
  <c r="AG16" i="29"/>
  <c r="AK14" i="29"/>
  <c r="AI14" i="29"/>
  <c r="AG14" i="29"/>
  <c r="AJ14" i="29" s="1"/>
  <c r="AK42" i="26"/>
  <c r="AI42" i="26"/>
  <c r="AG42" i="26"/>
  <c r="AH42" i="26" s="1"/>
  <c r="AK40" i="26"/>
  <c r="AI40" i="26"/>
  <c r="AJ40" i="26" s="1"/>
  <c r="AG40" i="26"/>
  <c r="AK38" i="26"/>
  <c r="AI38" i="26"/>
  <c r="AG38" i="26"/>
  <c r="AK36" i="26"/>
  <c r="AI36" i="26"/>
  <c r="AG36" i="26"/>
  <c r="AK34" i="26"/>
  <c r="AI34" i="26"/>
  <c r="AG34" i="26"/>
  <c r="AH34" i="26" s="1"/>
  <c r="AK32" i="26"/>
  <c r="AI32" i="26"/>
  <c r="AG32" i="26"/>
  <c r="AK30" i="26"/>
  <c r="AI30" i="26"/>
  <c r="AG30" i="26"/>
  <c r="AH30" i="26" s="1"/>
  <c r="AK28" i="26"/>
  <c r="AI28" i="26"/>
  <c r="AG28" i="26"/>
  <c r="AH28" i="26" s="1"/>
  <c r="AK26" i="26"/>
  <c r="AI26" i="26"/>
  <c r="AG26" i="26"/>
  <c r="AH26" i="26" s="1"/>
  <c r="AK24" i="26"/>
  <c r="AI24" i="26"/>
  <c r="AG24" i="26"/>
  <c r="AK22" i="26"/>
  <c r="AI22" i="26"/>
  <c r="AG22" i="26"/>
  <c r="AK20" i="26"/>
  <c r="AI20" i="26"/>
  <c r="AG20" i="26"/>
  <c r="AK18" i="26"/>
  <c r="AI18" i="26"/>
  <c r="AG18" i="26"/>
  <c r="AJ18" i="26" s="1"/>
  <c r="AK16" i="26"/>
  <c r="AI16" i="26"/>
  <c r="AG16" i="26"/>
  <c r="AK14" i="26"/>
  <c r="AI14" i="26"/>
  <c r="AG14" i="26"/>
  <c r="AK58" i="28"/>
  <c r="AI58" i="28"/>
  <c r="AG58" i="28"/>
  <c r="AJ58" i="28" s="1"/>
  <c r="AK56" i="28"/>
  <c r="AI56" i="28"/>
  <c r="AH56" i="28" s="1"/>
  <c r="AG56" i="28"/>
  <c r="AK54" i="28"/>
  <c r="AI54" i="28"/>
  <c r="AG54" i="28"/>
  <c r="AK52" i="28"/>
  <c r="AI52" i="28"/>
  <c r="AG52" i="28"/>
  <c r="AJ52" i="28" s="1"/>
  <c r="AK50" i="28"/>
  <c r="AI50" i="28"/>
  <c r="AG50" i="28"/>
  <c r="AJ50" i="28" s="1"/>
  <c r="AK48" i="28"/>
  <c r="AI48" i="28"/>
  <c r="AG48" i="28"/>
  <c r="AH48" i="28" s="1"/>
  <c r="AK46" i="28"/>
  <c r="AI46" i="28"/>
  <c r="AG46" i="28"/>
  <c r="AG44" i="28"/>
  <c r="AJ44" i="28" s="1"/>
  <c r="AI44" i="28"/>
  <c r="AK44" i="28"/>
  <c r="AK40" i="28"/>
  <c r="AI40" i="28"/>
  <c r="AG40" i="28"/>
  <c r="AK38" i="28"/>
  <c r="AI38" i="28"/>
  <c r="AG38" i="28"/>
  <c r="AJ38" i="28" s="1"/>
  <c r="AK36" i="28"/>
  <c r="AI36" i="28"/>
  <c r="AG36" i="28"/>
  <c r="AH36" i="28" s="1"/>
  <c r="AK34" i="28"/>
  <c r="AI34" i="28"/>
  <c r="AG34" i="28"/>
  <c r="AJ34" i="28" s="1"/>
  <c r="AK32" i="28"/>
  <c r="AI32" i="28"/>
  <c r="AG32" i="28"/>
  <c r="AK30" i="28"/>
  <c r="AI30" i="28"/>
  <c r="AG30" i="28"/>
  <c r="AJ30" i="28" s="1"/>
  <c r="AK28" i="28"/>
  <c r="AI28" i="28"/>
  <c r="AG28" i="28"/>
  <c r="AK26" i="28"/>
  <c r="AI26" i="28"/>
  <c r="AG26" i="28"/>
  <c r="AK24" i="28"/>
  <c r="AI24" i="28"/>
  <c r="AG24" i="28"/>
  <c r="AK22" i="28"/>
  <c r="AI22" i="28"/>
  <c r="AG22" i="28"/>
  <c r="AK20" i="28"/>
  <c r="AI20" i="28"/>
  <c r="AG20" i="28"/>
  <c r="AK18" i="28"/>
  <c r="AI18" i="28"/>
  <c r="AG18" i="28"/>
  <c r="AK16" i="28"/>
  <c r="AI16" i="28"/>
  <c r="AG16" i="28"/>
  <c r="AK14" i="28"/>
  <c r="AI14" i="28"/>
  <c r="AG14" i="28"/>
  <c r="AJ14" i="28" s="1"/>
  <c r="AF53" i="25"/>
  <c r="AE53" i="25"/>
  <c r="AD53" i="25"/>
  <c r="AC53" i="25"/>
  <c r="AB53" i="25"/>
  <c r="AA53" i="25"/>
  <c r="Z53" i="25"/>
  <c r="Y53" i="25"/>
  <c r="X53" i="25"/>
  <c r="W53" i="25"/>
  <c r="V53" i="25"/>
  <c r="U53" i="25"/>
  <c r="T53" i="25"/>
  <c r="S53" i="25"/>
  <c r="R53" i="25"/>
  <c r="Q53" i="25"/>
  <c r="P53" i="25"/>
  <c r="O53" i="25"/>
  <c r="N53" i="25"/>
  <c r="M53" i="25"/>
  <c r="L53" i="25"/>
  <c r="K53" i="25"/>
  <c r="J53" i="25"/>
  <c r="I53" i="25"/>
  <c r="H53" i="25"/>
  <c r="G53" i="25"/>
  <c r="F53" i="25"/>
  <c r="E53" i="25"/>
  <c r="D53" i="25"/>
  <c r="C53" i="25"/>
  <c r="AF51" i="25"/>
  <c r="AE51" i="25"/>
  <c r="AD51" i="25"/>
  <c r="AC51" i="25"/>
  <c r="AB51" i="25"/>
  <c r="AA51" i="25"/>
  <c r="Z51" i="25"/>
  <c r="Y51" i="25"/>
  <c r="X51" i="25"/>
  <c r="W51" i="25"/>
  <c r="V51" i="25"/>
  <c r="U51" i="25"/>
  <c r="T51" i="25"/>
  <c r="S51" i="25"/>
  <c r="R51" i="25"/>
  <c r="Q51" i="25"/>
  <c r="P51" i="25"/>
  <c r="O51" i="25"/>
  <c r="N51" i="25"/>
  <c r="M51" i="25"/>
  <c r="L51" i="25"/>
  <c r="K51" i="25"/>
  <c r="J51" i="25"/>
  <c r="I51" i="25"/>
  <c r="H51" i="25"/>
  <c r="G51" i="25"/>
  <c r="F51" i="25"/>
  <c r="E51" i="25"/>
  <c r="D51" i="25"/>
  <c r="C51" i="25"/>
  <c r="AF49" i="25"/>
  <c r="AE49" i="25"/>
  <c r="AD49" i="25"/>
  <c r="AC49" i="25"/>
  <c r="AB49" i="25"/>
  <c r="AA49" i="25"/>
  <c r="Z49" i="25"/>
  <c r="Y49" i="25"/>
  <c r="X49" i="25"/>
  <c r="W49" i="25"/>
  <c r="V49" i="25"/>
  <c r="U49" i="25"/>
  <c r="T49" i="25"/>
  <c r="S49" i="25"/>
  <c r="R49" i="25"/>
  <c r="Q49" i="25"/>
  <c r="P49" i="25"/>
  <c r="O49" i="25"/>
  <c r="N49" i="25"/>
  <c r="M49" i="25"/>
  <c r="L49" i="25"/>
  <c r="K49" i="25"/>
  <c r="J49" i="25"/>
  <c r="I49" i="25"/>
  <c r="H49" i="25"/>
  <c r="G49" i="25"/>
  <c r="F49" i="25"/>
  <c r="E49" i="25"/>
  <c r="D49" i="25"/>
  <c r="C49" i="25"/>
  <c r="AK46" i="25"/>
  <c r="AI46" i="25"/>
  <c r="AG46" i="25"/>
  <c r="AK44" i="25"/>
  <c r="AI44" i="25"/>
  <c r="AG44" i="25"/>
  <c r="AJ44" i="25" s="1"/>
  <c r="AK42" i="25"/>
  <c r="AI42" i="25"/>
  <c r="AG42" i="25"/>
  <c r="AH42" i="25" s="1"/>
  <c r="AK40" i="25"/>
  <c r="AI40" i="25"/>
  <c r="AG40" i="25"/>
  <c r="AK38" i="25"/>
  <c r="AI38" i="25"/>
  <c r="AG38" i="25"/>
  <c r="AK36" i="25"/>
  <c r="AI36" i="25"/>
  <c r="AG36" i="25"/>
  <c r="AK34" i="25"/>
  <c r="AI34" i="25"/>
  <c r="AG34" i="25"/>
  <c r="AH34" i="25" s="1"/>
  <c r="AK32" i="25"/>
  <c r="AI32" i="25"/>
  <c r="AG32" i="25"/>
  <c r="AH32" i="25" s="1"/>
  <c r="AK30" i="25"/>
  <c r="AI30" i="25"/>
  <c r="AG30" i="25"/>
  <c r="AK28" i="25"/>
  <c r="AI28" i="25"/>
  <c r="AG28" i="25"/>
  <c r="AK26" i="25"/>
  <c r="AI26" i="25"/>
  <c r="AG26" i="25"/>
  <c r="AK24" i="25"/>
  <c r="AI24" i="25"/>
  <c r="AG24" i="25"/>
  <c r="AJ24" i="25" s="1"/>
  <c r="AK22" i="25"/>
  <c r="AI22" i="25"/>
  <c r="AG22" i="25"/>
  <c r="AK20" i="25"/>
  <c r="AI20" i="25"/>
  <c r="AG20" i="25"/>
  <c r="AJ20" i="25" s="1"/>
  <c r="AK18" i="25"/>
  <c r="AI18" i="25"/>
  <c r="AG18" i="25"/>
  <c r="AJ18" i="25" s="1"/>
  <c r="AK16" i="25"/>
  <c r="AI16" i="25"/>
  <c r="AG16" i="25"/>
  <c r="AH16" i="25" s="1"/>
  <c r="AK14" i="25"/>
  <c r="AI14" i="25"/>
  <c r="AG14" i="25"/>
  <c r="AJ46" i="25" l="1"/>
  <c r="AJ16" i="28"/>
  <c r="AH32" i="28"/>
  <c r="AH54" i="28"/>
  <c r="AH20" i="45"/>
  <c r="AH36" i="45"/>
  <c r="AH44" i="39"/>
  <c r="AJ46" i="29"/>
  <c r="AH50" i="28"/>
  <c r="AJ18" i="28"/>
  <c r="CP24" i="43"/>
  <c r="AJ24" i="28"/>
  <c r="AH16" i="26"/>
  <c r="AJ32" i="26"/>
  <c r="AJ18" i="29"/>
  <c r="CR14" i="43"/>
  <c r="CP46" i="43"/>
  <c r="AH28" i="45"/>
  <c r="AH44" i="45"/>
  <c r="AH20" i="39"/>
  <c r="AJ32" i="45"/>
  <c r="AH22" i="45"/>
  <c r="AJ18" i="45"/>
  <c r="AJ30" i="45"/>
  <c r="AJ40" i="45"/>
  <c r="AJ30" i="39"/>
  <c r="AJ16" i="29"/>
  <c r="AH24" i="29"/>
  <c r="AJ34" i="29"/>
  <c r="AJ32" i="29"/>
  <c r="AJ36" i="29"/>
  <c r="AH20" i="28"/>
  <c r="AJ40" i="28"/>
  <c r="AJ26" i="28"/>
  <c r="AJ36" i="28"/>
  <c r="AH22" i="28"/>
  <c r="AH28" i="28"/>
  <c r="AJ32" i="28"/>
  <c r="AJ32" i="25"/>
  <c r="AJ42" i="25"/>
  <c r="AJ42" i="26"/>
  <c r="AJ28" i="25"/>
  <c r="AJ28" i="39"/>
  <c r="AJ28" i="45"/>
  <c r="AH18" i="25"/>
  <c r="AH44" i="28"/>
  <c r="AH34" i="45"/>
  <c r="AH38" i="45"/>
  <c r="AJ30" i="25"/>
  <c r="AJ34" i="25"/>
  <c r="AJ40" i="25"/>
  <c r="AH46" i="28"/>
  <c r="AJ54" i="28"/>
  <c r="AH14" i="26"/>
  <c r="AH24" i="26"/>
  <c r="AH40" i="26"/>
  <c r="AJ20" i="29"/>
  <c r="AJ40" i="29"/>
  <c r="AH46" i="29"/>
  <c r="AJ16" i="45"/>
  <c r="AH26" i="45"/>
  <c r="AJ44" i="45"/>
  <c r="AH42" i="39"/>
  <c r="AJ48" i="28"/>
  <c r="AJ46" i="39"/>
  <c r="AH48" i="29"/>
  <c r="AH22" i="25"/>
  <c r="AJ28" i="28"/>
  <c r="AJ18" i="39"/>
  <c r="CR46" i="43"/>
  <c r="AJ46" i="28"/>
  <c r="AJ20" i="26"/>
  <c r="AJ36" i="26"/>
  <c r="AJ42" i="29"/>
  <c r="CP16" i="43"/>
  <c r="CP32" i="43"/>
  <c r="AJ46" i="45"/>
  <c r="AJ32" i="39"/>
  <c r="AJ42" i="39"/>
  <c r="CR16" i="43"/>
  <c r="CP28" i="43"/>
  <c r="CR32" i="43"/>
  <c r="CR40" i="43"/>
  <c r="CP26" i="43"/>
  <c r="AJ44" i="39"/>
  <c r="AH34" i="39"/>
  <c r="AH38" i="39"/>
  <c r="AJ16" i="39"/>
  <c r="AH26" i="39"/>
  <c r="AJ14" i="39"/>
  <c r="AH22" i="39"/>
  <c r="AH28" i="39"/>
  <c r="AH36" i="39"/>
  <c r="AJ22" i="39"/>
  <c r="AJ38" i="39"/>
  <c r="AJ26" i="39"/>
  <c r="AH30" i="39"/>
  <c r="AJ20" i="39"/>
  <c r="AH24" i="39"/>
  <c r="AJ36" i="39"/>
  <c r="AH40" i="39"/>
  <c r="AH14" i="39"/>
  <c r="AH42" i="45"/>
  <c r="AH14" i="45"/>
  <c r="AJ26" i="45"/>
  <c r="AH30" i="45"/>
  <c r="AJ20" i="45"/>
  <c r="AH24" i="45"/>
  <c r="AJ36" i="45"/>
  <c r="AH40" i="45"/>
  <c r="AJ22" i="45"/>
  <c r="AJ38" i="45"/>
  <c r="CP44" i="43"/>
  <c r="CP42" i="43"/>
  <c r="CP22" i="43"/>
  <c r="CR20" i="43"/>
  <c r="CP40" i="43"/>
  <c r="CP38" i="43"/>
  <c r="CR24" i="43"/>
  <c r="CR30" i="43"/>
  <c r="CR28" i="43"/>
  <c r="CR36" i="43"/>
  <c r="CR38" i="43"/>
  <c r="CP20" i="43"/>
  <c r="CP36" i="43"/>
  <c r="CP14" i="43"/>
  <c r="CR26" i="43"/>
  <c r="CP30" i="43"/>
  <c r="CR22" i="43"/>
  <c r="CP18" i="43"/>
  <c r="CP34" i="43"/>
  <c r="AH44" i="29"/>
  <c r="AH42" i="29"/>
  <c r="AJ28" i="29"/>
  <c r="AH38" i="29"/>
  <c r="AJ24" i="29"/>
  <c r="AJ30" i="29"/>
  <c r="AH16" i="29"/>
  <c r="AH26" i="29"/>
  <c r="AH40" i="29"/>
  <c r="AH22" i="29"/>
  <c r="AJ22" i="29"/>
  <c r="AJ38" i="29"/>
  <c r="AH20" i="29"/>
  <c r="AH36" i="29"/>
  <c r="AH14" i="29"/>
  <c r="AJ26" i="29"/>
  <c r="AH30" i="29"/>
  <c r="AH18" i="29"/>
  <c r="AH34" i="29"/>
  <c r="AH38" i="26"/>
  <c r="AH18" i="26"/>
  <c r="AJ14" i="26"/>
  <c r="AH32" i="26"/>
  <c r="AJ28" i="26"/>
  <c r="AJ16" i="26"/>
  <c r="AJ24" i="26"/>
  <c r="AJ34" i="26"/>
  <c r="AH22" i="26"/>
  <c r="AJ30" i="26"/>
  <c r="AJ38" i="26"/>
  <c r="AH20" i="26"/>
  <c r="AH36" i="26"/>
  <c r="AJ26" i="26"/>
  <c r="AJ22" i="26"/>
  <c r="AJ56" i="28"/>
  <c r="AH52" i="28"/>
  <c r="AH58" i="28"/>
  <c r="AH16" i="28"/>
  <c r="AH38" i="28"/>
  <c r="AJ20" i="28"/>
  <c r="AH26" i="28"/>
  <c r="AJ22" i="28"/>
  <c r="AH14" i="28"/>
  <c r="AH30" i="28"/>
  <c r="AH24" i="28"/>
  <c r="AH40" i="28"/>
  <c r="AH18" i="28"/>
  <c r="AH34" i="28"/>
  <c r="AH44" i="25"/>
  <c r="AH46" i="25"/>
  <c r="AH38" i="25"/>
  <c r="AJ16" i="25"/>
  <c r="AH26" i="25"/>
  <c r="AJ14" i="25"/>
  <c r="AH28" i="25"/>
  <c r="AH36" i="25"/>
  <c r="AH20" i="25"/>
  <c r="AH14" i="25"/>
  <c r="AJ26" i="25"/>
  <c r="AH30" i="25"/>
  <c r="AH24" i="25"/>
  <c r="AJ36" i="25"/>
  <c r="AH40" i="25"/>
  <c r="AJ22" i="25"/>
  <c r="AJ38" i="25"/>
  <c r="AK42" i="27"/>
  <c r="AI42" i="27"/>
  <c r="AG42" i="27"/>
  <c r="AH42" i="27" s="1"/>
  <c r="AK40" i="27"/>
  <c r="AI40" i="27"/>
  <c r="AG40" i="27"/>
  <c r="AK38" i="27"/>
  <c r="AI38" i="27"/>
  <c r="AG38" i="27"/>
  <c r="AK36" i="27"/>
  <c r="AI36" i="27"/>
  <c r="AG36" i="27"/>
  <c r="AK34" i="27"/>
  <c r="AI34" i="27"/>
  <c r="AG34" i="27"/>
  <c r="AJ34" i="27" s="1"/>
  <c r="AK32" i="27"/>
  <c r="AI32" i="27"/>
  <c r="AG32" i="27"/>
  <c r="AK30" i="27"/>
  <c r="AI30" i="27"/>
  <c r="AG30" i="27"/>
  <c r="AK28" i="27"/>
  <c r="AI28" i="27"/>
  <c r="AG28" i="27"/>
  <c r="AJ28" i="27" s="1"/>
  <c r="AK26" i="27"/>
  <c r="AI26" i="27"/>
  <c r="AG26" i="27"/>
  <c r="AH26" i="27" s="1"/>
  <c r="AK24" i="27"/>
  <c r="AI24" i="27"/>
  <c r="AG24" i="27"/>
  <c r="AK22" i="27"/>
  <c r="AI22" i="27"/>
  <c r="AG22" i="27"/>
  <c r="AK20" i="27"/>
  <c r="AI20" i="27"/>
  <c r="AG20" i="27"/>
  <c r="AK18" i="27"/>
  <c r="AI18" i="27"/>
  <c r="AG18" i="27"/>
  <c r="AJ18" i="27" s="1"/>
  <c r="AK16" i="27"/>
  <c r="AI16" i="27"/>
  <c r="AG16" i="27"/>
  <c r="AJ16" i="27" s="1"/>
  <c r="AK14" i="27"/>
  <c r="AI14" i="27"/>
  <c r="AG14" i="27"/>
  <c r="AK54" i="40"/>
  <c r="AI54" i="40"/>
  <c r="AG54" i="40"/>
  <c r="AK52" i="40"/>
  <c r="AI52" i="40"/>
  <c r="AG52" i="40"/>
  <c r="AJ52" i="40" s="1"/>
  <c r="AK50" i="40"/>
  <c r="AI50" i="40"/>
  <c r="AG50" i="40"/>
  <c r="AK48" i="40"/>
  <c r="AI48" i="40"/>
  <c r="AG48" i="40"/>
  <c r="AJ48" i="40" s="1"/>
  <c r="AK46" i="40"/>
  <c r="AI46" i="40"/>
  <c r="AG46" i="40"/>
  <c r="AJ46" i="40" s="1"/>
  <c r="AK44" i="40"/>
  <c r="AI44" i="40"/>
  <c r="AG44" i="40"/>
  <c r="AJ44" i="40" s="1"/>
  <c r="AK42" i="40"/>
  <c r="AI42" i="40"/>
  <c r="AG42" i="40"/>
  <c r="AJ42" i="40" s="1"/>
  <c r="AK40" i="40"/>
  <c r="AI40" i="40"/>
  <c r="AG40" i="40"/>
  <c r="AK38" i="40"/>
  <c r="AI38" i="40"/>
  <c r="AG38" i="40"/>
  <c r="AK36" i="40"/>
  <c r="AI36" i="40"/>
  <c r="AG36" i="40"/>
  <c r="AK34" i="40"/>
  <c r="AI34" i="40"/>
  <c r="AG34" i="40"/>
  <c r="AK32" i="40"/>
  <c r="AI32" i="40"/>
  <c r="AG32" i="40"/>
  <c r="AK30" i="40"/>
  <c r="AI30" i="40"/>
  <c r="AG30" i="40"/>
  <c r="AH30" i="40" s="1"/>
  <c r="AK28" i="40"/>
  <c r="AI28" i="40"/>
  <c r="AG28" i="40"/>
  <c r="AH28" i="40" s="1"/>
  <c r="AK26" i="40"/>
  <c r="AI26" i="40"/>
  <c r="AG26" i="40"/>
  <c r="AK24" i="40"/>
  <c r="AI24" i="40"/>
  <c r="AG24" i="40"/>
  <c r="AK22" i="40"/>
  <c r="AI22" i="40"/>
  <c r="AG22" i="40"/>
  <c r="AK20" i="40"/>
  <c r="AI20" i="40"/>
  <c r="AG20" i="40"/>
  <c r="AK18" i="40"/>
  <c r="AI18" i="40"/>
  <c r="AG18" i="40"/>
  <c r="AK16" i="40"/>
  <c r="AI16" i="40"/>
  <c r="AG16" i="40"/>
  <c r="AJ16" i="40" s="1"/>
  <c r="AK14" i="40"/>
  <c r="AI14" i="40"/>
  <c r="AG14" i="40"/>
  <c r="AH14" i="40" s="1"/>
  <c r="AK56" i="30"/>
  <c r="AI56" i="30"/>
  <c r="AG56" i="30"/>
  <c r="AK54" i="30"/>
  <c r="AI54" i="30"/>
  <c r="AG54" i="30"/>
  <c r="AH54" i="30" s="1"/>
  <c r="AK52" i="30"/>
  <c r="AI52" i="30"/>
  <c r="AG52" i="30"/>
  <c r="AK50" i="30"/>
  <c r="AI50" i="30"/>
  <c r="AG50" i="30"/>
  <c r="AH50" i="30" s="1"/>
  <c r="AK48" i="30"/>
  <c r="AI48" i="30"/>
  <c r="AG48" i="30"/>
  <c r="AK46" i="30"/>
  <c r="AI46" i="30"/>
  <c r="AG46" i="30"/>
  <c r="AK44" i="30"/>
  <c r="AI44" i="30"/>
  <c r="AG44" i="30"/>
  <c r="AH44" i="30" s="1"/>
  <c r="AK42" i="30"/>
  <c r="AI42" i="30"/>
  <c r="AG42" i="30"/>
  <c r="AK40" i="30"/>
  <c r="AI40" i="30"/>
  <c r="AG40" i="30"/>
  <c r="AJ40" i="30" s="1"/>
  <c r="AK38" i="30"/>
  <c r="AI38" i="30"/>
  <c r="AG38" i="30"/>
  <c r="AJ38" i="30" s="1"/>
  <c r="AK36" i="30"/>
  <c r="AI36" i="30"/>
  <c r="AG36" i="30"/>
  <c r="AK34" i="30"/>
  <c r="AI34" i="30"/>
  <c r="AG34" i="30"/>
  <c r="AK32" i="30"/>
  <c r="AI32" i="30"/>
  <c r="AG32" i="30"/>
  <c r="AK30" i="30"/>
  <c r="AI30" i="30"/>
  <c r="AG30" i="30"/>
  <c r="AK28" i="30"/>
  <c r="AI28" i="30"/>
  <c r="AG28" i="30"/>
  <c r="AH28" i="30" s="1"/>
  <c r="AK26" i="30"/>
  <c r="AI26" i="30"/>
  <c r="AG26" i="30"/>
  <c r="AK24" i="30"/>
  <c r="AI24" i="30"/>
  <c r="AG24" i="30"/>
  <c r="AK22" i="30"/>
  <c r="AI22" i="30"/>
  <c r="AG22" i="30"/>
  <c r="AJ22" i="30" s="1"/>
  <c r="AK20" i="30"/>
  <c r="AI20" i="30"/>
  <c r="AG20" i="30"/>
  <c r="AK18" i="30"/>
  <c r="AI18" i="30"/>
  <c r="AG18" i="30"/>
  <c r="AK16" i="30"/>
  <c r="AI16" i="30"/>
  <c r="AG16" i="30"/>
  <c r="AK14" i="30"/>
  <c r="AI14" i="30"/>
  <c r="AG14" i="30"/>
  <c r="AH14" i="30" s="1"/>
  <c r="AK54" i="31"/>
  <c r="AI54" i="31"/>
  <c r="AG54" i="31"/>
  <c r="AK52" i="31"/>
  <c r="AI52" i="31"/>
  <c r="AG52" i="31"/>
  <c r="AK50" i="31"/>
  <c r="AI50" i="31"/>
  <c r="AG50" i="31"/>
  <c r="AK46" i="31"/>
  <c r="AI46" i="31"/>
  <c r="AG46" i="31"/>
  <c r="AJ46" i="31" s="1"/>
  <c r="AK44" i="31"/>
  <c r="AI44" i="31"/>
  <c r="AG44" i="31"/>
  <c r="AK48" i="31"/>
  <c r="AI48" i="31"/>
  <c r="AG48" i="31"/>
  <c r="AK56" i="31"/>
  <c r="AI56" i="31"/>
  <c r="AG56" i="31"/>
  <c r="AK58" i="31"/>
  <c r="AI58" i="31"/>
  <c r="AG58" i="31"/>
  <c r="AK42" i="31"/>
  <c r="AI42" i="31"/>
  <c r="AG42" i="31"/>
  <c r="AK40" i="31"/>
  <c r="AI40" i="31"/>
  <c r="AG40" i="31"/>
  <c r="AK38" i="31"/>
  <c r="AI38" i="31"/>
  <c r="AG38" i="31"/>
  <c r="AK36" i="31"/>
  <c r="AI36" i="31"/>
  <c r="AG36" i="31"/>
  <c r="AK34" i="31"/>
  <c r="AI34" i="31"/>
  <c r="AG34" i="31"/>
  <c r="AK32" i="31"/>
  <c r="AI32" i="31"/>
  <c r="AG32" i="31"/>
  <c r="AK30" i="31"/>
  <c r="AI30" i="31"/>
  <c r="AG30" i="31"/>
  <c r="AK28" i="31"/>
  <c r="AI28" i="31"/>
  <c r="AG28" i="31"/>
  <c r="AK26" i="31"/>
  <c r="AI26" i="31"/>
  <c r="AG26" i="31"/>
  <c r="AK24" i="31"/>
  <c r="AI24" i="31"/>
  <c r="AG24" i="31"/>
  <c r="AK22" i="31"/>
  <c r="AI22" i="31"/>
  <c r="AG22" i="31"/>
  <c r="AK20" i="31"/>
  <c r="AI20" i="31"/>
  <c r="AG20" i="31"/>
  <c r="AK18" i="31"/>
  <c r="AI18" i="31"/>
  <c r="AG18" i="31"/>
  <c r="AK16" i="31"/>
  <c r="AI16" i="31"/>
  <c r="AG16" i="31"/>
  <c r="AK14" i="31"/>
  <c r="AI14" i="31"/>
  <c r="AG14" i="31"/>
  <c r="FA30" i="44"/>
  <c r="EY30" i="44"/>
  <c r="EW30" i="44"/>
  <c r="FA28" i="44"/>
  <c r="EY28" i="44"/>
  <c r="EW28" i="44"/>
  <c r="FA26" i="44"/>
  <c r="EY26" i="44"/>
  <c r="EW26" i="44"/>
  <c r="FA20" i="44"/>
  <c r="EY20" i="44"/>
  <c r="EW20" i="44"/>
  <c r="FA18" i="44"/>
  <c r="EY18" i="44"/>
  <c r="EW18" i="44"/>
  <c r="FA16" i="44"/>
  <c r="EY16" i="44"/>
  <c r="EW16" i="44"/>
  <c r="AJ30" i="40" l="1"/>
  <c r="AJ44" i="30"/>
  <c r="AJ14" i="40"/>
  <c r="AH30" i="30"/>
  <c r="AH36" i="30"/>
  <c r="AH52" i="30"/>
  <c r="AJ24" i="40"/>
  <c r="AH14" i="27"/>
  <c r="AH30" i="27"/>
  <c r="AH36" i="27"/>
  <c r="AJ42" i="27"/>
  <c r="AH22" i="27"/>
  <c r="AJ26" i="40"/>
  <c r="AH36" i="40"/>
  <c r="AJ46" i="30"/>
  <c r="AH26" i="30"/>
  <c r="AH46" i="30"/>
  <c r="AJ16" i="31"/>
  <c r="AJ32" i="31"/>
  <c r="AH48" i="31"/>
  <c r="AH46" i="40"/>
  <c r="AH14" i="31"/>
  <c r="AH30" i="31"/>
  <c r="AH56" i="31"/>
  <c r="AJ36" i="30"/>
  <c r="AH42" i="30"/>
  <c r="AJ50" i="30"/>
  <c r="AJ56" i="30"/>
  <c r="AJ32" i="40"/>
  <c r="AJ14" i="27"/>
  <c r="AH20" i="27"/>
  <c r="AJ40" i="27"/>
  <c r="AJ20" i="40"/>
  <c r="AJ20" i="30"/>
  <c r="AJ42" i="30"/>
  <c r="AJ30" i="30"/>
  <c r="AJ18" i="30"/>
  <c r="AH44" i="40"/>
  <c r="AJ36" i="27"/>
  <c r="AH50" i="40"/>
  <c r="AH24" i="30"/>
  <c r="AH34" i="30"/>
  <c r="AJ48" i="30"/>
  <c r="AJ40" i="40"/>
  <c r="AJ54" i="40"/>
  <c r="AJ26" i="27"/>
  <c r="AJ32" i="27"/>
  <c r="EZ20" i="44"/>
  <c r="EX18" i="44"/>
  <c r="AH28" i="31"/>
  <c r="AJ58" i="31"/>
  <c r="AJ20" i="27"/>
  <c r="AJ38" i="27"/>
  <c r="AJ24" i="27"/>
  <c r="AH28" i="27"/>
  <c r="AH38" i="27"/>
  <c r="AJ22" i="27"/>
  <c r="AJ30" i="27"/>
  <c r="AH16" i="27"/>
  <c r="AH32" i="27"/>
  <c r="AH40" i="27"/>
  <c r="AH18" i="27"/>
  <c r="AH34" i="27"/>
  <c r="AH24" i="27"/>
  <c r="AH54" i="40"/>
  <c r="AJ50" i="40"/>
  <c r="AH48" i="40"/>
  <c r="AH42" i="40"/>
  <c r="AH52" i="40"/>
  <c r="AH22" i="40"/>
  <c r="AJ36" i="40"/>
  <c r="AJ18" i="40"/>
  <c r="AH32" i="40"/>
  <c r="AJ28" i="40"/>
  <c r="AH16" i="40"/>
  <c r="AH38" i="40"/>
  <c r="AH20" i="40"/>
  <c r="AJ34" i="40"/>
  <c r="AJ22" i="40"/>
  <c r="AH26" i="40"/>
  <c r="AJ38" i="40"/>
  <c r="AH24" i="40"/>
  <c r="AH18" i="40"/>
  <c r="AH34" i="40"/>
  <c r="AH40" i="40"/>
  <c r="AH56" i="30"/>
  <c r="AJ52" i="30"/>
  <c r="AH48" i="30"/>
  <c r="AJ54" i="30"/>
  <c r="AH38" i="30"/>
  <c r="AJ14" i="30"/>
  <c r="AH20" i="30"/>
  <c r="AJ16" i="30"/>
  <c r="AJ26" i="30"/>
  <c r="AJ32" i="30"/>
  <c r="AH18" i="30"/>
  <c r="AH22" i="30"/>
  <c r="AJ34" i="30"/>
  <c r="AH16" i="30"/>
  <c r="AJ28" i="30"/>
  <c r="AH32" i="30"/>
  <c r="AH40" i="30"/>
  <c r="AJ24" i="30"/>
  <c r="AH38" i="31"/>
  <c r="AH44" i="31"/>
  <c r="AH52" i="31"/>
  <c r="AH54" i="31"/>
  <c r="AJ44" i="31"/>
  <c r="AJ56" i="31"/>
  <c r="AJ52" i="31"/>
  <c r="AJ48" i="31"/>
  <c r="AJ54" i="31"/>
  <c r="AJ50" i="31"/>
  <c r="AH50" i="31"/>
  <c r="AH46" i="31"/>
  <c r="AJ20" i="31"/>
  <c r="AH26" i="31"/>
  <c r="AJ36" i="31"/>
  <c r="AJ42" i="31"/>
  <c r="AH22" i="31"/>
  <c r="AJ18" i="31"/>
  <c r="AJ34" i="31"/>
  <c r="AJ24" i="31"/>
  <c r="AJ40" i="31"/>
  <c r="AH58" i="31"/>
  <c r="AH42" i="31"/>
  <c r="AH32" i="31"/>
  <c r="AJ14" i="31"/>
  <c r="AJ28" i="31"/>
  <c r="AH20" i="31"/>
  <c r="AH16" i="31"/>
  <c r="AJ22" i="31"/>
  <c r="AJ26" i="31"/>
  <c r="AJ30" i="31"/>
  <c r="AH36" i="31"/>
  <c r="AJ38" i="31"/>
  <c r="AH40" i="31"/>
  <c r="AH18" i="31"/>
  <c r="AH34" i="31"/>
  <c r="AH24" i="31"/>
  <c r="EX26" i="44"/>
  <c r="EZ18" i="44"/>
  <c r="EZ26" i="44"/>
  <c r="EX16" i="44"/>
  <c r="EX28" i="44"/>
  <c r="EZ30" i="44"/>
  <c r="EZ28" i="44"/>
  <c r="EX30" i="44"/>
  <c r="EX20" i="44"/>
  <c r="EZ16" i="44"/>
  <c r="AG31" i="15"/>
  <c r="J192" i="16" s="1"/>
  <c r="AI31" i="15"/>
  <c r="K192" i="16" s="1"/>
  <c r="AK31" i="15"/>
  <c r="I192" i="16" s="1"/>
  <c r="AG14" i="15"/>
  <c r="AI14" i="15"/>
  <c r="AK14" i="15"/>
  <c r="AH31" i="15" l="1"/>
  <c r="L192" i="16" s="1"/>
  <c r="AJ14" i="15"/>
  <c r="H192" i="16"/>
  <c r="AJ31" i="15"/>
  <c r="AH14" i="15"/>
  <c r="AG22" i="13"/>
  <c r="AI22" i="13"/>
  <c r="K163" i="16" s="1"/>
  <c r="AK22" i="13"/>
  <c r="I163" i="16" s="1"/>
  <c r="AG23" i="13"/>
  <c r="AJ23" i="13" s="1"/>
  <c r="AI23" i="13"/>
  <c r="AK23" i="13"/>
  <c r="I164" i="16" s="1"/>
  <c r="K164" i="16"/>
  <c r="J164" i="16" l="1"/>
  <c r="H164" i="16" s="1"/>
  <c r="AH22" i="13"/>
  <c r="L163" i="16" s="1"/>
  <c r="AH23" i="13"/>
  <c r="L164" i="16" s="1"/>
  <c r="J163" i="16"/>
  <c r="H163" i="16" s="1"/>
  <c r="AJ22" i="13"/>
  <c r="AG17" i="10"/>
  <c r="AI17" i="10"/>
  <c r="AJ17" i="10" s="1"/>
  <c r="AK17" i="10"/>
  <c r="I106" i="16" s="1"/>
  <c r="AG18" i="10"/>
  <c r="J107" i="16" s="1"/>
  <c r="AI18" i="10"/>
  <c r="AJ18" i="10" s="1"/>
  <c r="AK18" i="10"/>
  <c r="AG19" i="10"/>
  <c r="AI19" i="10"/>
  <c r="AK19" i="10"/>
  <c r="AG26" i="10"/>
  <c r="J115" i="16" s="1"/>
  <c r="AI26" i="10"/>
  <c r="K115" i="16" s="1"/>
  <c r="AK26" i="10"/>
  <c r="I115" i="16" s="1"/>
  <c r="I107" i="16"/>
  <c r="AH19" i="10" l="1"/>
  <c r="AH17" i="10"/>
  <c r="L106" i="16" s="1"/>
  <c r="AJ19" i="10"/>
  <c r="K106" i="16"/>
  <c r="J106" i="16"/>
  <c r="AH26" i="10"/>
  <c r="L115" i="16" s="1"/>
  <c r="AH18" i="10"/>
  <c r="L107" i="16" s="1"/>
  <c r="K107" i="16"/>
  <c r="H107" i="16" s="1"/>
  <c r="AJ26" i="10"/>
  <c r="AG23" i="9"/>
  <c r="AI23" i="9"/>
  <c r="AJ23" i="9" s="1"/>
  <c r="AK23" i="9"/>
  <c r="I90" i="16" s="1"/>
  <c r="AG24" i="9"/>
  <c r="J91" i="16" s="1"/>
  <c r="AI24" i="9"/>
  <c r="AK24" i="9"/>
  <c r="I91" i="16" s="1"/>
  <c r="AJ24" i="9" l="1"/>
  <c r="H106" i="16"/>
  <c r="K91" i="16"/>
  <c r="H91" i="16" s="1"/>
  <c r="K90" i="16"/>
  <c r="AH23" i="9"/>
  <c r="L90" i="16" s="1"/>
  <c r="J90" i="16"/>
  <c r="AH24" i="9"/>
  <c r="L91" i="16" s="1"/>
  <c r="C11" i="18"/>
  <c r="C9" i="54"/>
  <c r="C9" i="18"/>
  <c r="C11" i="57"/>
  <c r="C10" i="57"/>
  <c r="C9" i="57"/>
  <c r="C11" i="56"/>
  <c r="C10" i="56"/>
  <c r="C9" i="56"/>
  <c r="C11" i="55"/>
  <c r="C10" i="55"/>
  <c r="C9" i="55"/>
  <c r="C11" i="53"/>
  <c r="C10" i="53"/>
  <c r="C9" i="53"/>
  <c r="C11" i="54"/>
  <c r="C10" i="54"/>
  <c r="C10" i="18"/>
  <c r="C10" i="19"/>
  <c r="D6" i="2"/>
  <c r="C11" i="19"/>
  <c r="C9" i="19"/>
  <c r="H90" i="16" l="1"/>
  <c r="C8" i="57"/>
  <c r="C7" i="57"/>
  <c r="C6" i="57"/>
  <c r="C5" i="57"/>
  <c r="C4" i="57"/>
  <c r="C8" i="56"/>
  <c r="C7" i="56"/>
  <c r="C6" i="56"/>
  <c r="C5" i="56"/>
  <c r="C4" i="56"/>
  <c r="C8" i="55"/>
  <c r="C7" i="55"/>
  <c r="C6" i="55"/>
  <c r="C5" i="55"/>
  <c r="C4" i="55"/>
  <c r="C8" i="54"/>
  <c r="C7" i="54"/>
  <c r="C6" i="54"/>
  <c r="C5" i="54"/>
  <c r="C4" i="54"/>
  <c r="C8" i="53"/>
  <c r="C7" i="53"/>
  <c r="C6" i="53"/>
  <c r="C5" i="53"/>
  <c r="C4" i="53"/>
  <c r="AO19" i="2" l="1"/>
  <c r="I17" i="16" s="1"/>
  <c r="AO18" i="2"/>
  <c r="K17" i="16" s="1"/>
  <c r="AM19" i="2"/>
  <c r="AO16" i="2"/>
  <c r="I16" i="16" s="1"/>
  <c r="AO15" i="2"/>
  <c r="K16" i="16" s="1"/>
  <c r="AM16" i="2"/>
  <c r="AQ16" i="2" l="1"/>
  <c r="J16" i="16"/>
  <c r="J17" i="16"/>
  <c r="AQ19" i="2"/>
  <c r="AM15" i="2"/>
  <c r="H16" i="16" s="1"/>
  <c r="AM18" i="2"/>
  <c r="H17" i="16" s="1"/>
  <c r="G19" i="50"/>
  <c r="G23" i="50" s="1"/>
  <c r="G13" i="2" s="1"/>
  <c r="H19" i="50"/>
  <c r="H23" i="50" s="1"/>
  <c r="H13" i="2" s="1"/>
  <c r="I19" i="50"/>
  <c r="J19" i="50"/>
  <c r="J23" i="50" s="1"/>
  <c r="J13" i="2" s="1"/>
  <c r="K19" i="50"/>
  <c r="L19" i="50"/>
  <c r="L23" i="50" s="1"/>
  <c r="L13" i="2" s="1"/>
  <c r="M19" i="50"/>
  <c r="M23" i="50" s="1"/>
  <c r="M13" i="2" s="1"/>
  <c r="N19" i="50"/>
  <c r="N23" i="50" s="1"/>
  <c r="N13" i="2" s="1"/>
  <c r="O19" i="50"/>
  <c r="P19" i="50"/>
  <c r="P23" i="50" s="1"/>
  <c r="P13" i="2" s="1"/>
  <c r="Q19" i="50"/>
  <c r="Q23" i="50" s="1"/>
  <c r="Q13" i="2" s="1"/>
  <c r="R19" i="50"/>
  <c r="R23" i="50" s="1"/>
  <c r="R13" i="2" s="1"/>
  <c r="S19" i="50"/>
  <c r="S23" i="50" s="1"/>
  <c r="S13" i="2" s="1"/>
  <c r="T19" i="50"/>
  <c r="U19" i="50"/>
  <c r="U23" i="50" s="1"/>
  <c r="U13" i="2" s="1"/>
  <c r="V19" i="50"/>
  <c r="V23" i="50" s="1"/>
  <c r="V13" i="2" s="1"/>
  <c r="W19" i="50"/>
  <c r="W23" i="50" s="1"/>
  <c r="W13" i="2" s="1"/>
  <c r="X19" i="50"/>
  <c r="X23" i="50" s="1"/>
  <c r="X13" i="2" s="1"/>
  <c r="Y19" i="50"/>
  <c r="Y23" i="50" s="1"/>
  <c r="Y13" i="2" s="1"/>
  <c r="Z19" i="50"/>
  <c r="Z23" i="50" s="1"/>
  <c r="Z13" i="2" s="1"/>
  <c r="AA19" i="50"/>
  <c r="AB19" i="50"/>
  <c r="AC19" i="50"/>
  <c r="AC23" i="50" s="1"/>
  <c r="AC13" i="2" s="1"/>
  <c r="AD19" i="50"/>
  <c r="AD23" i="50" s="1"/>
  <c r="AD13" i="2" s="1"/>
  <c r="AE19" i="50"/>
  <c r="AF19" i="50"/>
  <c r="AF23" i="50" s="1"/>
  <c r="AF13" i="2" s="1"/>
  <c r="F19" i="50"/>
  <c r="E19" i="50"/>
  <c r="D19" i="50"/>
  <c r="C19" i="50"/>
  <c r="D20" i="50"/>
  <c r="E20" i="50"/>
  <c r="F20" i="50"/>
  <c r="G20" i="50"/>
  <c r="H20" i="50"/>
  <c r="I20" i="50"/>
  <c r="J20" i="50"/>
  <c r="K20" i="50"/>
  <c r="L20" i="50"/>
  <c r="M20" i="50"/>
  <c r="N20" i="50"/>
  <c r="O20" i="50"/>
  <c r="P20" i="50"/>
  <c r="Q20" i="50"/>
  <c r="R20" i="50"/>
  <c r="S20" i="50"/>
  <c r="T20" i="50"/>
  <c r="U20" i="50"/>
  <c r="V20" i="50"/>
  <c r="W20" i="50"/>
  <c r="X20" i="50"/>
  <c r="Y20" i="50"/>
  <c r="Z20" i="50"/>
  <c r="AA20" i="50"/>
  <c r="AB20" i="50"/>
  <c r="AC20" i="50"/>
  <c r="AD20" i="50"/>
  <c r="AE20" i="50"/>
  <c r="AF20" i="50"/>
  <c r="D21" i="50"/>
  <c r="E21" i="50"/>
  <c r="F21" i="50"/>
  <c r="G21" i="50"/>
  <c r="H21" i="50"/>
  <c r="I21" i="50"/>
  <c r="J21" i="50"/>
  <c r="K21" i="50"/>
  <c r="L21" i="50"/>
  <c r="M21" i="50"/>
  <c r="N21" i="50"/>
  <c r="O21" i="50"/>
  <c r="P21" i="50"/>
  <c r="Q21" i="50"/>
  <c r="R21" i="50"/>
  <c r="S21" i="50"/>
  <c r="T21" i="50"/>
  <c r="U21" i="50"/>
  <c r="V21" i="50"/>
  <c r="W21" i="50"/>
  <c r="X21" i="50"/>
  <c r="Y21" i="50"/>
  <c r="Z21" i="50"/>
  <c r="AA21" i="50"/>
  <c r="AB21" i="50"/>
  <c r="AC21" i="50"/>
  <c r="AD21" i="50"/>
  <c r="AE21" i="50"/>
  <c r="AF21" i="50"/>
  <c r="D22" i="50"/>
  <c r="E22" i="50"/>
  <c r="F22" i="50"/>
  <c r="G22" i="50"/>
  <c r="H22" i="50"/>
  <c r="I22" i="50"/>
  <c r="J22" i="50"/>
  <c r="K22" i="50"/>
  <c r="L22" i="50"/>
  <c r="M22" i="50"/>
  <c r="N22" i="50"/>
  <c r="O22" i="50"/>
  <c r="P22" i="50"/>
  <c r="Q22" i="50"/>
  <c r="R22" i="50"/>
  <c r="S22" i="50"/>
  <c r="T22" i="50"/>
  <c r="U22" i="50"/>
  <c r="V22" i="50"/>
  <c r="W22" i="50"/>
  <c r="X22" i="50"/>
  <c r="Y22" i="50"/>
  <c r="Z22" i="50"/>
  <c r="AA22" i="50"/>
  <c r="AB22" i="50"/>
  <c r="AC22" i="50"/>
  <c r="AD22" i="50"/>
  <c r="AE22" i="50"/>
  <c r="AF22" i="50"/>
  <c r="I23" i="50"/>
  <c r="I13" i="2" s="1"/>
  <c r="K23" i="50"/>
  <c r="K13" i="2" s="1"/>
  <c r="O23" i="50"/>
  <c r="O13" i="2" s="1"/>
  <c r="T23" i="50"/>
  <c r="T13" i="2" s="1"/>
  <c r="AA23" i="50"/>
  <c r="AA13" i="2" s="1"/>
  <c r="AB23" i="50"/>
  <c r="AB13" i="2" s="1"/>
  <c r="AE23" i="50"/>
  <c r="AE13" i="2" s="1"/>
  <c r="C22" i="50"/>
  <c r="C21" i="50"/>
  <c r="C20" i="50"/>
  <c r="AE3" i="50"/>
  <c r="Y3" i="50"/>
  <c r="U3" i="50"/>
  <c r="O3" i="50"/>
  <c r="K3" i="50"/>
  <c r="E3" i="50"/>
  <c r="AR16" i="2" l="1"/>
  <c r="E16" i="16" s="1"/>
  <c r="L16" i="16"/>
  <c r="E23" i="50"/>
  <c r="E13" i="2" s="1"/>
  <c r="D23" i="50"/>
  <c r="D13" i="2" s="1"/>
  <c r="L17" i="16"/>
  <c r="F23" i="50"/>
  <c r="F13" i="2" s="1"/>
  <c r="C23" i="50"/>
  <c r="C13" i="2" s="1"/>
  <c r="AK12" i="9"/>
  <c r="I80" i="16" s="1"/>
  <c r="AI12" i="9"/>
  <c r="K80" i="16" s="1"/>
  <c r="AG12" i="9"/>
  <c r="AJ12" i="9" l="1"/>
  <c r="J80" i="16"/>
  <c r="H80" i="16" s="1"/>
  <c r="AO10" i="2"/>
  <c r="I15" i="16" s="1"/>
  <c r="AO9" i="2"/>
  <c r="K15" i="16" s="1"/>
  <c r="AM10" i="2"/>
  <c r="AH12" i="9"/>
  <c r="L80" i="16" s="1"/>
  <c r="AQ10" i="2" l="1"/>
  <c r="J15" i="16"/>
  <c r="AM9" i="2"/>
  <c r="H15" i="16" s="1"/>
  <c r="AG11" i="2"/>
  <c r="J53" i="16" s="1"/>
  <c r="AI11" i="2"/>
  <c r="AK11" i="2"/>
  <c r="I53" i="16" s="1"/>
  <c r="AR10" i="2" l="1"/>
  <c r="E15" i="16" s="1"/>
  <c r="L15" i="16"/>
  <c r="AJ11" i="2"/>
  <c r="AH11" i="2"/>
  <c r="L53" i="16" s="1"/>
  <c r="K53" i="16"/>
  <c r="H53" i="16" s="1"/>
  <c r="AG14" i="10"/>
  <c r="J103" i="16" s="1"/>
  <c r="AI14" i="10"/>
  <c r="AH14" i="10" s="1"/>
  <c r="L103" i="16" s="1"/>
  <c r="AK14" i="10"/>
  <c r="I103" i="16" s="1"/>
  <c r="AG18" i="11"/>
  <c r="J131" i="16" s="1"/>
  <c r="AI18" i="11"/>
  <c r="AH18" i="11" s="1"/>
  <c r="L131" i="16" s="1"/>
  <c r="AK18" i="11"/>
  <c r="I131" i="16" s="1"/>
  <c r="AK19" i="15"/>
  <c r="I179" i="16" s="1"/>
  <c r="AI19" i="15"/>
  <c r="K179" i="16" s="1"/>
  <c r="AG19" i="15"/>
  <c r="D28" i="13"/>
  <c r="E28" i="13"/>
  <c r="F28" i="13"/>
  <c r="G28" i="13"/>
  <c r="H28" i="13"/>
  <c r="I28" i="13"/>
  <c r="J28" i="13"/>
  <c r="K28" i="13"/>
  <c r="L28" i="13"/>
  <c r="M28" i="13"/>
  <c r="N28" i="13"/>
  <c r="O28" i="13"/>
  <c r="P28" i="13"/>
  <c r="Q28" i="13"/>
  <c r="R28" i="13"/>
  <c r="S28" i="13"/>
  <c r="T28" i="13"/>
  <c r="U28" i="13"/>
  <c r="V28" i="13"/>
  <c r="W28" i="13"/>
  <c r="X28" i="13"/>
  <c r="Y28" i="13"/>
  <c r="Z28" i="13"/>
  <c r="AA28" i="13"/>
  <c r="AB28" i="13"/>
  <c r="AC28" i="13"/>
  <c r="AD28" i="13"/>
  <c r="AE28" i="13"/>
  <c r="AF28" i="13"/>
  <c r="D29" i="13"/>
  <c r="E29" i="13"/>
  <c r="F29" i="13"/>
  <c r="G29" i="13"/>
  <c r="H29" i="13"/>
  <c r="I29" i="13"/>
  <c r="J29" i="13"/>
  <c r="K29" i="13"/>
  <c r="L29" i="13"/>
  <c r="M29" i="13"/>
  <c r="N29" i="13"/>
  <c r="O29" i="13"/>
  <c r="P29" i="13"/>
  <c r="Q29" i="13"/>
  <c r="R29" i="13"/>
  <c r="S29" i="13"/>
  <c r="T29" i="13"/>
  <c r="U29" i="13"/>
  <c r="V29" i="13"/>
  <c r="W29" i="13"/>
  <c r="X29" i="13"/>
  <c r="Y29" i="13"/>
  <c r="Z29" i="13"/>
  <c r="AA29" i="13"/>
  <c r="AB29" i="13"/>
  <c r="AC29" i="13"/>
  <c r="AD29" i="13"/>
  <c r="AE29" i="13"/>
  <c r="AF29" i="13"/>
  <c r="C29" i="13"/>
  <c r="C28" i="13"/>
  <c r="AK9" i="13"/>
  <c r="I153" i="16" s="1"/>
  <c r="AI9" i="13"/>
  <c r="K153" i="16" s="1"/>
  <c r="AG9" i="13"/>
  <c r="AK8" i="12"/>
  <c r="I142" i="16" s="1"/>
  <c r="AI8" i="12"/>
  <c r="K142" i="16" s="1"/>
  <c r="AG8" i="12"/>
  <c r="AJ8" i="12" s="1"/>
  <c r="AG9" i="9"/>
  <c r="AI9" i="9"/>
  <c r="AK9" i="9"/>
  <c r="I79" i="16" s="1"/>
  <c r="D29" i="9"/>
  <c r="E29" i="9"/>
  <c r="F29" i="9"/>
  <c r="G29" i="9"/>
  <c r="H29" i="9"/>
  <c r="I29" i="9"/>
  <c r="J29" i="9"/>
  <c r="K29" i="9"/>
  <c r="L29" i="9"/>
  <c r="M29" i="9"/>
  <c r="N29" i="9"/>
  <c r="O29" i="9"/>
  <c r="P29" i="9"/>
  <c r="Q29" i="9"/>
  <c r="R29" i="9"/>
  <c r="S29" i="9"/>
  <c r="T29" i="9"/>
  <c r="U29" i="9"/>
  <c r="V29" i="9"/>
  <c r="W29" i="9"/>
  <c r="X29" i="9"/>
  <c r="Y29" i="9"/>
  <c r="Z29" i="9"/>
  <c r="AA29" i="9"/>
  <c r="AB29" i="9"/>
  <c r="AC29" i="9"/>
  <c r="AD29" i="9"/>
  <c r="AE29" i="9"/>
  <c r="AF29" i="9"/>
  <c r="D30" i="9"/>
  <c r="E30" i="9"/>
  <c r="F30" i="9"/>
  <c r="G30" i="9"/>
  <c r="H30" i="9"/>
  <c r="I30" i="9"/>
  <c r="J30" i="9"/>
  <c r="K30" i="9"/>
  <c r="L30" i="9"/>
  <c r="M30" i="9"/>
  <c r="N30" i="9"/>
  <c r="O30" i="9"/>
  <c r="P30" i="9"/>
  <c r="Q30" i="9"/>
  <c r="R30" i="9"/>
  <c r="S30" i="9"/>
  <c r="T30" i="9"/>
  <c r="U30" i="9"/>
  <c r="V30" i="9"/>
  <c r="W30" i="9"/>
  <c r="X30" i="9"/>
  <c r="Y30" i="9"/>
  <c r="Z30" i="9"/>
  <c r="AA30" i="9"/>
  <c r="AB30" i="9"/>
  <c r="AC30" i="9"/>
  <c r="AD30" i="9"/>
  <c r="AE30" i="9"/>
  <c r="AF30" i="9"/>
  <c r="C30" i="9"/>
  <c r="C29" i="9"/>
  <c r="AH9" i="9" l="1"/>
  <c r="L79" i="16" s="1"/>
  <c r="AJ19" i="15"/>
  <c r="J179" i="16"/>
  <c r="H179" i="16" s="1"/>
  <c r="AJ9" i="13"/>
  <c r="J153" i="16"/>
  <c r="H153" i="16" s="1"/>
  <c r="AJ18" i="11"/>
  <c r="K131" i="16"/>
  <c r="H131" i="16" s="1"/>
  <c r="AJ14" i="10"/>
  <c r="K103" i="16"/>
  <c r="H103" i="16" s="1"/>
  <c r="AJ9" i="9"/>
  <c r="J79" i="16"/>
  <c r="K79" i="16"/>
  <c r="J142" i="16"/>
  <c r="H142" i="16" s="1"/>
  <c r="AH19" i="15"/>
  <c r="L179" i="16" s="1"/>
  <c r="AH9" i="13"/>
  <c r="L153" i="16" s="1"/>
  <c r="AH8" i="12"/>
  <c r="L142" i="16" s="1"/>
  <c r="D35" i="15"/>
  <c r="E35" i="15"/>
  <c r="F35" i="15"/>
  <c r="G35" i="15"/>
  <c r="H35" i="15"/>
  <c r="I35" i="15"/>
  <c r="J35" i="15"/>
  <c r="K35" i="15"/>
  <c r="L35" i="15"/>
  <c r="M35" i="15"/>
  <c r="N35" i="15"/>
  <c r="O35" i="15"/>
  <c r="P35" i="15"/>
  <c r="Q35" i="15"/>
  <c r="R35" i="15"/>
  <c r="S35" i="15"/>
  <c r="T35" i="15"/>
  <c r="U35" i="15"/>
  <c r="V35" i="15"/>
  <c r="W35" i="15"/>
  <c r="X35" i="15"/>
  <c r="Y35" i="15"/>
  <c r="Z35" i="15"/>
  <c r="AA35" i="15"/>
  <c r="AB35" i="15"/>
  <c r="AC35" i="15"/>
  <c r="AD35" i="15"/>
  <c r="AE35" i="15"/>
  <c r="AF35" i="15"/>
  <c r="D36" i="15"/>
  <c r="E36" i="15"/>
  <c r="F36" i="15"/>
  <c r="G36" i="15"/>
  <c r="H36" i="15"/>
  <c r="I36" i="15"/>
  <c r="J36" i="15"/>
  <c r="K36" i="15"/>
  <c r="L36" i="15"/>
  <c r="M36" i="15"/>
  <c r="N36" i="15"/>
  <c r="O36" i="15"/>
  <c r="P36" i="15"/>
  <c r="Q36" i="15"/>
  <c r="R36" i="15"/>
  <c r="S36" i="15"/>
  <c r="T36" i="15"/>
  <c r="U36" i="15"/>
  <c r="V36" i="15"/>
  <c r="W36" i="15"/>
  <c r="X36" i="15"/>
  <c r="Y36" i="15"/>
  <c r="Z36" i="15"/>
  <c r="AA36" i="15"/>
  <c r="AB36" i="15"/>
  <c r="AC36" i="15"/>
  <c r="AD36" i="15"/>
  <c r="AE36" i="15"/>
  <c r="AF36" i="15"/>
  <c r="C36" i="15"/>
  <c r="C35" i="15"/>
  <c r="AG19" i="13"/>
  <c r="J161" i="16" s="1"/>
  <c r="AI19" i="13"/>
  <c r="AK19" i="13"/>
  <c r="I161" i="16" s="1"/>
  <c r="AG20" i="13"/>
  <c r="J162" i="16" s="1"/>
  <c r="AI20" i="13"/>
  <c r="AK20" i="13"/>
  <c r="I162" i="16" s="1"/>
  <c r="D24" i="1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D25"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C25" i="11"/>
  <c r="C24" i="11"/>
  <c r="D30" i="10"/>
  <c r="E30" i="10"/>
  <c r="F30" i="10"/>
  <c r="G30" i="10"/>
  <c r="H30" i="10"/>
  <c r="I30" i="10"/>
  <c r="J30" i="10"/>
  <c r="K30" i="10"/>
  <c r="L30" i="10"/>
  <c r="M30" i="10"/>
  <c r="N30" i="10"/>
  <c r="O30" i="10"/>
  <c r="P30" i="10"/>
  <c r="Q30" i="10"/>
  <c r="R30" i="10"/>
  <c r="S30" i="10"/>
  <c r="T30" i="10"/>
  <c r="U30" i="10"/>
  <c r="V30" i="10"/>
  <c r="W30" i="10"/>
  <c r="X30" i="10"/>
  <c r="Y30" i="10"/>
  <c r="Z30" i="10"/>
  <c r="AA30" i="10"/>
  <c r="AB30" i="10"/>
  <c r="AC30" i="10"/>
  <c r="AD30" i="10"/>
  <c r="AE30" i="10"/>
  <c r="AF30"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C31" i="10"/>
  <c r="C30" i="10"/>
  <c r="AG21" i="9"/>
  <c r="J89" i="16" s="1"/>
  <c r="AI21" i="9"/>
  <c r="AH21" i="9" s="1"/>
  <c r="L89" i="16" s="1"/>
  <c r="AK21" i="9"/>
  <c r="I89" i="16" s="1"/>
  <c r="AG25" i="9"/>
  <c r="J92" i="16" s="1"/>
  <c r="AI25" i="9"/>
  <c r="AK25" i="9"/>
  <c r="I92" i="16" s="1"/>
  <c r="AG14" i="9"/>
  <c r="J82" i="16" s="1"/>
  <c r="AI14" i="9"/>
  <c r="AH14" i="9" s="1"/>
  <c r="L82" i="16" s="1"/>
  <c r="AK14" i="9"/>
  <c r="I82" i="16" s="1"/>
  <c r="AH20" i="13" l="1"/>
  <c r="L162" i="16" s="1"/>
  <c r="AH25" i="9"/>
  <c r="L92" i="16" s="1"/>
  <c r="AH19" i="13"/>
  <c r="L161" i="16" s="1"/>
  <c r="AJ20" i="13"/>
  <c r="AJ19" i="13"/>
  <c r="H79" i="16"/>
  <c r="AJ25" i="9"/>
  <c r="AJ21" i="9"/>
  <c r="AJ14" i="9"/>
  <c r="K162" i="16"/>
  <c r="K161" i="16"/>
  <c r="K92" i="16"/>
  <c r="K82" i="16"/>
  <c r="K89" i="16"/>
  <c r="AK13" i="2" l="1"/>
  <c r="I55" i="16" s="1"/>
  <c r="AI13" i="2"/>
  <c r="K55" i="16" s="1"/>
  <c r="AG13" i="2"/>
  <c r="AK16" i="2"/>
  <c r="I59" i="16" s="1"/>
  <c r="AI16" i="2"/>
  <c r="K59" i="16" s="1"/>
  <c r="AG16" i="2"/>
  <c r="AK15" i="2"/>
  <c r="I58" i="16" s="1"/>
  <c r="AI15" i="2"/>
  <c r="K58" i="16" s="1"/>
  <c r="AG15" i="2"/>
  <c r="AK12" i="2"/>
  <c r="I54" i="16" s="1"/>
  <c r="AI12" i="2"/>
  <c r="K54" i="16" s="1"/>
  <c r="AG12" i="2"/>
  <c r="AK10" i="2"/>
  <c r="I52" i="16" s="1"/>
  <c r="AI10" i="2"/>
  <c r="K52" i="16" s="1"/>
  <c r="AG10" i="2"/>
  <c r="AK9" i="2"/>
  <c r="I51" i="16" s="1"/>
  <c r="AI9" i="2"/>
  <c r="K51" i="16" s="1"/>
  <c r="AG9" i="2"/>
  <c r="AJ16" i="2" l="1"/>
  <c r="AJ15" i="2"/>
  <c r="AJ13" i="2"/>
  <c r="AJ12" i="2"/>
  <c r="AJ9" i="2"/>
  <c r="AJ10" i="2"/>
  <c r="J55" i="16"/>
  <c r="J51" i="16"/>
  <c r="J54" i="16"/>
  <c r="J52" i="16"/>
  <c r="J59" i="16"/>
  <c r="H59" i="16" s="1"/>
  <c r="J58" i="16"/>
  <c r="H58" i="16" s="1"/>
  <c r="AH13" i="2"/>
  <c r="L55" i="16" s="1"/>
  <c r="AH9" i="2"/>
  <c r="AH10" i="2"/>
  <c r="AH12" i="2"/>
  <c r="AH15" i="2"/>
  <c r="AH16" i="2"/>
  <c r="C5" i="18"/>
  <c r="C6" i="18"/>
  <c r="C7" i="18"/>
  <c r="C8" i="18"/>
  <c r="C4" i="18"/>
  <c r="C8" i="19"/>
  <c r="C7" i="19"/>
  <c r="C6" i="19"/>
  <c r="C5" i="19"/>
  <c r="C4" i="19"/>
  <c r="L58" i="16" l="1"/>
  <c r="L59" i="16"/>
  <c r="L52" i="16"/>
  <c r="L51" i="16"/>
  <c r="L54" i="16"/>
  <c r="AF53" i="45"/>
  <c r="AE53" i="45"/>
  <c r="AD53" i="45"/>
  <c r="AC53" i="45"/>
  <c r="AB53" i="45"/>
  <c r="AA53" i="45"/>
  <c r="Z53" i="45"/>
  <c r="Y53" i="45"/>
  <c r="X53" i="45"/>
  <c r="W53" i="45"/>
  <c r="V53" i="45"/>
  <c r="U53" i="45"/>
  <c r="T53" i="45"/>
  <c r="S53" i="45"/>
  <c r="R53" i="45"/>
  <c r="Q53" i="45"/>
  <c r="P53" i="45"/>
  <c r="O53" i="45"/>
  <c r="N53" i="45"/>
  <c r="M53" i="45"/>
  <c r="L53" i="45"/>
  <c r="K53" i="45"/>
  <c r="J53" i="45"/>
  <c r="I53" i="45"/>
  <c r="H53" i="45"/>
  <c r="G53" i="45"/>
  <c r="F53" i="45"/>
  <c r="E53" i="45"/>
  <c r="D53" i="45"/>
  <c r="C53" i="45"/>
  <c r="AF51" i="45"/>
  <c r="AE51" i="45"/>
  <c r="AD51" i="45"/>
  <c r="AC51" i="45"/>
  <c r="AB51" i="45"/>
  <c r="AA51" i="45"/>
  <c r="Z51" i="45"/>
  <c r="Y51" i="45"/>
  <c r="X51" i="45"/>
  <c r="W51" i="45"/>
  <c r="V51" i="45"/>
  <c r="U51" i="45"/>
  <c r="T51" i="45"/>
  <c r="S51" i="45"/>
  <c r="R51" i="45"/>
  <c r="Q51" i="45"/>
  <c r="P51" i="45"/>
  <c r="O51" i="45"/>
  <c r="N51" i="45"/>
  <c r="M51" i="45"/>
  <c r="L51" i="45"/>
  <c r="K51" i="45"/>
  <c r="J51" i="45"/>
  <c r="I51" i="45"/>
  <c r="H51" i="45"/>
  <c r="G51" i="45"/>
  <c r="F51" i="45"/>
  <c r="E51" i="45"/>
  <c r="D51" i="45"/>
  <c r="C51"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C6" i="45"/>
  <c r="W6" i="45"/>
  <c r="S6" i="45"/>
  <c r="M6" i="45"/>
  <c r="I6" i="45"/>
  <c r="C6" i="45"/>
  <c r="AC5" i="45"/>
  <c r="W5" i="45"/>
  <c r="S5" i="45"/>
  <c r="M5" i="45"/>
  <c r="I5" i="45"/>
  <c r="C5" i="45"/>
  <c r="AC4" i="45"/>
  <c r="W4" i="45"/>
  <c r="S4" i="45"/>
  <c r="M4" i="45"/>
  <c r="I4" i="45"/>
  <c r="C4" i="45"/>
  <c r="FA40" i="44"/>
  <c r="EY40" i="44"/>
  <c r="EW40" i="44"/>
  <c r="FA38" i="44"/>
  <c r="EY38" i="44"/>
  <c r="EW38" i="44"/>
  <c r="FA36" i="44"/>
  <c r="EY36" i="44"/>
  <c r="EW36" i="44"/>
  <c r="EV51" i="44"/>
  <c r="EU51" i="44"/>
  <c r="E51" i="44"/>
  <c r="D51" i="44"/>
  <c r="C51" i="44"/>
  <c r="EV49" i="44"/>
  <c r="EU49" i="44"/>
  <c r="E49" i="44"/>
  <c r="D49" i="44"/>
  <c r="C49" i="44"/>
  <c r="EV47" i="44"/>
  <c r="EU47" i="44"/>
  <c r="E47" i="44"/>
  <c r="D47" i="44"/>
  <c r="C47" i="44"/>
  <c r="FA44" i="44"/>
  <c r="EY44" i="44"/>
  <c r="EW44" i="44"/>
  <c r="FA42" i="44"/>
  <c r="EY42" i="44"/>
  <c r="EW42" i="44"/>
  <c r="FA34" i="44"/>
  <c r="EY34" i="44"/>
  <c r="EW34" i="44"/>
  <c r="FA32" i="44"/>
  <c r="EY32" i="44"/>
  <c r="EW32" i="44"/>
  <c r="FA24" i="44"/>
  <c r="EY24" i="44"/>
  <c r="EW24" i="44"/>
  <c r="FA22" i="44"/>
  <c r="EY22" i="44"/>
  <c r="EW22" i="44"/>
  <c r="FA14" i="44"/>
  <c r="EY14" i="44"/>
  <c r="EW14" i="44"/>
  <c r="N6" i="44"/>
  <c r="CN53" i="43"/>
  <c r="CM53" i="43"/>
  <c r="CL53" i="43"/>
  <c r="CK53" i="43"/>
  <c r="CJ53" i="43"/>
  <c r="L53" i="43"/>
  <c r="K53" i="43"/>
  <c r="J53" i="43"/>
  <c r="I53" i="43"/>
  <c r="H53" i="43"/>
  <c r="G53" i="43"/>
  <c r="F53" i="43"/>
  <c r="E53" i="43"/>
  <c r="D53" i="43"/>
  <c r="C53" i="43"/>
  <c r="CN51" i="43"/>
  <c r="CM51" i="43"/>
  <c r="CL51" i="43"/>
  <c r="CK51" i="43"/>
  <c r="CJ51" i="43"/>
  <c r="L51" i="43"/>
  <c r="K51" i="43"/>
  <c r="J51" i="43"/>
  <c r="I51" i="43"/>
  <c r="H51" i="43"/>
  <c r="G51" i="43"/>
  <c r="F51" i="43"/>
  <c r="E51" i="43"/>
  <c r="D51" i="43"/>
  <c r="C51" i="43"/>
  <c r="CN49" i="43"/>
  <c r="CM49" i="43"/>
  <c r="CL49" i="43"/>
  <c r="CK49" i="43"/>
  <c r="CJ49" i="43"/>
  <c r="L49" i="43"/>
  <c r="K49" i="43"/>
  <c r="J49" i="43"/>
  <c r="I49" i="43"/>
  <c r="H49" i="43"/>
  <c r="G49" i="43"/>
  <c r="F49" i="43"/>
  <c r="E49" i="43"/>
  <c r="D49" i="43"/>
  <c r="C49" i="43"/>
  <c r="EZ32" i="44" l="1"/>
  <c r="C50" i="44"/>
  <c r="H52" i="43"/>
  <c r="EZ38" i="44"/>
  <c r="EZ22" i="44"/>
  <c r="D50" i="44"/>
  <c r="H52" i="45"/>
  <c r="I52" i="45"/>
  <c r="Q52" i="45"/>
  <c r="Y52" i="45"/>
  <c r="X52" i="45"/>
  <c r="AF52" i="45"/>
  <c r="P52" i="45"/>
  <c r="G52" i="45"/>
  <c r="O52" i="45"/>
  <c r="W52" i="45"/>
  <c r="AE52" i="45"/>
  <c r="F52" i="45"/>
  <c r="D52" i="45"/>
  <c r="L52" i="45"/>
  <c r="R52" i="45"/>
  <c r="E52" i="45"/>
  <c r="Z52" i="45"/>
  <c r="K52" i="45"/>
  <c r="J52" i="45"/>
  <c r="CN52" i="43"/>
  <c r="J52" i="43"/>
  <c r="C52" i="43"/>
  <c r="I52" i="43"/>
  <c r="K52" i="43"/>
  <c r="F52" i="43"/>
  <c r="CL52" i="43"/>
  <c r="G52" i="43"/>
  <c r="CM52" i="43"/>
  <c r="L52" i="43"/>
  <c r="CJ52" i="43"/>
  <c r="CK52" i="43"/>
  <c r="D52" i="43"/>
  <c r="E52" i="43"/>
  <c r="EZ34" i="44"/>
  <c r="EU50" i="44"/>
  <c r="E50" i="44"/>
  <c r="AC52" i="45"/>
  <c r="AD52" i="45"/>
  <c r="AA52" i="45"/>
  <c r="AB52" i="45"/>
  <c r="M52" i="45"/>
  <c r="U52" i="45"/>
  <c r="T52" i="45"/>
  <c r="N52" i="45"/>
  <c r="V52" i="45"/>
  <c r="S52" i="45"/>
  <c r="C52" i="45"/>
  <c r="EZ44" i="44"/>
  <c r="EZ36" i="44"/>
  <c r="EZ24" i="44"/>
  <c r="EZ42" i="44"/>
  <c r="EV50" i="44"/>
  <c r="EZ14" i="44"/>
  <c r="EZ40" i="44"/>
  <c r="C50" i="45"/>
  <c r="D50" i="45"/>
  <c r="E50" i="45"/>
  <c r="F50" i="45"/>
  <c r="G50" i="45"/>
  <c r="H50" i="45"/>
  <c r="I50" i="45"/>
  <c r="J50" i="45"/>
  <c r="K50" i="45"/>
  <c r="L50" i="45"/>
  <c r="M50" i="45"/>
  <c r="N50" i="45"/>
  <c r="O50" i="45"/>
  <c r="P50" i="45"/>
  <c r="Q50" i="45"/>
  <c r="R50" i="45"/>
  <c r="S50" i="45"/>
  <c r="T50" i="45"/>
  <c r="U50" i="45"/>
  <c r="V50" i="45"/>
  <c r="W50" i="45"/>
  <c r="X50" i="45"/>
  <c r="Y50" i="45"/>
  <c r="Z50" i="45"/>
  <c r="AA50" i="45"/>
  <c r="AB50" i="45"/>
  <c r="AC50" i="45"/>
  <c r="AD50" i="45"/>
  <c r="AE50" i="45"/>
  <c r="AF50" i="45"/>
  <c r="EX36" i="44"/>
  <c r="EX38" i="44"/>
  <c r="EX40" i="44"/>
  <c r="EX14" i="44"/>
  <c r="EX22" i="44"/>
  <c r="EX24" i="44"/>
  <c r="EX32" i="44"/>
  <c r="EX34" i="44"/>
  <c r="EX42" i="44"/>
  <c r="EX44" i="44"/>
  <c r="C48" i="44"/>
  <c r="D48" i="44"/>
  <c r="E48" i="44"/>
  <c r="EU48" i="44"/>
  <c r="EV48" i="44"/>
  <c r="C50" i="43"/>
  <c r="D50" i="43"/>
  <c r="E50" i="43"/>
  <c r="F50" i="43"/>
  <c r="G50" i="43"/>
  <c r="H50" i="43"/>
  <c r="I50" i="43"/>
  <c r="J50" i="43"/>
  <c r="K50" i="43"/>
  <c r="L50" i="43"/>
  <c r="CJ50" i="43"/>
  <c r="CK50" i="43"/>
  <c r="CL50" i="43"/>
  <c r="CM50" i="43"/>
  <c r="CN50" i="43"/>
  <c r="AF61" i="40" l="1"/>
  <c r="AE61" i="40"/>
  <c r="AD61" i="40"/>
  <c r="AC61" i="40"/>
  <c r="AB61" i="40"/>
  <c r="AA61" i="40"/>
  <c r="Z61" i="40"/>
  <c r="Y61" i="40"/>
  <c r="X61" i="40"/>
  <c r="W61" i="40"/>
  <c r="V61" i="40"/>
  <c r="U61" i="40"/>
  <c r="T61" i="40"/>
  <c r="S61" i="40"/>
  <c r="R61" i="40"/>
  <c r="Q61" i="40"/>
  <c r="P61" i="40"/>
  <c r="O61" i="40"/>
  <c r="N61" i="40"/>
  <c r="M61" i="40"/>
  <c r="L61" i="40"/>
  <c r="K61" i="40"/>
  <c r="J61" i="40"/>
  <c r="I61" i="40"/>
  <c r="H61" i="40"/>
  <c r="G61" i="40"/>
  <c r="F61" i="40"/>
  <c r="E61" i="40"/>
  <c r="D61" i="40"/>
  <c r="C61" i="40"/>
  <c r="AF59" i="40"/>
  <c r="AE59" i="40"/>
  <c r="AD59" i="40"/>
  <c r="AC59" i="40"/>
  <c r="AB59" i="40"/>
  <c r="AA59" i="40"/>
  <c r="Z59" i="40"/>
  <c r="Y59" i="40"/>
  <c r="X59" i="40"/>
  <c r="W59" i="40"/>
  <c r="V59" i="40"/>
  <c r="U59" i="40"/>
  <c r="T59" i="40"/>
  <c r="S59" i="40"/>
  <c r="R59" i="40"/>
  <c r="Q59" i="40"/>
  <c r="P59" i="40"/>
  <c r="O59" i="40"/>
  <c r="N59" i="40"/>
  <c r="M59" i="40"/>
  <c r="L59" i="40"/>
  <c r="K59" i="40"/>
  <c r="J59" i="40"/>
  <c r="I59" i="40"/>
  <c r="H59" i="40"/>
  <c r="G59" i="40"/>
  <c r="F59" i="40"/>
  <c r="E59" i="40"/>
  <c r="D59" i="40"/>
  <c r="C59" i="40"/>
  <c r="AF57" i="40"/>
  <c r="AE57" i="40"/>
  <c r="AD57" i="40"/>
  <c r="AC57" i="40"/>
  <c r="AB57" i="40"/>
  <c r="AA57" i="40"/>
  <c r="Z57" i="40"/>
  <c r="Y57" i="40"/>
  <c r="X57" i="40"/>
  <c r="W57" i="40"/>
  <c r="V57" i="40"/>
  <c r="U57" i="40"/>
  <c r="T57" i="40"/>
  <c r="S57" i="40"/>
  <c r="R57" i="40"/>
  <c r="Q57" i="40"/>
  <c r="P57" i="40"/>
  <c r="O57" i="40"/>
  <c r="N57" i="40"/>
  <c r="M57" i="40"/>
  <c r="L57" i="40"/>
  <c r="K57" i="40"/>
  <c r="J57" i="40"/>
  <c r="I57" i="40"/>
  <c r="H57" i="40"/>
  <c r="G57" i="40"/>
  <c r="F57" i="40"/>
  <c r="E57" i="40"/>
  <c r="D57" i="40"/>
  <c r="C57" i="40"/>
  <c r="AC6" i="40"/>
  <c r="W6" i="40"/>
  <c r="S6" i="40"/>
  <c r="M6" i="40"/>
  <c r="I6" i="40"/>
  <c r="C6" i="40"/>
  <c r="AC5" i="40"/>
  <c r="W5" i="40"/>
  <c r="S5" i="40"/>
  <c r="M5" i="40"/>
  <c r="I5" i="40"/>
  <c r="C5" i="40"/>
  <c r="AC4" i="40"/>
  <c r="W4" i="40"/>
  <c r="S4" i="40"/>
  <c r="M4" i="40"/>
  <c r="I4" i="40"/>
  <c r="C4" i="40"/>
  <c r="AF53" i="39"/>
  <c r="AE53" i="39"/>
  <c r="AD53" i="39"/>
  <c r="AC53" i="39"/>
  <c r="AB53" i="39"/>
  <c r="AA53" i="39"/>
  <c r="Z53" i="39"/>
  <c r="Y53" i="39"/>
  <c r="X53" i="39"/>
  <c r="W53" i="39"/>
  <c r="V53" i="39"/>
  <c r="U53" i="39"/>
  <c r="T53" i="39"/>
  <c r="S53" i="39"/>
  <c r="R53" i="39"/>
  <c r="Q53" i="39"/>
  <c r="P53" i="39"/>
  <c r="O53" i="39"/>
  <c r="N53" i="39"/>
  <c r="M53" i="39"/>
  <c r="L53" i="39"/>
  <c r="K53" i="39"/>
  <c r="J53" i="39"/>
  <c r="I53" i="39"/>
  <c r="H53" i="39"/>
  <c r="G53" i="39"/>
  <c r="F53" i="39"/>
  <c r="E53" i="39"/>
  <c r="D53" i="39"/>
  <c r="C53" i="39"/>
  <c r="AF51" i="39"/>
  <c r="AE51" i="39"/>
  <c r="AD51" i="39"/>
  <c r="AC51" i="39"/>
  <c r="AB51" i="39"/>
  <c r="AA51" i="39"/>
  <c r="Z51" i="39"/>
  <c r="Y51" i="39"/>
  <c r="X51" i="39"/>
  <c r="W51" i="39"/>
  <c r="V51" i="39"/>
  <c r="U51" i="39"/>
  <c r="T51" i="39"/>
  <c r="S51" i="39"/>
  <c r="R51" i="39"/>
  <c r="Q51" i="39"/>
  <c r="P51" i="39"/>
  <c r="O51" i="39"/>
  <c r="N51" i="39"/>
  <c r="M51" i="39"/>
  <c r="L51" i="39"/>
  <c r="K51" i="39"/>
  <c r="J51" i="39"/>
  <c r="I51" i="39"/>
  <c r="H51" i="39"/>
  <c r="G51" i="39"/>
  <c r="F51" i="39"/>
  <c r="E51" i="39"/>
  <c r="D51" i="39"/>
  <c r="C51" i="39"/>
  <c r="AF49" i="39"/>
  <c r="AE49" i="39"/>
  <c r="AD49" i="39"/>
  <c r="AC49" i="39"/>
  <c r="AB49" i="39"/>
  <c r="AA49" i="39"/>
  <c r="Z49" i="39"/>
  <c r="Z52" i="39" s="1"/>
  <c r="Y49" i="39"/>
  <c r="Y52" i="39" s="1"/>
  <c r="X49" i="39"/>
  <c r="W49" i="39"/>
  <c r="V49" i="39"/>
  <c r="U49" i="39"/>
  <c r="T49" i="39"/>
  <c r="S49" i="39"/>
  <c r="R49" i="39"/>
  <c r="R52" i="39" s="1"/>
  <c r="Q49" i="39"/>
  <c r="Q52" i="39" s="1"/>
  <c r="P49" i="39"/>
  <c r="O49" i="39"/>
  <c r="N49" i="39"/>
  <c r="M49" i="39"/>
  <c r="L49" i="39"/>
  <c r="K49" i="39"/>
  <c r="J49" i="39"/>
  <c r="J52" i="39" s="1"/>
  <c r="I49" i="39"/>
  <c r="I52" i="39" s="1"/>
  <c r="H49" i="39"/>
  <c r="G49" i="39"/>
  <c r="F49" i="39"/>
  <c r="E49" i="39"/>
  <c r="D49" i="39"/>
  <c r="C49" i="39"/>
  <c r="AC6" i="39"/>
  <c r="W6" i="39"/>
  <c r="S6" i="39"/>
  <c r="M6" i="39"/>
  <c r="I6" i="39"/>
  <c r="C6" i="39"/>
  <c r="AC5" i="39"/>
  <c r="W5" i="39"/>
  <c r="S5" i="39"/>
  <c r="M5" i="39"/>
  <c r="I5" i="39"/>
  <c r="C5" i="39"/>
  <c r="AC4" i="39"/>
  <c r="W4" i="39"/>
  <c r="S4" i="39"/>
  <c r="M4" i="39"/>
  <c r="I4" i="39"/>
  <c r="C4" i="39"/>
  <c r="AF51" i="37"/>
  <c r="AE51" i="37"/>
  <c r="AD51" i="37"/>
  <c r="AC51" i="37"/>
  <c r="AB51" i="37"/>
  <c r="AA51" i="37"/>
  <c r="Z51" i="37"/>
  <c r="Y51" i="37"/>
  <c r="X51" i="37"/>
  <c r="W51" i="37"/>
  <c r="V51" i="37"/>
  <c r="U51" i="37"/>
  <c r="T51" i="37"/>
  <c r="S51" i="37"/>
  <c r="R51" i="37"/>
  <c r="Q51" i="37"/>
  <c r="P51" i="37"/>
  <c r="O51" i="37"/>
  <c r="N51" i="37"/>
  <c r="M51" i="37"/>
  <c r="L51" i="37"/>
  <c r="K51" i="37"/>
  <c r="J51" i="37"/>
  <c r="I51" i="37"/>
  <c r="H51" i="37"/>
  <c r="G51" i="37"/>
  <c r="F51" i="37"/>
  <c r="E51" i="37"/>
  <c r="D51" i="37"/>
  <c r="C51" i="37"/>
  <c r="AF49" i="37"/>
  <c r="AE49" i="37"/>
  <c r="AD49" i="37"/>
  <c r="AC49" i="37"/>
  <c r="AB49" i="37"/>
  <c r="AA49" i="37"/>
  <c r="Z49" i="37"/>
  <c r="Y49" i="37"/>
  <c r="X49" i="37"/>
  <c r="W49" i="37"/>
  <c r="V49" i="37"/>
  <c r="U49" i="37"/>
  <c r="T49" i="37"/>
  <c r="S49" i="37"/>
  <c r="R49" i="37"/>
  <c r="Q49" i="37"/>
  <c r="P49" i="37"/>
  <c r="O49" i="37"/>
  <c r="N49" i="37"/>
  <c r="M49" i="37"/>
  <c r="L49" i="37"/>
  <c r="K49" i="37"/>
  <c r="J49" i="37"/>
  <c r="I49" i="37"/>
  <c r="H49" i="37"/>
  <c r="G49" i="37"/>
  <c r="F49" i="37"/>
  <c r="E49" i="37"/>
  <c r="D49" i="37"/>
  <c r="C49" i="37"/>
  <c r="AF47" i="37"/>
  <c r="AE47" i="37"/>
  <c r="AD47" i="37"/>
  <c r="AC47" i="37"/>
  <c r="AC50" i="37" s="1"/>
  <c r="AB47" i="37"/>
  <c r="AA47" i="37"/>
  <c r="Z47" i="37"/>
  <c r="Y47" i="37"/>
  <c r="X47" i="37"/>
  <c r="W47" i="37"/>
  <c r="V47" i="37"/>
  <c r="U47" i="37"/>
  <c r="U50" i="37" s="1"/>
  <c r="T47" i="37"/>
  <c r="S47" i="37"/>
  <c r="R47" i="37"/>
  <c r="Q47" i="37"/>
  <c r="P47" i="37"/>
  <c r="O47" i="37"/>
  <c r="N47" i="37"/>
  <c r="M47" i="37"/>
  <c r="M50" i="37" s="1"/>
  <c r="L47" i="37"/>
  <c r="K47" i="37"/>
  <c r="J47" i="37"/>
  <c r="I47" i="37"/>
  <c r="H47" i="37"/>
  <c r="G47" i="37"/>
  <c r="F47" i="37"/>
  <c r="E47" i="37"/>
  <c r="E50" i="37" s="1"/>
  <c r="D47" i="37"/>
  <c r="C47" i="37"/>
  <c r="AC6" i="37"/>
  <c r="W6" i="37"/>
  <c r="S6" i="37"/>
  <c r="M6" i="37"/>
  <c r="I6" i="37"/>
  <c r="C6" i="37"/>
  <c r="AC5" i="37"/>
  <c r="W5" i="37"/>
  <c r="S5" i="37"/>
  <c r="M5" i="37"/>
  <c r="I5" i="37"/>
  <c r="C5" i="37"/>
  <c r="AC4" i="37"/>
  <c r="W4" i="37"/>
  <c r="S4" i="37"/>
  <c r="M4" i="37"/>
  <c r="I4" i="37"/>
  <c r="C4" i="37"/>
  <c r="AF51" i="34"/>
  <c r="AE51" i="34"/>
  <c r="AD51" i="34"/>
  <c r="AC51" i="34"/>
  <c r="AB51" i="34"/>
  <c r="AA51" i="34"/>
  <c r="Z51" i="34"/>
  <c r="Y51" i="34"/>
  <c r="X51" i="34"/>
  <c r="W51" i="34"/>
  <c r="V51" i="34"/>
  <c r="U51" i="34"/>
  <c r="T51" i="34"/>
  <c r="S51" i="34"/>
  <c r="R51" i="34"/>
  <c r="Q51" i="34"/>
  <c r="P51" i="34"/>
  <c r="O51" i="34"/>
  <c r="N51" i="34"/>
  <c r="M51" i="34"/>
  <c r="L51" i="34"/>
  <c r="K51" i="34"/>
  <c r="J51" i="34"/>
  <c r="I51" i="34"/>
  <c r="H51" i="34"/>
  <c r="G51" i="34"/>
  <c r="F51" i="34"/>
  <c r="E51" i="34"/>
  <c r="D51" i="34"/>
  <c r="C51" i="34"/>
  <c r="AF49" i="34"/>
  <c r="AE49" i="34"/>
  <c r="AD49" i="34"/>
  <c r="AC49" i="34"/>
  <c r="AB49" i="34"/>
  <c r="AA49" i="34"/>
  <c r="Z49" i="34"/>
  <c r="Y49" i="34"/>
  <c r="X49" i="34"/>
  <c r="W49" i="34"/>
  <c r="V49" i="34"/>
  <c r="U49" i="34"/>
  <c r="T49" i="34"/>
  <c r="S49" i="34"/>
  <c r="R49" i="34"/>
  <c r="Q49" i="34"/>
  <c r="P49" i="34"/>
  <c r="O49" i="34"/>
  <c r="N49" i="34"/>
  <c r="M49" i="34"/>
  <c r="L49" i="34"/>
  <c r="K49" i="34"/>
  <c r="J49" i="34"/>
  <c r="I49" i="34"/>
  <c r="H49" i="34"/>
  <c r="G49" i="34"/>
  <c r="F49" i="34"/>
  <c r="E49" i="34"/>
  <c r="D49" i="34"/>
  <c r="C49" i="34"/>
  <c r="AF47" i="34"/>
  <c r="AE47" i="34"/>
  <c r="AD47" i="34"/>
  <c r="AC47" i="34"/>
  <c r="AB47" i="34"/>
  <c r="AA47" i="34"/>
  <c r="Z47" i="34"/>
  <c r="Y47" i="34"/>
  <c r="X47" i="34"/>
  <c r="W47" i="34"/>
  <c r="V47" i="34"/>
  <c r="U47" i="34"/>
  <c r="T47" i="34"/>
  <c r="S47" i="34"/>
  <c r="R47" i="34"/>
  <c r="Q47" i="34"/>
  <c r="P47" i="34"/>
  <c r="O47" i="34"/>
  <c r="N47" i="34"/>
  <c r="M47" i="34"/>
  <c r="L47" i="34"/>
  <c r="K47" i="34"/>
  <c r="J47" i="34"/>
  <c r="J50" i="34" s="1"/>
  <c r="I47" i="34"/>
  <c r="I50" i="34" s="1"/>
  <c r="H47" i="34"/>
  <c r="G47" i="34"/>
  <c r="F47" i="34"/>
  <c r="E47" i="34"/>
  <c r="D47" i="34"/>
  <c r="C47" i="34"/>
  <c r="AC6" i="34"/>
  <c r="W6" i="34"/>
  <c r="S6" i="34"/>
  <c r="M6" i="34"/>
  <c r="I6" i="34"/>
  <c r="C6" i="34"/>
  <c r="AC5" i="34"/>
  <c r="W5" i="34"/>
  <c r="S5" i="34"/>
  <c r="M5" i="34"/>
  <c r="I5" i="34"/>
  <c r="C5" i="34"/>
  <c r="AC4" i="34"/>
  <c r="W4" i="34"/>
  <c r="S4" i="34"/>
  <c r="M4" i="34"/>
  <c r="I4" i="34"/>
  <c r="C4" i="34"/>
  <c r="AF65" i="31"/>
  <c r="AE65" i="31"/>
  <c r="AD65" i="31"/>
  <c r="AC65" i="31"/>
  <c r="AB65" i="31"/>
  <c r="AA65" i="31"/>
  <c r="Z65" i="31"/>
  <c r="Y65" i="31"/>
  <c r="X65" i="31"/>
  <c r="W65" i="31"/>
  <c r="V65" i="31"/>
  <c r="U65" i="31"/>
  <c r="T65" i="31"/>
  <c r="S65" i="31"/>
  <c r="R65" i="31"/>
  <c r="Q65" i="31"/>
  <c r="P65" i="31"/>
  <c r="O65" i="31"/>
  <c r="N65" i="31"/>
  <c r="M65" i="31"/>
  <c r="L65" i="31"/>
  <c r="K65" i="31"/>
  <c r="J65" i="31"/>
  <c r="I65" i="31"/>
  <c r="H65" i="31"/>
  <c r="G65" i="31"/>
  <c r="F65" i="31"/>
  <c r="E65" i="31"/>
  <c r="D65" i="31"/>
  <c r="C65" i="31"/>
  <c r="AF63" i="31"/>
  <c r="AE63" i="31"/>
  <c r="AD63" i="31"/>
  <c r="AC63" i="31"/>
  <c r="AB63" i="31"/>
  <c r="AA63" i="31"/>
  <c r="Z63" i="31"/>
  <c r="Y63" i="31"/>
  <c r="X63" i="31"/>
  <c r="W63" i="31"/>
  <c r="V63" i="31"/>
  <c r="U63" i="31"/>
  <c r="T63" i="31"/>
  <c r="S63" i="31"/>
  <c r="R63" i="31"/>
  <c r="Q63" i="31"/>
  <c r="P63" i="31"/>
  <c r="O63" i="31"/>
  <c r="N63" i="31"/>
  <c r="M63" i="31"/>
  <c r="L63" i="31"/>
  <c r="K63" i="31"/>
  <c r="J63" i="31"/>
  <c r="I63" i="31"/>
  <c r="H63" i="31"/>
  <c r="G63" i="31"/>
  <c r="F63" i="31"/>
  <c r="E63" i="31"/>
  <c r="D63" i="31"/>
  <c r="C63" i="31"/>
  <c r="AF61" i="31"/>
  <c r="AE61" i="31"/>
  <c r="AD61" i="31"/>
  <c r="AC61" i="31"/>
  <c r="AB61" i="31"/>
  <c r="AA61" i="31"/>
  <c r="Z61" i="31"/>
  <c r="Y61" i="31"/>
  <c r="X61" i="31"/>
  <c r="W61" i="31"/>
  <c r="V61" i="31"/>
  <c r="U61" i="31"/>
  <c r="T61" i="31"/>
  <c r="S61" i="31"/>
  <c r="R61" i="31"/>
  <c r="Q61" i="31"/>
  <c r="P61" i="31"/>
  <c r="O61" i="31"/>
  <c r="N61" i="31"/>
  <c r="M61" i="31"/>
  <c r="L61" i="31"/>
  <c r="K61" i="31"/>
  <c r="J61" i="31"/>
  <c r="I61" i="31"/>
  <c r="H61" i="31"/>
  <c r="G61" i="31"/>
  <c r="F61" i="31"/>
  <c r="E61" i="31"/>
  <c r="D61" i="31"/>
  <c r="C61" i="31"/>
  <c r="AC6" i="31"/>
  <c r="W6" i="31"/>
  <c r="S6" i="31"/>
  <c r="M6" i="31"/>
  <c r="I6" i="31"/>
  <c r="C6" i="31"/>
  <c r="AC5" i="31"/>
  <c r="W5" i="31"/>
  <c r="S5" i="31"/>
  <c r="M5" i="31"/>
  <c r="I5" i="31"/>
  <c r="C5" i="31"/>
  <c r="AC4" i="31"/>
  <c r="W4" i="31"/>
  <c r="S4" i="31"/>
  <c r="M4" i="31"/>
  <c r="I4" i="31"/>
  <c r="C4" i="31"/>
  <c r="AF63" i="30"/>
  <c r="AE63" i="30"/>
  <c r="AD63"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D63" i="30"/>
  <c r="C63"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AC6" i="30"/>
  <c r="W6" i="30"/>
  <c r="S6" i="30"/>
  <c r="M6" i="30"/>
  <c r="I6" i="30"/>
  <c r="C6" i="30"/>
  <c r="AC5" i="30"/>
  <c r="W5" i="30"/>
  <c r="S5" i="30"/>
  <c r="M5" i="30"/>
  <c r="I5" i="30"/>
  <c r="C5" i="30"/>
  <c r="AC4" i="30"/>
  <c r="W4" i="30"/>
  <c r="S4" i="30"/>
  <c r="M4" i="30"/>
  <c r="I4" i="30"/>
  <c r="C4" i="30"/>
  <c r="D62" i="30" l="1"/>
  <c r="L62" i="30"/>
  <c r="E62" i="30"/>
  <c r="M62" i="30"/>
  <c r="U62" i="30"/>
  <c r="H50" i="34"/>
  <c r="H52" i="39"/>
  <c r="P52" i="39"/>
  <c r="X52" i="39"/>
  <c r="AF52" i="39"/>
  <c r="H64" i="31"/>
  <c r="P64" i="31"/>
  <c r="X64" i="31"/>
  <c r="AF64" i="31"/>
  <c r="I64" i="31"/>
  <c r="Y64" i="31"/>
  <c r="Q64" i="31"/>
  <c r="G50" i="34"/>
  <c r="O50" i="34"/>
  <c r="W50" i="34"/>
  <c r="AE50" i="34"/>
  <c r="D50" i="34"/>
  <c r="AB50" i="34"/>
  <c r="E50" i="34"/>
  <c r="U50" i="34"/>
  <c r="AC50" i="34"/>
  <c r="T50" i="34"/>
  <c r="F50" i="34"/>
  <c r="N50" i="34"/>
  <c r="V50" i="34"/>
  <c r="AD50" i="34"/>
  <c r="K50" i="34"/>
  <c r="L50" i="34"/>
  <c r="I50" i="37"/>
  <c r="H50" i="37"/>
  <c r="C50" i="37"/>
  <c r="K50" i="37"/>
  <c r="D50" i="37"/>
  <c r="L50" i="37"/>
  <c r="T50" i="37"/>
  <c r="AB50" i="37"/>
  <c r="F50" i="37"/>
  <c r="N50" i="37"/>
  <c r="V50" i="37"/>
  <c r="AD50" i="37"/>
  <c r="J50" i="37"/>
  <c r="G50" i="37"/>
  <c r="O50" i="37"/>
  <c r="W50" i="37"/>
  <c r="AE50" i="37"/>
  <c r="F52" i="39"/>
  <c r="N52" i="39"/>
  <c r="V52" i="39"/>
  <c r="AD52" i="39"/>
  <c r="S52" i="39"/>
  <c r="AA52" i="39"/>
  <c r="D52" i="39"/>
  <c r="L52" i="39"/>
  <c r="T52" i="39"/>
  <c r="AB52" i="39"/>
  <c r="C52" i="39"/>
  <c r="M52" i="39"/>
  <c r="K52" i="39"/>
  <c r="U52" i="39"/>
  <c r="G52" i="39"/>
  <c r="O52" i="39"/>
  <c r="W52" i="39"/>
  <c r="AE52" i="39"/>
  <c r="E52" i="39"/>
  <c r="AC52" i="39"/>
  <c r="C60" i="40"/>
  <c r="K60" i="40"/>
  <c r="S60" i="40"/>
  <c r="AA60" i="40"/>
  <c r="R60" i="40"/>
  <c r="Z60" i="40"/>
  <c r="J60" i="40"/>
  <c r="I60" i="40"/>
  <c r="Q60" i="40"/>
  <c r="Y60" i="40"/>
  <c r="N60" i="40"/>
  <c r="AD60" i="40"/>
  <c r="F60" i="40"/>
  <c r="V60" i="40"/>
  <c r="E60" i="40"/>
  <c r="D60" i="40"/>
  <c r="L60" i="40"/>
  <c r="T60" i="40"/>
  <c r="AB60" i="40"/>
  <c r="M60" i="40"/>
  <c r="AC60" i="40"/>
  <c r="G60" i="40"/>
  <c r="O60" i="40"/>
  <c r="W60" i="40"/>
  <c r="AE60" i="40"/>
  <c r="H60" i="40"/>
  <c r="P60" i="40"/>
  <c r="X60" i="40"/>
  <c r="AF60" i="40"/>
  <c r="U60" i="40"/>
  <c r="G62" i="30"/>
  <c r="O62" i="30"/>
  <c r="W62" i="30"/>
  <c r="AE62" i="30"/>
  <c r="H62" i="30"/>
  <c r="P62" i="30"/>
  <c r="X62" i="30"/>
  <c r="AF62" i="30"/>
  <c r="K62" i="30"/>
  <c r="F62" i="30"/>
  <c r="N62" i="30"/>
  <c r="V62" i="30"/>
  <c r="AD62" i="30"/>
  <c r="I62" i="30"/>
  <c r="Q62" i="30"/>
  <c r="Y62" i="30"/>
  <c r="J62" i="30"/>
  <c r="J64" i="31"/>
  <c r="Z64" i="31"/>
  <c r="E64" i="31"/>
  <c r="M64" i="31"/>
  <c r="U64" i="31"/>
  <c r="R64" i="31"/>
  <c r="K64" i="31"/>
  <c r="D64" i="31"/>
  <c r="F64" i="31"/>
  <c r="L64" i="31"/>
  <c r="G64" i="31"/>
  <c r="W64" i="31"/>
  <c r="AE64" i="31"/>
  <c r="T64" i="31"/>
  <c r="AF50" i="37"/>
  <c r="Z50" i="37"/>
  <c r="Y50" i="37"/>
  <c r="AA50" i="37"/>
  <c r="X50" i="37"/>
  <c r="P50" i="37"/>
  <c r="R50" i="37"/>
  <c r="Q50" i="37"/>
  <c r="S50" i="37"/>
  <c r="Z50" i="34"/>
  <c r="AF50" i="34"/>
  <c r="AA50" i="34"/>
  <c r="X50" i="34"/>
  <c r="Y50" i="34"/>
  <c r="P50" i="34"/>
  <c r="R50" i="34"/>
  <c r="S50" i="34"/>
  <c r="Q50" i="34"/>
  <c r="M50" i="34"/>
  <c r="C50" i="34"/>
  <c r="AB64" i="31"/>
  <c r="AC64" i="31"/>
  <c r="AD64" i="31"/>
  <c r="AA64" i="31"/>
  <c r="S64" i="31"/>
  <c r="N64" i="31"/>
  <c r="V64" i="31"/>
  <c r="O64" i="31"/>
  <c r="C64" i="31"/>
  <c r="Z62" i="30"/>
  <c r="AA62" i="30"/>
  <c r="AB62" i="30"/>
  <c r="AC62" i="30"/>
  <c r="S62" i="30"/>
  <c r="T62" i="30"/>
  <c r="R62" i="30"/>
  <c r="C62" i="30"/>
  <c r="C58" i="40"/>
  <c r="D58" i="40"/>
  <c r="E58" i="40"/>
  <c r="F58" i="40"/>
  <c r="G58" i="40"/>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C50" i="39"/>
  <c r="D50" i="39"/>
  <c r="E50" i="39"/>
  <c r="F50" i="39"/>
  <c r="G50" i="39"/>
  <c r="H50" i="39"/>
  <c r="I50" i="39"/>
  <c r="J50" i="39"/>
  <c r="K50" i="39"/>
  <c r="L50" i="39"/>
  <c r="M50" i="39"/>
  <c r="N50" i="39"/>
  <c r="O50" i="39"/>
  <c r="P50" i="39"/>
  <c r="Q50" i="39"/>
  <c r="R50" i="39"/>
  <c r="S50" i="39"/>
  <c r="T50" i="39"/>
  <c r="U50" i="39"/>
  <c r="V50" i="39"/>
  <c r="W50" i="39"/>
  <c r="X50" i="39"/>
  <c r="Y50" i="39"/>
  <c r="Z50" i="39"/>
  <c r="AA50" i="39"/>
  <c r="AB50" i="39"/>
  <c r="AC50" i="39"/>
  <c r="AD50" i="39"/>
  <c r="AE50" i="39"/>
  <c r="AF50" i="39"/>
  <c r="C48" i="37"/>
  <c r="D48" i="37"/>
  <c r="E48" i="37"/>
  <c r="F48" i="37"/>
  <c r="G48" i="37"/>
  <c r="H48" i="37"/>
  <c r="I48" i="37"/>
  <c r="J48" i="37"/>
  <c r="K48" i="37"/>
  <c r="L48" i="37"/>
  <c r="M48" i="37"/>
  <c r="N48" i="37"/>
  <c r="O48" i="37"/>
  <c r="P48" i="37"/>
  <c r="Q48" i="37"/>
  <c r="R48" i="37"/>
  <c r="S48" i="37"/>
  <c r="T48" i="37"/>
  <c r="U48" i="37"/>
  <c r="V48" i="37"/>
  <c r="W48" i="37"/>
  <c r="X48" i="37"/>
  <c r="Y48" i="37"/>
  <c r="Z48" i="37"/>
  <c r="AA48" i="37"/>
  <c r="AB48" i="37"/>
  <c r="AC48" i="37"/>
  <c r="AD48" i="37"/>
  <c r="AE48" i="37"/>
  <c r="AF48" i="37"/>
  <c r="C48" i="34"/>
  <c r="D48" i="34"/>
  <c r="E48" i="34"/>
  <c r="F48" i="34"/>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C62" i="31"/>
  <c r="D62"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C60" i="30"/>
  <c r="D60" i="30"/>
  <c r="E60" i="30"/>
  <c r="F60" i="30"/>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AF53" i="29"/>
  <c r="AE53" i="29"/>
  <c r="AD53" i="29"/>
  <c r="AC53" i="29"/>
  <c r="AB53" i="29"/>
  <c r="AA53" i="29"/>
  <c r="Z53" i="29"/>
  <c r="Y53" i="29"/>
  <c r="X53" i="29"/>
  <c r="W53" i="29"/>
  <c r="V53" i="29"/>
  <c r="U53" i="29"/>
  <c r="T53" i="29"/>
  <c r="S53" i="29"/>
  <c r="R53" i="29"/>
  <c r="Q53" i="29"/>
  <c r="P53" i="29"/>
  <c r="O53" i="29"/>
  <c r="N53" i="29"/>
  <c r="M53" i="29"/>
  <c r="L53" i="29"/>
  <c r="K53" i="29"/>
  <c r="J53" i="29"/>
  <c r="I53" i="29"/>
  <c r="H53" i="29"/>
  <c r="G53" i="29"/>
  <c r="F53" i="29"/>
  <c r="E53" i="29"/>
  <c r="D53" i="29"/>
  <c r="C53" i="29"/>
  <c r="AF51" i="29"/>
  <c r="AE51" i="29"/>
  <c r="AD51" i="29"/>
  <c r="AC51" i="29"/>
  <c r="AB51" i="29"/>
  <c r="AA51" i="29"/>
  <c r="Z51" i="29"/>
  <c r="Y51" i="29"/>
  <c r="X51" i="29"/>
  <c r="W51" i="29"/>
  <c r="V51" i="29"/>
  <c r="U51" i="29"/>
  <c r="T51" i="29"/>
  <c r="S51" i="29"/>
  <c r="R51" i="29"/>
  <c r="Q51" i="29"/>
  <c r="P51" i="29"/>
  <c r="O51" i="29"/>
  <c r="N51" i="29"/>
  <c r="M51" i="29"/>
  <c r="L51" i="29"/>
  <c r="K51" i="29"/>
  <c r="J51" i="29"/>
  <c r="I51" i="29"/>
  <c r="H51" i="29"/>
  <c r="G51" i="29"/>
  <c r="F51" i="29"/>
  <c r="E51" i="29"/>
  <c r="D51" i="29"/>
  <c r="C51" i="29"/>
  <c r="AC6" i="29"/>
  <c r="W6" i="29"/>
  <c r="S6" i="29"/>
  <c r="M6" i="29"/>
  <c r="I6" i="29"/>
  <c r="C6" i="29"/>
  <c r="AC5" i="29"/>
  <c r="W5" i="29"/>
  <c r="S5" i="29"/>
  <c r="M5" i="29"/>
  <c r="I5" i="29"/>
  <c r="C5" i="29"/>
  <c r="AC4" i="29"/>
  <c r="W4" i="29"/>
  <c r="S4" i="29"/>
  <c r="M4" i="29"/>
  <c r="I4" i="29"/>
  <c r="C4" i="29"/>
  <c r="AK42" i="28"/>
  <c r="AI42" i="28"/>
  <c r="AG42"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C65"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C63"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C61" i="28"/>
  <c r="AC6" i="28"/>
  <c r="W6" i="28"/>
  <c r="S6" i="28"/>
  <c r="M6" i="28"/>
  <c r="I6" i="28"/>
  <c r="C6" i="28"/>
  <c r="AC5" i="28"/>
  <c r="W5" i="28"/>
  <c r="S5" i="28"/>
  <c r="M5" i="28"/>
  <c r="I5" i="28"/>
  <c r="C5" i="28"/>
  <c r="AC4" i="28"/>
  <c r="W4" i="28"/>
  <c r="S4" i="28"/>
  <c r="M4" i="28"/>
  <c r="I4" i="28"/>
  <c r="C4" i="28"/>
  <c r="AC6" i="27"/>
  <c r="W6" i="27"/>
  <c r="S6" i="27"/>
  <c r="M6" i="27"/>
  <c r="I6" i="27"/>
  <c r="C6" i="27"/>
  <c r="AC5" i="27"/>
  <c r="W5" i="27"/>
  <c r="S5" i="27"/>
  <c r="M5" i="27"/>
  <c r="I5" i="27"/>
  <c r="C5" i="27"/>
  <c r="AC4" i="27"/>
  <c r="W4" i="27"/>
  <c r="S4" i="27"/>
  <c r="M4" i="27"/>
  <c r="I4" i="27"/>
  <c r="C4" i="27"/>
  <c r="W6" i="26"/>
  <c r="W5" i="26"/>
  <c r="W4" i="26"/>
  <c r="AC5" i="26"/>
  <c r="AC4" i="26"/>
  <c r="AC6" i="26"/>
  <c r="S5" i="26"/>
  <c r="S4" i="26"/>
  <c r="S6" i="26"/>
  <c r="M6" i="26"/>
  <c r="M5" i="26"/>
  <c r="M4" i="26"/>
  <c r="I6" i="26"/>
  <c r="I5" i="26"/>
  <c r="I4" i="26"/>
  <c r="C6" i="26"/>
  <c r="C5" i="26"/>
  <c r="C4" i="26"/>
  <c r="C45" i="26"/>
  <c r="D45" i="26"/>
  <c r="E45" i="26"/>
  <c r="F45" i="26"/>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C47" i="26"/>
  <c r="D47" i="26"/>
  <c r="E47" i="26"/>
  <c r="F47" i="26"/>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C49" i="26"/>
  <c r="D49" i="26"/>
  <c r="E49" i="26"/>
  <c r="F49" i="26"/>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J42" i="28" l="1"/>
  <c r="Y48" i="26"/>
  <c r="I48" i="26"/>
  <c r="G48" i="27"/>
  <c r="K54" i="29"/>
  <c r="N54" i="29"/>
  <c r="F54" i="29"/>
  <c r="AD54" i="29"/>
  <c r="D54" i="29"/>
  <c r="L54" i="29"/>
  <c r="E54" i="29"/>
  <c r="M54" i="29"/>
  <c r="U54" i="29"/>
  <c r="AC54" i="29"/>
  <c r="G54" i="29"/>
  <c r="O54" i="29"/>
  <c r="P54" i="29"/>
  <c r="I54" i="29"/>
  <c r="AE54" i="29"/>
  <c r="J54" i="29"/>
  <c r="W54" i="29"/>
  <c r="H54" i="29"/>
  <c r="AF54" i="29"/>
  <c r="X54" i="29"/>
  <c r="G46" i="26"/>
  <c r="F46" i="26"/>
  <c r="AC48" i="26"/>
  <c r="U48" i="26"/>
  <c r="M48" i="26"/>
  <c r="E48" i="26"/>
  <c r="H48" i="26"/>
  <c r="AB48" i="26"/>
  <c r="T48" i="26"/>
  <c r="L48" i="26"/>
  <c r="D48" i="26"/>
  <c r="K48" i="26"/>
  <c r="J48" i="26"/>
  <c r="H46" i="26"/>
  <c r="E46" i="26"/>
  <c r="AB46" i="26"/>
  <c r="D46" i="26"/>
  <c r="F48" i="26"/>
  <c r="C46" i="26"/>
  <c r="AA46" i="26"/>
  <c r="Z46" i="26"/>
  <c r="R46" i="26"/>
  <c r="J46" i="26"/>
  <c r="AF48" i="26"/>
  <c r="X48" i="26"/>
  <c r="AC46" i="26"/>
  <c r="G48" i="26"/>
  <c r="L46" i="26"/>
  <c r="S46" i="26"/>
  <c r="I46" i="26"/>
  <c r="AE48" i="26"/>
  <c r="W48" i="26"/>
  <c r="O48" i="26"/>
  <c r="T46" i="26"/>
  <c r="K46" i="26"/>
  <c r="AD48" i="26"/>
  <c r="V48" i="26"/>
  <c r="N48" i="26"/>
  <c r="R64" i="28"/>
  <c r="J64" i="28"/>
  <c r="Z64" i="28"/>
  <c r="I64" i="28"/>
  <c r="Q64" i="28"/>
  <c r="Y64" i="28"/>
  <c r="C64" i="28"/>
  <c r="S64" i="28"/>
  <c r="D64" i="28"/>
  <c r="L64" i="28"/>
  <c r="T64" i="28"/>
  <c r="AB64" i="28"/>
  <c r="AA64" i="28"/>
  <c r="K64" i="28"/>
  <c r="H64" i="28"/>
  <c r="F64" i="28"/>
  <c r="E64" i="28"/>
  <c r="G64" i="28"/>
  <c r="E48" i="27"/>
  <c r="M48" i="27"/>
  <c r="U48" i="27"/>
  <c r="AC48" i="27"/>
  <c r="F48" i="27"/>
  <c r="H48" i="27"/>
  <c r="C48" i="27"/>
  <c r="K48" i="27"/>
  <c r="S48" i="27"/>
  <c r="AA48" i="27"/>
  <c r="R48" i="27"/>
  <c r="D48" i="27"/>
  <c r="L48" i="27"/>
  <c r="T48" i="27"/>
  <c r="AB48" i="27"/>
  <c r="I48" i="27"/>
  <c r="Z48" i="27"/>
  <c r="J48" i="27"/>
  <c r="X48" i="27"/>
  <c r="AF48" i="27"/>
  <c r="Y48" i="27"/>
  <c r="AE48" i="27"/>
  <c r="AD48" i="27"/>
  <c r="W48" i="27"/>
  <c r="P48" i="27"/>
  <c r="O48" i="27"/>
  <c r="Q48" i="27"/>
  <c r="N48" i="27"/>
  <c r="V48" i="27"/>
  <c r="AA54" i="29"/>
  <c r="Z54" i="29"/>
  <c r="AB54" i="29"/>
  <c r="Y54" i="29"/>
  <c r="S54" i="29"/>
  <c r="T54" i="29"/>
  <c r="Q54" i="29"/>
  <c r="R54" i="29"/>
  <c r="V54" i="29"/>
  <c r="C54" i="29"/>
  <c r="W64" i="28"/>
  <c r="AE64" i="28"/>
  <c r="AC64" i="28"/>
  <c r="AD64" i="28"/>
  <c r="X64" i="28"/>
  <c r="AF64" i="28"/>
  <c r="O64" i="28"/>
  <c r="U64" i="28"/>
  <c r="P64" i="28"/>
  <c r="M64" i="28"/>
  <c r="N64" i="28"/>
  <c r="V64" i="28"/>
  <c r="Q48" i="26"/>
  <c r="P48" i="26"/>
  <c r="M46" i="26"/>
  <c r="U46" i="26"/>
  <c r="AA48" i="26"/>
  <c r="AF46" i="26"/>
  <c r="W46" i="26"/>
  <c r="Y46" i="26"/>
  <c r="X46" i="26"/>
  <c r="AE46" i="26"/>
  <c r="AD46" i="26"/>
  <c r="Z48" i="26"/>
  <c r="Q46" i="26"/>
  <c r="R48" i="26"/>
  <c r="O46" i="26"/>
  <c r="S48" i="26"/>
  <c r="V46" i="26"/>
  <c r="N46" i="26"/>
  <c r="P46" i="26"/>
  <c r="C48" i="26"/>
  <c r="C52" i="29"/>
  <c r="D52" i="29"/>
  <c r="E52" i="29"/>
  <c r="F52" i="29"/>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H42" i="28"/>
  <c r="C62" i="28"/>
  <c r="D62" i="28"/>
  <c r="E62" i="28"/>
  <c r="F62" i="28"/>
  <c r="G62" i="28"/>
  <c r="H62" i="28"/>
  <c r="I62" i="28"/>
  <c r="J62" i="28"/>
  <c r="K62" i="28"/>
  <c r="L62" i="28"/>
  <c r="M62" i="28"/>
  <c r="N62" i="28"/>
  <c r="O62" i="28"/>
  <c r="P62" i="28"/>
  <c r="Q62" i="28"/>
  <c r="R62" i="28"/>
  <c r="S62" i="28"/>
  <c r="T62" i="28"/>
  <c r="U62" i="28"/>
  <c r="V62" i="28"/>
  <c r="W62" i="28"/>
  <c r="X62" i="28"/>
  <c r="Y62" i="28"/>
  <c r="Z62" i="28"/>
  <c r="AA62" i="28"/>
  <c r="AB62" i="28"/>
  <c r="AC62" i="28"/>
  <c r="AD62" i="28"/>
  <c r="AE62" i="28"/>
  <c r="AF62" i="28"/>
  <c r="C46" i="27"/>
  <c r="D46" i="27"/>
  <c r="E46" i="27"/>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F52" i="25" l="1"/>
  <c r="AF50" i="25"/>
  <c r="G52" i="25"/>
  <c r="N52" i="25"/>
  <c r="O52" i="25"/>
  <c r="V52" i="25"/>
  <c r="W52" i="25"/>
  <c r="AD52" i="25"/>
  <c r="AE52" i="25"/>
  <c r="D52" i="25"/>
  <c r="I52" i="25"/>
  <c r="J50" i="25"/>
  <c r="K50" i="25"/>
  <c r="L52" i="25"/>
  <c r="Q52" i="25"/>
  <c r="R50" i="25"/>
  <c r="S50" i="25"/>
  <c r="Y52" i="25"/>
  <c r="Z50" i="25"/>
  <c r="AA50" i="25"/>
  <c r="AB52" i="25"/>
  <c r="AC5" i="25"/>
  <c r="AC4" i="25"/>
  <c r="W6" i="25"/>
  <c r="W5" i="25"/>
  <c r="W4" i="25"/>
  <c r="S5" i="25"/>
  <c r="S4" i="25"/>
  <c r="M6" i="25"/>
  <c r="M5" i="25"/>
  <c r="M4" i="25"/>
  <c r="AC6" i="25"/>
  <c r="S6" i="25"/>
  <c r="I5" i="25"/>
  <c r="I4" i="25"/>
  <c r="C4" i="25"/>
  <c r="I6" i="25"/>
  <c r="C6" i="25"/>
  <c r="C5" i="25"/>
  <c r="C52" i="25" l="1"/>
  <c r="T52" i="25"/>
  <c r="F52" i="25"/>
  <c r="P50" i="25"/>
  <c r="X50" i="25"/>
  <c r="H50" i="25"/>
  <c r="AC50" i="25"/>
  <c r="U50" i="25"/>
  <c r="M50" i="25"/>
  <c r="E50" i="25"/>
  <c r="AC52" i="25"/>
  <c r="U52" i="25"/>
  <c r="M52" i="25"/>
  <c r="E52" i="25"/>
  <c r="Y50" i="25"/>
  <c r="Q50" i="25"/>
  <c r="I50" i="25"/>
  <c r="AA52" i="25"/>
  <c r="S52" i="25"/>
  <c r="K52" i="25"/>
  <c r="AE50" i="25"/>
  <c r="W50" i="25"/>
  <c r="O50" i="25"/>
  <c r="G50" i="25"/>
  <c r="Z52" i="25"/>
  <c r="R52" i="25"/>
  <c r="J52" i="25"/>
  <c r="AD50" i="25"/>
  <c r="V50" i="25"/>
  <c r="N50" i="25"/>
  <c r="F50" i="25"/>
  <c r="X52" i="25"/>
  <c r="P52" i="25"/>
  <c r="H52" i="25"/>
  <c r="AB50" i="25"/>
  <c r="T50" i="25"/>
  <c r="L50" i="25"/>
  <c r="D50" i="25"/>
  <c r="C50" i="25"/>
  <c r="J8" i="20"/>
  <c r="I8" i="20"/>
  <c r="H8" i="20"/>
  <c r="G8" i="20"/>
  <c r="F8" i="20"/>
  <c r="E8" i="20"/>
  <c r="D8" i="20"/>
  <c r="C8" i="20"/>
  <c r="B8" i="20"/>
  <c r="A8" i="20"/>
  <c r="N149" i="16"/>
  <c r="N139" i="16"/>
  <c r="N120" i="16"/>
  <c r="N96" i="16"/>
  <c r="N75" i="16"/>
  <c r="N47" i="16"/>
  <c r="I7" i="16"/>
  <c r="D7" i="16"/>
  <c r="I6" i="16"/>
  <c r="D6" i="16"/>
  <c r="I5" i="16"/>
  <c r="D5" i="16"/>
  <c r="I4" i="16"/>
  <c r="D4" i="16"/>
  <c r="A2" i="16"/>
  <c r="Y39" i="15"/>
  <c r="U39" i="15"/>
  <c r="E41" i="15"/>
  <c r="T41" i="15"/>
  <c r="AK32" i="15"/>
  <c r="I193" i="16" s="1"/>
  <c r="AG32" i="15"/>
  <c r="J193" i="16" s="1"/>
  <c r="AI32" i="15"/>
  <c r="K193" i="16" s="1"/>
  <c r="AK30" i="15"/>
  <c r="I191" i="16" s="1"/>
  <c r="AI30" i="15"/>
  <c r="K191" i="16" s="1"/>
  <c r="AG30" i="15"/>
  <c r="J191" i="16" s="1"/>
  <c r="AK29" i="15"/>
  <c r="I190" i="16" s="1"/>
  <c r="AG29" i="15"/>
  <c r="J190" i="16" s="1"/>
  <c r="AI29" i="15"/>
  <c r="AK28" i="15"/>
  <c r="I189" i="16" s="1"/>
  <c r="AI28" i="15"/>
  <c r="K189" i="16" s="1"/>
  <c r="AG28" i="15"/>
  <c r="J189" i="16" s="1"/>
  <c r="AK27" i="15"/>
  <c r="I188" i="16" s="1"/>
  <c r="AG27" i="15"/>
  <c r="AI27" i="15"/>
  <c r="K188" i="16" s="1"/>
  <c r="AK25" i="15"/>
  <c r="I185" i="16" s="1"/>
  <c r="AG25" i="15"/>
  <c r="J185" i="16" s="1"/>
  <c r="AI25" i="15"/>
  <c r="K185" i="16" s="1"/>
  <c r="AK24" i="15"/>
  <c r="I184" i="16" s="1"/>
  <c r="AI24" i="15"/>
  <c r="K184" i="16" s="1"/>
  <c r="AG24" i="15"/>
  <c r="J184" i="16" s="1"/>
  <c r="AK23" i="15"/>
  <c r="I183" i="16" s="1"/>
  <c r="AG23" i="15"/>
  <c r="AI23" i="15"/>
  <c r="K183" i="16" s="1"/>
  <c r="AK22" i="15"/>
  <c r="I182" i="16" s="1"/>
  <c r="AI22" i="15"/>
  <c r="K182" i="16" s="1"/>
  <c r="AG22" i="15"/>
  <c r="J182" i="16"/>
  <c r="AK21" i="15"/>
  <c r="I181" i="16"/>
  <c r="AG21" i="15"/>
  <c r="AI21" i="15"/>
  <c r="K181" i="16" s="1"/>
  <c r="AK20" i="15"/>
  <c r="I180" i="16" s="1"/>
  <c r="AI20" i="15"/>
  <c r="K180" i="16" s="1"/>
  <c r="AG20" i="15"/>
  <c r="J180" i="16" s="1"/>
  <c r="AK9" i="15"/>
  <c r="I172" i="16" s="1"/>
  <c r="AG9" i="15"/>
  <c r="J172" i="16" s="1"/>
  <c r="AI9" i="15"/>
  <c r="K172" i="16" s="1"/>
  <c r="AK18" i="15"/>
  <c r="I178" i="16" s="1"/>
  <c r="AI18" i="15"/>
  <c r="K178" i="16" s="1"/>
  <c r="AG18" i="15"/>
  <c r="AK17" i="15"/>
  <c r="I177" i="16" s="1"/>
  <c r="AG17" i="15"/>
  <c r="J177" i="16" s="1"/>
  <c r="AI17" i="15"/>
  <c r="I176" i="16"/>
  <c r="K176" i="16"/>
  <c r="J176" i="16"/>
  <c r="AK10" i="15"/>
  <c r="I173" i="16" s="1"/>
  <c r="AG10" i="15"/>
  <c r="J173" i="16" s="1"/>
  <c r="AI10" i="15"/>
  <c r="K173" i="16" s="1"/>
  <c r="X6" i="15"/>
  <c r="N6" i="15"/>
  <c r="D6" i="15"/>
  <c r="X5" i="15"/>
  <c r="N5" i="15"/>
  <c r="D5" i="15"/>
  <c r="X4" i="15"/>
  <c r="T4" i="15"/>
  <c r="N4" i="15"/>
  <c r="D4" i="15"/>
  <c r="X3" i="15"/>
  <c r="T3" i="15"/>
  <c r="N3" i="15"/>
  <c r="D3" i="15"/>
  <c r="W2" i="15"/>
  <c r="M2" i="15"/>
  <c r="C2" i="15"/>
  <c r="AF35" i="13"/>
  <c r="AE35" i="13"/>
  <c r="AD35" i="13"/>
  <c r="AC35" i="13"/>
  <c r="AB35" i="13"/>
  <c r="AA35" i="13"/>
  <c r="Z35" i="13"/>
  <c r="Y35" i="13"/>
  <c r="X35" i="13"/>
  <c r="W35" i="13"/>
  <c r="V35" i="13"/>
  <c r="U35" i="13"/>
  <c r="T35" i="13"/>
  <c r="S35" i="13"/>
  <c r="R35" i="13"/>
  <c r="Q35" i="13"/>
  <c r="P35" i="13"/>
  <c r="O35" i="13"/>
  <c r="N35" i="13"/>
  <c r="M35" i="13"/>
  <c r="L35" i="13"/>
  <c r="K35" i="13"/>
  <c r="J35" i="13"/>
  <c r="I35" i="13"/>
  <c r="H35" i="13"/>
  <c r="G35" i="13"/>
  <c r="F35" i="13"/>
  <c r="E35" i="13"/>
  <c r="D35" i="13"/>
  <c r="C35" i="13"/>
  <c r="AC31" i="13"/>
  <c r="AC33" i="13"/>
  <c r="Y31" i="13"/>
  <c r="Y33" i="13"/>
  <c r="U31" i="13"/>
  <c r="U32" i="13" s="1"/>
  <c r="U33" i="13"/>
  <c r="Q31" i="13"/>
  <c r="Q33" i="13"/>
  <c r="M31" i="13"/>
  <c r="M33" i="13"/>
  <c r="I31" i="13"/>
  <c r="I33" i="13"/>
  <c r="E31" i="13"/>
  <c r="E32" i="13" s="1"/>
  <c r="E33" i="13"/>
  <c r="AF33" i="13"/>
  <c r="AE33" i="13"/>
  <c r="AD33" i="13"/>
  <c r="AB33" i="13"/>
  <c r="AA33" i="13"/>
  <c r="Z33" i="13"/>
  <c r="X33" i="13"/>
  <c r="W33" i="13"/>
  <c r="V33" i="13"/>
  <c r="T33" i="13"/>
  <c r="S33" i="13"/>
  <c r="S32" i="13" s="1"/>
  <c r="R33" i="13"/>
  <c r="P33" i="13"/>
  <c r="O33" i="13"/>
  <c r="N33" i="13"/>
  <c r="L33" i="13"/>
  <c r="K33" i="13"/>
  <c r="J33" i="13"/>
  <c r="H33" i="13"/>
  <c r="G33" i="13"/>
  <c r="F33" i="13"/>
  <c r="D33" i="13"/>
  <c r="C33" i="13"/>
  <c r="AD31" i="13"/>
  <c r="Z31" i="13"/>
  <c r="Z32" i="13" s="1"/>
  <c r="V31" i="13"/>
  <c r="R31" i="13"/>
  <c r="N31" i="13"/>
  <c r="J31" i="13"/>
  <c r="J34" i="13" s="1"/>
  <c r="F31" i="13"/>
  <c r="AF31" i="13"/>
  <c r="AE31" i="13"/>
  <c r="AB31" i="13"/>
  <c r="AA31" i="13"/>
  <c r="X31" i="13"/>
  <c r="W31" i="13"/>
  <c r="T31" i="13"/>
  <c r="S31" i="13"/>
  <c r="P31" i="13"/>
  <c r="O31" i="13"/>
  <c r="L31" i="13"/>
  <c r="L34" i="13" s="1"/>
  <c r="K31" i="13"/>
  <c r="H31" i="13"/>
  <c r="G31" i="13"/>
  <c r="D31" i="13"/>
  <c r="D34" i="13" s="1"/>
  <c r="C31" i="13"/>
  <c r="AK25" i="13"/>
  <c r="I166" i="16" s="1"/>
  <c r="AI25" i="13"/>
  <c r="K166" i="16" s="1"/>
  <c r="AG25" i="13"/>
  <c r="J166" i="16"/>
  <c r="AK24" i="13"/>
  <c r="I165" i="16" s="1"/>
  <c r="AG24" i="13"/>
  <c r="J165" i="16" s="1"/>
  <c r="AI24" i="13"/>
  <c r="K165" i="16" s="1"/>
  <c r="AK18" i="13"/>
  <c r="I160" i="16" s="1"/>
  <c r="AI18" i="13"/>
  <c r="K160" i="16" s="1"/>
  <c r="AG18" i="13"/>
  <c r="J160" i="16" s="1"/>
  <c r="AK17" i="13"/>
  <c r="I159" i="16" s="1"/>
  <c r="AI17" i="13"/>
  <c r="K159" i="16" s="1"/>
  <c r="AG17" i="13"/>
  <c r="J159" i="16" s="1"/>
  <c r="AK16" i="13"/>
  <c r="I158" i="16" s="1"/>
  <c r="AI16" i="13"/>
  <c r="K158" i="16" s="1"/>
  <c r="AG16" i="13"/>
  <c r="J158" i="16" s="1"/>
  <c r="AK15" i="13"/>
  <c r="I157" i="16" s="1"/>
  <c r="AI15" i="13"/>
  <c r="K157" i="16" s="1"/>
  <c r="AG15" i="13"/>
  <c r="J157" i="16" s="1"/>
  <c r="AK14" i="13"/>
  <c r="I156" i="16" s="1"/>
  <c r="AI14" i="13"/>
  <c r="K156" i="16" s="1"/>
  <c r="AG14" i="13"/>
  <c r="J156" i="16" s="1"/>
  <c r="AK13" i="13"/>
  <c r="I155" i="16" s="1"/>
  <c r="AI13" i="13"/>
  <c r="K155" i="16" s="1"/>
  <c r="AG13" i="13"/>
  <c r="J155" i="16" s="1"/>
  <c r="AK12" i="13"/>
  <c r="I154" i="16" s="1"/>
  <c r="AI12" i="13"/>
  <c r="K154" i="16" s="1"/>
  <c r="AG12" i="13"/>
  <c r="J154" i="16" s="1"/>
  <c r="AK8" i="13"/>
  <c r="I152" i="16" s="1"/>
  <c r="AG8" i="13"/>
  <c r="J152" i="16" s="1"/>
  <c r="AI8" i="13"/>
  <c r="K152" i="16" s="1"/>
  <c r="AJ8" i="13"/>
  <c r="X6" i="13"/>
  <c r="N6" i="13"/>
  <c r="D6" i="13"/>
  <c r="X5" i="13"/>
  <c r="N5" i="13"/>
  <c r="D5" i="13"/>
  <c r="X4" i="13"/>
  <c r="T4" i="13"/>
  <c r="N4" i="13"/>
  <c r="D4" i="13"/>
  <c r="X3" i="13"/>
  <c r="T3" i="13"/>
  <c r="N3" i="13"/>
  <c r="D3" i="13"/>
  <c r="W2" i="13"/>
  <c r="M2" i="13"/>
  <c r="C2" i="13"/>
  <c r="AD17" i="12"/>
  <c r="Y17" i="12"/>
  <c r="N15" i="12"/>
  <c r="I17" i="12"/>
  <c r="AF17" i="12"/>
  <c r="AB15" i="12"/>
  <c r="P17" i="12"/>
  <c r="AK11" i="12"/>
  <c r="I145" i="16" s="1"/>
  <c r="AI11" i="12"/>
  <c r="K145" i="16" s="1"/>
  <c r="AG11" i="12"/>
  <c r="J145" i="16" s="1"/>
  <c r="AK10" i="12"/>
  <c r="I144" i="16" s="1"/>
  <c r="AI10" i="12"/>
  <c r="K144" i="16" s="1"/>
  <c r="AG10" i="12"/>
  <c r="AK9" i="12"/>
  <c r="I143" i="16" s="1"/>
  <c r="AG9" i="12"/>
  <c r="J143" i="16" s="1"/>
  <c r="AI9" i="12"/>
  <c r="X6" i="12"/>
  <c r="N6" i="12"/>
  <c r="D6" i="12"/>
  <c r="X5" i="12"/>
  <c r="N5" i="12"/>
  <c r="D5" i="12"/>
  <c r="X4" i="12"/>
  <c r="T4" i="12"/>
  <c r="N4" i="12"/>
  <c r="D4" i="12"/>
  <c r="X3" i="12"/>
  <c r="T3" i="12"/>
  <c r="N3" i="12"/>
  <c r="D3" i="12"/>
  <c r="W2" i="12"/>
  <c r="M2" i="12"/>
  <c r="C2" i="12"/>
  <c r="AF31" i="11"/>
  <c r="AE31" i="11"/>
  <c r="AD31" i="11"/>
  <c r="AC31" i="11"/>
  <c r="AB31" i="11"/>
  <c r="AA31" i="11"/>
  <c r="Z31" i="11"/>
  <c r="Y31" i="11"/>
  <c r="X31" i="11"/>
  <c r="W31" i="11"/>
  <c r="V31" i="11"/>
  <c r="U31" i="11"/>
  <c r="T31" i="11"/>
  <c r="S31" i="11"/>
  <c r="R31" i="11"/>
  <c r="Q31" i="11"/>
  <c r="P31" i="11"/>
  <c r="O31" i="11"/>
  <c r="N31" i="11"/>
  <c r="M31" i="11"/>
  <c r="L31" i="11"/>
  <c r="K31" i="11"/>
  <c r="J31" i="11"/>
  <c r="I31" i="11"/>
  <c r="H31" i="11"/>
  <c r="G31" i="11"/>
  <c r="F31" i="11"/>
  <c r="E31" i="11"/>
  <c r="D31" i="11"/>
  <c r="C31" i="11"/>
  <c r="AF27" i="11"/>
  <c r="AF29" i="11"/>
  <c r="AF30" i="11" s="1"/>
  <c r="AB27" i="11"/>
  <c r="AB29" i="11"/>
  <c r="X27" i="11"/>
  <c r="X29" i="11"/>
  <c r="W27" i="11"/>
  <c r="W30" i="11" s="1"/>
  <c r="W29" i="11"/>
  <c r="T27" i="11"/>
  <c r="T29" i="11"/>
  <c r="P27" i="11"/>
  <c r="P29" i="11"/>
  <c r="L27" i="11"/>
  <c r="L29" i="11"/>
  <c r="H27" i="11"/>
  <c r="H28" i="11" s="1"/>
  <c r="H29" i="11"/>
  <c r="G27" i="11"/>
  <c r="G29" i="11"/>
  <c r="G28" i="11" s="1"/>
  <c r="D27" i="11"/>
  <c r="D29" i="11"/>
  <c r="D28" i="11" s="1"/>
  <c r="AE29" i="11"/>
  <c r="AD29" i="11"/>
  <c r="AC29" i="11"/>
  <c r="AA29" i="11"/>
  <c r="Z29" i="11"/>
  <c r="Y29" i="11"/>
  <c r="V29" i="11"/>
  <c r="U29" i="11"/>
  <c r="S29" i="11"/>
  <c r="R29" i="11"/>
  <c r="R30" i="11" s="1"/>
  <c r="Q29" i="11"/>
  <c r="O29" i="11"/>
  <c r="N29" i="11"/>
  <c r="M29" i="11"/>
  <c r="K29" i="11"/>
  <c r="J29" i="11"/>
  <c r="I29" i="11"/>
  <c r="F29" i="11"/>
  <c r="E29" i="11"/>
  <c r="C29" i="11"/>
  <c r="S27" i="11"/>
  <c r="C27" i="11"/>
  <c r="AE27" i="11"/>
  <c r="AE30" i="11" s="1"/>
  <c r="AD27" i="11"/>
  <c r="AD30" i="11" s="1"/>
  <c r="AC27" i="11"/>
  <c r="AA27" i="11"/>
  <c r="AA28" i="11" s="1"/>
  <c r="Z27" i="11"/>
  <c r="Z28" i="11" s="1"/>
  <c r="Y27" i="11"/>
  <c r="V27" i="11"/>
  <c r="U27" i="11"/>
  <c r="R27" i="11"/>
  <c r="Q27" i="11"/>
  <c r="Q28" i="11" s="1"/>
  <c r="O27" i="11"/>
  <c r="N27" i="11"/>
  <c r="M27" i="11"/>
  <c r="K27" i="11"/>
  <c r="J27" i="11"/>
  <c r="I27" i="11"/>
  <c r="I28" i="11" s="1"/>
  <c r="F27" i="11"/>
  <c r="E27" i="11"/>
  <c r="AK21" i="11"/>
  <c r="I135" i="16" s="1"/>
  <c r="AG21" i="11"/>
  <c r="J135" i="16" s="1"/>
  <c r="AI21" i="11"/>
  <c r="K135" i="16" s="1"/>
  <c r="AK20" i="11"/>
  <c r="I134" i="16"/>
  <c r="AI20" i="11"/>
  <c r="AH20" i="11" s="1"/>
  <c r="L134" i="16" s="1"/>
  <c r="K134" i="16"/>
  <c r="AG20" i="11"/>
  <c r="J134" i="16" s="1"/>
  <c r="AK17" i="11"/>
  <c r="I130" i="16"/>
  <c r="AI17" i="11"/>
  <c r="K130" i="16"/>
  <c r="AG17" i="11"/>
  <c r="AK15" i="11"/>
  <c r="I127" i="16" s="1"/>
  <c r="AG15" i="11"/>
  <c r="J127" i="16" s="1"/>
  <c r="AI15" i="11"/>
  <c r="K127" i="16" s="1"/>
  <c r="AK14" i="11"/>
  <c r="I126" i="16"/>
  <c r="AI14" i="11"/>
  <c r="K126" i="16"/>
  <c r="AG14" i="11"/>
  <c r="AJ14" i="11" s="1"/>
  <c r="AH14" i="11"/>
  <c r="L126" i="16" s="1"/>
  <c r="AK11" i="11"/>
  <c r="I125" i="16" s="1"/>
  <c r="AI11" i="11"/>
  <c r="K125" i="16" s="1"/>
  <c r="AG11" i="11"/>
  <c r="AJ11" i="11" s="1"/>
  <c r="AK10" i="11"/>
  <c r="I124" i="16"/>
  <c r="AG10" i="11"/>
  <c r="J124" i="16" s="1"/>
  <c r="AI10" i="11"/>
  <c r="K124" i="16" s="1"/>
  <c r="AK9" i="11"/>
  <c r="I123" i="16"/>
  <c r="AI9" i="11"/>
  <c r="K123" i="16" s="1"/>
  <c r="AG9" i="11"/>
  <c r="J123" i="16"/>
  <c r="X6" i="11"/>
  <c r="N6" i="11"/>
  <c r="D6" i="11"/>
  <c r="X5" i="11"/>
  <c r="N5" i="11"/>
  <c r="D5" i="11"/>
  <c r="X4" i="11"/>
  <c r="T4" i="11"/>
  <c r="N4" i="11"/>
  <c r="D4" i="11"/>
  <c r="X3" i="11"/>
  <c r="T3" i="11"/>
  <c r="N3" i="11"/>
  <c r="D3" i="11"/>
  <c r="W2" i="11"/>
  <c r="M2" i="11"/>
  <c r="C2" i="11"/>
  <c r="AF37" i="10"/>
  <c r="AE37" i="10"/>
  <c r="AD37" i="10"/>
  <c r="AC37" i="10"/>
  <c r="AB37" i="10"/>
  <c r="AA37" i="10"/>
  <c r="Z37" i="10"/>
  <c r="Y37" i="10"/>
  <c r="X37" i="10"/>
  <c r="W37" i="10"/>
  <c r="V37" i="10"/>
  <c r="U37" i="10"/>
  <c r="T37" i="10"/>
  <c r="S37" i="10"/>
  <c r="R37" i="10"/>
  <c r="Q37" i="10"/>
  <c r="P37" i="10"/>
  <c r="O37" i="10"/>
  <c r="N37" i="10"/>
  <c r="M37" i="10"/>
  <c r="L37" i="10"/>
  <c r="K37" i="10"/>
  <c r="J37" i="10"/>
  <c r="I37" i="10"/>
  <c r="H37" i="10"/>
  <c r="G37" i="10"/>
  <c r="F37" i="10"/>
  <c r="E37" i="10"/>
  <c r="D37" i="10"/>
  <c r="C37" i="10"/>
  <c r="AF35" i="10"/>
  <c r="AE35" i="10"/>
  <c r="AE36" i="10" s="1"/>
  <c r="AD35" i="10"/>
  <c r="AC35" i="10"/>
  <c r="AB35" i="10"/>
  <c r="AA35" i="10"/>
  <c r="Z35" i="10"/>
  <c r="Y35" i="10"/>
  <c r="X35" i="10"/>
  <c r="W35" i="10"/>
  <c r="V35" i="10"/>
  <c r="U35" i="10"/>
  <c r="T35" i="10"/>
  <c r="S35" i="10"/>
  <c r="R35" i="10"/>
  <c r="Q35" i="10"/>
  <c r="P35" i="10"/>
  <c r="O35" i="10"/>
  <c r="N35" i="10"/>
  <c r="M35" i="10"/>
  <c r="L35" i="10"/>
  <c r="K35" i="10"/>
  <c r="J35" i="10"/>
  <c r="I35" i="10"/>
  <c r="H35" i="10"/>
  <c r="G35" i="10"/>
  <c r="F35" i="10"/>
  <c r="E35" i="10"/>
  <c r="D35" i="10"/>
  <c r="C35" i="10"/>
  <c r="AF33" i="10"/>
  <c r="AE33" i="10"/>
  <c r="AD33" i="10"/>
  <c r="AC33" i="10"/>
  <c r="AB33" i="10"/>
  <c r="AB36" i="10" s="1"/>
  <c r="AA33" i="10"/>
  <c r="AA34" i="10" s="1"/>
  <c r="Z33" i="10"/>
  <c r="Y33" i="10"/>
  <c r="X33" i="10"/>
  <c r="W33" i="10"/>
  <c r="V33" i="10"/>
  <c r="U33" i="10"/>
  <c r="T33" i="10"/>
  <c r="S33" i="10"/>
  <c r="R33" i="10"/>
  <c r="Q33" i="10"/>
  <c r="P33" i="10"/>
  <c r="O33" i="10"/>
  <c r="N33" i="10"/>
  <c r="N36" i="10"/>
  <c r="M33" i="10"/>
  <c r="L33" i="10"/>
  <c r="K33" i="10"/>
  <c r="J33" i="10"/>
  <c r="I33" i="10"/>
  <c r="H33" i="10"/>
  <c r="G33" i="10"/>
  <c r="F33" i="10"/>
  <c r="F36" i="10" s="1"/>
  <c r="E33" i="10"/>
  <c r="D33" i="10"/>
  <c r="C33" i="10"/>
  <c r="AK27" i="10"/>
  <c r="AI27" i="10"/>
  <c r="K116" i="16"/>
  <c r="AG27" i="10"/>
  <c r="AK25" i="10"/>
  <c r="I114" i="16" s="1"/>
  <c r="AI25" i="10"/>
  <c r="K114" i="16" s="1"/>
  <c r="AG25" i="10"/>
  <c r="AK24" i="10"/>
  <c r="I113" i="16" s="1"/>
  <c r="AI24" i="10"/>
  <c r="K113" i="16" s="1"/>
  <c r="AG24" i="10"/>
  <c r="J113" i="16" s="1"/>
  <c r="AK22" i="10"/>
  <c r="I112" i="16" s="1"/>
  <c r="AI22" i="10"/>
  <c r="K112" i="16" s="1"/>
  <c r="AG22" i="10"/>
  <c r="J112" i="16" s="1"/>
  <c r="AK20" i="10"/>
  <c r="I109" i="16" s="1"/>
  <c r="AI20" i="10"/>
  <c r="K109" i="16" s="1"/>
  <c r="AG20" i="10"/>
  <c r="AH20" i="10" s="1"/>
  <c r="L109" i="16" s="1"/>
  <c r="AK13" i="10"/>
  <c r="I102" i="16" s="1"/>
  <c r="AI13" i="10"/>
  <c r="K102" i="16" s="1"/>
  <c r="AG13" i="10"/>
  <c r="J102" i="16" s="1"/>
  <c r="I108" i="16"/>
  <c r="K108" i="16"/>
  <c r="J108" i="16"/>
  <c r="AK16" i="10"/>
  <c r="I105" i="16" s="1"/>
  <c r="AI16" i="10"/>
  <c r="K105" i="16" s="1"/>
  <c r="AG16" i="10"/>
  <c r="J105" i="16" s="1"/>
  <c r="AK15" i="10"/>
  <c r="I104" i="16" s="1"/>
  <c r="AI15" i="10"/>
  <c r="K104" i="16"/>
  <c r="AG15" i="10"/>
  <c r="AH15" i="10" s="1"/>
  <c r="L104" i="16" s="1"/>
  <c r="AK9" i="10"/>
  <c r="I99" i="16" s="1"/>
  <c r="AI9" i="10"/>
  <c r="K99" i="16" s="1"/>
  <c r="AG9" i="10"/>
  <c r="J99" i="16" s="1"/>
  <c r="X6" i="10"/>
  <c r="N6" i="10"/>
  <c r="D6" i="10"/>
  <c r="X5" i="10"/>
  <c r="N5" i="10"/>
  <c r="D5" i="10"/>
  <c r="X4" i="10"/>
  <c r="T4" i="10"/>
  <c r="N4" i="10"/>
  <c r="D4" i="10"/>
  <c r="X3" i="10"/>
  <c r="T3" i="10"/>
  <c r="N3" i="10"/>
  <c r="D3" i="10"/>
  <c r="W2" i="10"/>
  <c r="M2" i="10"/>
  <c r="C2" i="10"/>
  <c r="AF36" i="9"/>
  <c r="AE36" i="9"/>
  <c r="AD36" i="9"/>
  <c r="AC36" i="9"/>
  <c r="AB36" i="9"/>
  <c r="AA36" i="9"/>
  <c r="Z36" i="9"/>
  <c r="Y36" i="9"/>
  <c r="X36" i="9"/>
  <c r="W36" i="9"/>
  <c r="V36" i="9"/>
  <c r="U36" i="9"/>
  <c r="T36" i="9"/>
  <c r="S36" i="9"/>
  <c r="R36" i="9"/>
  <c r="Q36" i="9"/>
  <c r="P36" i="9"/>
  <c r="O36" i="9"/>
  <c r="N36" i="9"/>
  <c r="M36" i="9"/>
  <c r="L36" i="9"/>
  <c r="K36" i="9"/>
  <c r="J36" i="9"/>
  <c r="I36" i="9"/>
  <c r="H36" i="9"/>
  <c r="G36" i="9"/>
  <c r="F36" i="9"/>
  <c r="E36" i="9"/>
  <c r="D36" i="9"/>
  <c r="C36" i="9"/>
  <c r="AD32" i="9"/>
  <c r="AD34" i="9"/>
  <c r="AD35" i="9" s="1"/>
  <c r="AC32" i="9"/>
  <c r="AC34" i="9"/>
  <c r="Z32" i="9"/>
  <c r="Z34" i="9"/>
  <c r="Z35" i="9"/>
  <c r="Y32" i="9"/>
  <c r="Y34" i="9"/>
  <c r="V32" i="9"/>
  <c r="V34" i="9"/>
  <c r="U32" i="9"/>
  <c r="U34" i="9"/>
  <c r="R32" i="9"/>
  <c r="R34" i="9"/>
  <c r="Q32" i="9"/>
  <c r="Q34" i="9"/>
  <c r="N32" i="9"/>
  <c r="N34" i="9"/>
  <c r="M32" i="9"/>
  <c r="M34" i="9"/>
  <c r="J32" i="9"/>
  <c r="J34" i="9"/>
  <c r="J33" i="9" s="1"/>
  <c r="I32" i="9"/>
  <c r="I34" i="9"/>
  <c r="F32" i="9"/>
  <c r="F34" i="9"/>
  <c r="F33" i="9" s="1"/>
  <c r="E32" i="9"/>
  <c r="E34" i="9"/>
  <c r="E35" i="9"/>
  <c r="AF34" i="9"/>
  <c r="AE34" i="9"/>
  <c r="AB34" i="9"/>
  <c r="AA34" i="9"/>
  <c r="X34" i="9"/>
  <c r="W34" i="9"/>
  <c r="T34" i="9"/>
  <c r="S34" i="9"/>
  <c r="P34" i="9"/>
  <c r="O34" i="9"/>
  <c r="L34" i="9"/>
  <c r="K34" i="9"/>
  <c r="H34" i="9"/>
  <c r="G34" i="9"/>
  <c r="D34" i="9"/>
  <c r="C34" i="9"/>
  <c r="M33" i="9"/>
  <c r="AF32" i="9"/>
  <c r="AE32" i="9"/>
  <c r="AB32" i="9"/>
  <c r="AA32" i="9"/>
  <c r="AA33" i="9" s="1"/>
  <c r="X32" i="9"/>
  <c r="W32" i="9"/>
  <c r="W35" i="9" s="1"/>
  <c r="T32" i="9"/>
  <c r="T35" i="9" s="1"/>
  <c r="S32" i="9"/>
  <c r="P32" i="9"/>
  <c r="O32" i="9"/>
  <c r="L32" i="9"/>
  <c r="K32" i="9"/>
  <c r="H32" i="9"/>
  <c r="G32" i="9"/>
  <c r="D32" i="9"/>
  <c r="D33" i="9" s="1"/>
  <c r="C32" i="9"/>
  <c r="AK26" i="9"/>
  <c r="I93" i="16" s="1"/>
  <c r="AI26" i="9"/>
  <c r="K93" i="16" s="1"/>
  <c r="AG26" i="9"/>
  <c r="J93" i="16" s="1"/>
  <c r="AK20" i="9"/>
  <c r="I88" i="16" s="1"/>
  <c r="AG20" i="9"/>
  <c r="J88" i="16" s="1"/>
  <c r="AI20" i="9"/>
  <c r="K88" i="16" s="1"/>
  <c r="AK19" i="9"/>
  <c r="I87" i="16" s="1"/>
  <c r="AI19" i="9"/>
  <c r="K87" i="16" s="1"/>
  <c r="AG19" i="9"/>
  <c r="J87" i="16" s="1"/>
  <c r="AK18" i="9"/>
  <c r="I86" i="16" s="1"/>
  <c r="AI18" i="9"/>
  <c r="K86" i="16" s="1"/>
  <c r="AG18" i="9"/>
  <c r="J86" i="16" s="1"/>
  <c r="AK17" i="9"/>
  <c r="I85" i="16" s="1"/>
  <c r="AI17" i="9"/>
  <c r="K85" i="16" s="1"/>
  <c r="AG17" i="9"/>
  <c r="J85" i="16" s="1"/>
  <c r="AK16" i="9"/>
  <c r="I84" i="16" s="1"/>
  <c r="AG16" i="9"/>
  <c r="J84" i="16" s="1"/>
  <c r="AI16" i="9"/>
  <c r="K84" i="16" s="1"/>
  <c r="AK15" i="9"/>
  <c r="I83" i="16" s="1"/>
  <c r="AI15" i="9"/>
  <c r="K83" i="16" s="1"/>
  <c r="AG15" i="9"/>
  <c r="J83" i="16" s="1"/>
  <c r="AK13" i="9"/>
  <c r="I81" i="16" s="1"/>
  <c r="AI13" i="9"/>
  <c r="K81" i="16" s="1"/>
  <c r="AG13" i="9"/>
  <c r="J81" i="16" s="1"/>
  <c r="AK8" i="9"/>
  <c r="I78" i="16" s="1"/>
  <c r="AI8" i="9"/>
  <c r="K78" i="16" s="1"/>
  <c r="AG8" i="9"/>
  <c r="J78" i="16" s="1"/>
  <c r="X6" i="9"/>
  <c r="N6" i="9"/>
  <c r="D6" i="9"/>
  <c r="X5" i="9"/>
  <c r="N5" i="9"/>
  <c r="D5" i="9"/>
  <c r="X4" i="9"/>
  <c r="T4" i="9"/>
  <c r="N4" i="9"/>
  <c r="D4" i="9"/>
  <c r="X3" i="9"/>
  <c r="T3" i="9"/>
  <c r="N3" i="9"/>
  <c r="D3" i="9"/>
  <c r="W2" i="9"/>
  <c r="M2" i="9"/>
  <c r="C2" i="9"/>
  <c r="AF104" i="6"/>
  <c r="AF26" i="2" s="1"/>
  <c r="AE104" i="6"/>
  <c r="AE26" i="2" s="1"/>
  <c r="AD104" i="6"/>
  <c r="AD26" i="2" s="1"/>
  <c r="AC104" i="6"/>
  <c r="AC26" i="2" s="1"/>
  <c r="AB104" i="6"/>
  <c r="AB26" i="2" s="1"/>
  <c r="AA104" i="6"/>
  <c r="AA26" i="2" s="1"/>
  <c r="Z104" i="6"/>
  <c r="Z26" i="2" s="1"/>
  <c r="Y104" i="6"/>
  <c r="Y26" i="2" s="1"/>
  <c r="X104" i="6"/>
  <c r="X26" i="2" s="1"/>
  <c r="W104" i="6"/>
  <c r="W26" i="2" s="1"/>
  <c r="V104" i="6"/>
  <c r="V26" i="2" s="1"/>
  <c r="U104" i="6"/>
  <c r="U26" i="2" s="1"/>
  <c r="T104" i="6"/>
  <c r="T26" i="2" s="1"/>
  <c r="S104" i="6"/>
  <c r="S26" i="2" s="1"/>
  <c r="R104" i="6"/>
  <c r="R26" i="2" s="1"/>
  <c r="Q104" i="6"/>
  <c r="Q26" i="2" s="1"/>
  <c r="P104" i="6"/>
  <c r="P26" i="2" s="1"/>
  <c r="O104" i="6"/>
  <c r="O26" i="2" s="1"/>
  <c r="N104" i="6"/>
  <c r="N26" i="2" s="1"/>
  <c r="M104" i="6"/>
  <c r="M26" i="2" s="1"/>
  <c r="L104" i="6"/>
  <c r="L26" i="2" s="1"/>
  <c r="K104" i="6"/>
  <c r="K26" i="2" s="1"/>
  <c r="J104" i="6"/>
  <c r="J26" i="2" s="1"/>
  <c r="I104" i="6"/>
  <c r="I26" i="2" s="1"/>
  <c r="H104" i="6"/>
  <c r="H26" i="2" s="1"/>
  <c r="G104" i="6"/>
  <c r="G26" i="2" s="1"/>
  <c r="F104" i="6"/>
  <c r="F26" i="2" s="1"/>
  <c r="E104" i="6"/>
  <c r="E26" i="2" s="1"/>
  <c r="D104" i="6"/>
  <c r="D26" i="2" s="1"/>
  <c r="C104" i="6"/>
  <c r="C26" i="2" s="1"/>
  <c r="AF98" i="6"/>
  <c r="AF25" i="2" s="1"/>
  <c r="AE98" i="6"/>
  <c r="AE25" i="2" s="1"/>
  <c r="AD98" i="6"/>
  <c r="AD25" i="2" s="1"/>
  <c r="AC98" i="6"/>
  <c r="AC25" i="2" s="1"/>
  <c r="AB98" i="6"/>
  <c r="AB25" i="2" s="1"/>
  <c r="AA98" i="6"/>
  <c r="AA25" i="2" s="1"/>
  <c r="Z98" i="6"/>
  <c r="Z25" i="2" s="1"/>
  <c r="Y98" i="6"/>
  <c r="Y25" i="2" s="1"/>
  <c r="X98" i="6"/>
  <c r="X25" i="2" s="1"/>
  <c r="W98" i="6"/>
  <c r="W25" i="2" s="1"/>
  <c r="V98" i="6"/>
  <c r="V25" i="2" s="1"/>
  <c r="U98" i="6"/>
  <c r="U25" i="2" s="1"/>
  <c r="T98" i="6"/>
  <c r="T25" i="2" s="1"/>
  <c r="S98" i="6"/>
  <c r="S25" i="2" s="1"/>
  <c r="R98" i="6"/>
  <c r="R25" i="2" s="1"/>
  <c r="Q98" i="6"/>
  <c r="Q25" i="2" s="1"/>
  <c r="P98" i="6"/>
  <c r="P25" i="2" s="1"/>
  <c r="O98" i="6"/>
  <c r="O25" i="2" s="1"/>
  <c r="N98" i="6"/>
  <c r="N25" i="2" s="1"/>
  <c r="M98" i="6"/>
  <c r="M25" i="2" s="1"/>
  <c r="L98" i="6"/>
  <c r="L25" i="2" s="1"/>
  <c r="K98" i="6"/>
  <c r="K25" i="2" s="1"/>
  <c r="J98" i="6"/>
  <c r="J25" i="2" s="1"/>
  <c r="I98" i="6"/>
  <c r="I25" i="2" s="1"/>
  <c r="H98" i="6"/>
  <c r="H25" i="2" s="1"/>
  <c r="G98" i="6"/>
  <c r="G25" i="2" s="1"/>
  <c r="F98" i="6"/>
  <c r="F25" i="2" s="1"/>
  <c r="E98" i="6"/>
  <c r="E25" i="2" s="1"/>
  <c r="D98" i="6"/>
  <c r="D25" i="2" s="1"/>
  <c r="C98" i="6"/>
  <c r="C25" i="2" s="1"/>
  <c r="AF92" i="6"/>
  <c r="AF24" i="2" s="1"/>
  <c r="AE92" i="6"/>
  <c r="AE24" i="2" s="1"/>
  <c r="AD92" i="6"/>
  <c r="AD24" i="2" s="1"/>
  <c r="AC92" i="6"/>
  <c r="AC24" i="2" s="1"/>
  <c r="AB92" i="6"/>
  <c r="AB24" i="2" s="1"/>
  <c r="AA92" i="6"/>
  <c r="AA24" i="2" s="1"/>
  <c r="Z92" i="6"/>
  <c r="Z24" i="2" s="1"/>
  <c r="Y92" i="6"/>
  <c r="Y24" i="2" s="1"/>
  <c r="X92" i="6"/>
  <c r="X24" i="2" s="1"/>
  <c r="W92" i="6"/>
  <c r="W24" i="2" s="1"/>
  <c r="V92" i="6"/>
  <c r="V24" i="2" s="1"/>
  <c r="U92" i="6"/>
  <c r="U24" i="2" s="1"/>
  <c r="T92" i="6"/>
  <c r="T24" i="2" s="1"/>
  <c r="S92" i="6"/>
  <c r="S24" i="2" s="1"/>
  <c r="R92" i="6"/>
  <c r="R24" i="2" s="1"/>
  <c r="Q92" i="6"/>
  <c r="Q24" i="2" s="1"/>
  <c r="P92" i="6"/>
  <c r="P24" i="2" s="1"/>
  <c r="O92" i="6"/>
  <c r="O24" i="2" s="1"/>
  <c r="N92" i="6"/>
  <c r="N24" i="2" s="1"/>
  <c r="M92" i="6"/>
  <c r="M24" i="2" s="1"/>
  <c r="L92" i="6"/>
  <c r="L24" i="2" s="1"/>
  <c r="K92" i="6"/>
  <c r="K24" i="2" s="1"/>
  <c r="J92" i="6"/>
  <c r="J24" i="2" s="1"/>
  <c r="I92" i="6"/>
  <c r="I24" i="2" s="1"/>
  <c r="H92" i="6"/>
  <c r="H24" i="2" s="1"/>
  <c r="G92" i="6"/>
  <c r="G24" i="2" s="1"/>
  <c r="F92" i="6"/>
  <c r="F24" i="2" s="1"/>
  <c r="E92" i="6"/>
  <c r="E24" i="2" s="1"/>
  <c r="D92" i="6"/>
  <c r="D24" i="2" s="1"/>
  <c r="C92" i="6"/>
  <c r="C24" i="2" s="1"/>
  <c r="AE3" i="6"/>
  <c r="Y3" i="6"/>
  <c r="U3" i="6"/>
  <c r="O3" i="6"/>
  <c r="K3" i="6"/>
  <c r="E3" i="6"/>
  <c r="AK21" i="2"/>
  <c r="I65" i="16" s="1"/>
  <c r="AI21" i="2"/>
  <c r="K65" i="16" s="1"/>
  <c r="AG21" i="2"/>
  <c r="J65" i="16" s="1"/>
  <c r="AK20" i="2"/>
  <c r="I64" i="16" s="1"/>
  <c r="AI20" i="2"/>
  <c r="AG20" i="2"/>
  <c r="J64" i="16" s="1"/>
  <c r="AK19" i="2"/>
  <c r="I63" i="16" s="1"/>
  <c r="AI19" i="2"/>
  <c r="K63" i="16" s="1"/>
  <c r="AG19" i="2"/>
  <c r="AH19" i="2" s="1"/>
  <c r="AK18" i="2"/>
  <c r="I62" i="16" s="1"/>
  <c r="AI18" i="2"/>
  <c r="K62" i="16" s="1"/>
  <c r="AG18" i="2"/>
  <c r="J62" i="16" s="1"/>
  <c r="AK23" i="2"/>
  <c r="I68" i="16" s="1"/>
  <c r="AI23" i="2"/>
  <c r="K68" i="16" s="1"/>
  <c r="AG23" i="2"/>
  <c r="J68" i="16" s="1"/>
  <c r="H55" i="16"/>
  <c r="X6" i="2"/>
  <c r="N6" i="2"/>
  <c r="X5" i="2"/>
  <c r="N5" i="2"/>
  <c r="D5" i="2"/>
  <c r="X4" i="2"/>
  <c r="N4" i="2"/>
  <c r="D4" i="2"/>
  <c r="X3" i="2"/>
  <c r="T3" i="2"/>
  <c r="N3" i="2"/>
  <c r="D3" i="2"/>
  <c r="W2" i="2"/>
  <c r="M2" i="2"/>
  <c r="C2" i="2"/>
  <c r="F34" i="10"/>
  <c r="AD34" i="10"/>
  <c r="H82" i="16"/>
  <c r="L108" i="16"/>
  <c r="AH24" i="10"/>
  <c r="L113" i="16"/>
  <c r="J28" i="11"/>
  <c r="H89" i="16"/>
  <c r="H92" i="16"/>
  <c r="L15" i="12"/>
  <c r="P15" i="12"/>
  <c r="H162" i="16"/>
  <c r="L176" i="16"/>
  <c r="H161" i="16"/>
  <c r="U36" i="10" l="1"/>
  <c r="AH13" i="10"/>
  <c r="L102" i="16" s="1"/>
  <c r="V34" i="10"/>
  <c r="AH9" i="10"/>
  <c r="L99" i="16" s="1"/>
  <c r="AE34" i="10"/>
  <c r="AJ13" i="10"/>
  <c r="AJ24" i="10"/>
  <c r="L33" i="9"/>
  <c r="I34" i="10"/>
  <c r="P36" i="10"/>
  <c r="X36" i="10"/>
  <c r="T30" i="11"/>
  <c r="AJ25" i="13"/>
  <c r="AA34" i="13"/>
  <c r="V32" i="13"/>
  <c r="AC36" i="10"/>
  <c r="AD36" i="10"/>
  <c r="H35" i="9"/>
  <c r="AJ9" i="10"/>
  <c r="AJ25" i="10"/>
  <c r="Q34" i="10"/>
  <c r="Y34" i="10"/>
  <c r="H30" i="11"/>
  <c r="AB32" i="13"/>
  <c r="N34" i="10"/>
  <c r="J30" i="11"/>
  <c r="J126" i="16"/>
  <c r="X35" i="9"/>
  <c r="AC35" i="9"/>
  <c r="W36" i="10"/>
  <c r="K30" i="11"/>
  <c r="R34" i="13"/>
  <c r="AJ20" i="10"/>
  <c r="AF28" i="11"/>
  <c r="Z33" i="9"/>
  <c r="I30" i="11"/>
  <c r="Y41" i="15"/>
  <c r="G30" i="11"/>
  <c r="H41" i="15"/>
  <c r="AJ30" i="15"/>
  <c r="AH16" i="10"/>
  <c r="L105" i="16" s="1"/>
  <c r="AF33" i="9"/>
  <c r="AF36" i="10"/>
  <c r="J36" i="10"/>
  <c r="R36" i="10"/>
  <c r="AH17" i="11"/>
  <c r="L130" i="16" s="1"/>
  <c r="O30" i="11"/>
  <c r="E30" i="11"/>
  <c r="Q30" i="11"/>
  <c r="AC30" i="11"/>
  <c r="AA15" i="12"/>
  <c r="I15" i="12"/>
  <c r="AD15" i="12"/>
  <c r="O34" i="13"/>
  <c r="V41" i="15"/>
  <c r="N33" i="9"/>
  <c r="M30" i="11"/>
  <c r="G41" i="15"/>
  <c r="N28" i="11"/>
  <c r="C34" i="10"/>
  <c r="S28" i="11"/>
  <c r="AE41" i="15"/>
  <c r="N41" i="15"/>
  <c r="K35" i="9"/>
  <c r="AB30" i="11"/>
  <c r="AB33" i="9"/>
  <c r="J116" i="16"/>
  <c r="H116" i="16" s="1"/>
  <c r="H115" i="16"/>
  <c r="AD28" i="11"/>
  <c r="AB41" i="15"/>
  <c r="AH18" i="13"/>
  <c r="L160" i="16" s="1"/>
  <c r="N30" i="11"/>
  <c r="AH8" i="9"/>
  <c r="L78" i="16" s="1"/>
  <c r="AJ16" i="10"/>
  <c r="G36" i="10"/>
  <c r="V36" i="10"/>
  <c r="E36" i="10"/>
  <c r="AH15" i="11"/>
  <c r="L127" i="16" s="1"/>
  <c r="AJ21" i="11"/>
  <c r="U28" i="11"/>
  <c r="T32" i="13"/>
  <c r="J32" i="13"/>
  <c r="I32" i="13"/>
  <c r="Y34" i="13"/>
  <c r="T39" i="15"/>
  <c r="E15" i="12"/>
  <c r="T28" i="11"/>
  <c r="AJ15" i="10"/>
  <c r="K34" i="10"/>
  <c r="AD41" i="15"/>
  <c r="M28" i="11"/>
  <c r="U35" i="9"/>
  <c r="J104" i="16"/>
  <c r="H104" i="16" s="1"/>
  <c r="J114" i="16"/>
  <c r="H114" i="16" s="1"/>
  <c r="I116" i="16"/>
  <c r="I118" i="16" s="1"/>
  <c r="I25" i="16" s="1"/>
  <c r="H36" i="10"/>
  <c r="O36" i="10"/>
  <c r="AJ15" i="11"/>
  <c r="K28" i="11"/>
  <c r="P30" i="11"/>
  <c r="X30" i="11"/>
  <c r="Z17" i="12"/>
  <c r="N32" i="13"/>
  <c r="S41" i="15"/>
  <c r="J39" i="15"/>
  <c r="D39" i="15"/>
  <c r="AJ27" i="15"/>
  <c r="AH18" i="15"/>
  <c r="L178" i="16" s="1"/>
  <c r="L41" i="15"/>
  <c r="F39" i="15"/>
  <c r="N39" i="15"/>
  <c r="AH32" i="15"/>
  <c r="L193" i="16" s="1"/>
  <c r="K39" i="15"/>
  <c r="J188" i="16"/>
  <c r="H188" i="16" s="1"/>
  <c r="AJ28" i="15"/>
  <c r="W41" i="15"/>
  <c r="Z41" i="15"/>
  <c r="AH10" i="15"/>
  <c r="L173" i="16" s="1"/>
  <c r="AH27" i="15"/>
  <c r="L188" i="16" s="1"/>
  <c r="AA39" i="15"/>
  <c r="I39" i="15"/>
  <c r="P41" i="15"/>
  <c r="AJ23" i="15"/>
  <c r="AF41" i="15"/>
  <c r="S39" i="15"/>
  <c r="X39" i="15"/>
  <c r="AJ10" i="15"/>
  <c r="AH17" i="15"/>
  <c r="L177" i="16" s="1"/>
  <c r="J183" i="16"/>
  <c r="AJ25" i="15"/>
  <c r="AH29" i="15"/>
  <c r="L190" i="16" s="1"/>
  <c r="D41" i="15"/>
  <c r="M41" i="15"/>
  <c r="AH21" i="15"/>
  <c r="L181" i="16" s="1"/>
  <c r="Q39" i="15"/>
  <c r="E39" i="15"/>
  <c r="P39" i="15"/>
  <c r="AJ17" i="15"/>
  <c r="AH25" i="15"/>
  <c r="L185" i="16" s="1"/>
  <c r="AH30" i="15"/>
  <c r="L191" i="16" s="1"/>
  <c r="J41" i="15"/>
  <c r="AB39" i="15"/>
  <c r="R39" i="15"/>
  <c r="AA41" i="15"/>
  <c r="I41" i="15"/>
  <c r="U41" i="15"/>
  <c r="G39" i="15"/>
  <c r="AH23" i="15"/>
  <c r="L183" i="16" s="1"/>
  <c r="C41" i="15"/>
  <c r="AJ18" i="15"/>
  <c r="AJ29" i="15"/>
  <c r="O41" i="15"/>
  <c r="Z39" i="15"/>
  <c r="AJ24" i="15"/>
  <c r="AH28" i="15"/>
  <c r="L189" i="16" s="1"/>
  <c r="AH9" i="15"/>
  <c r="L172" i="16" s="1"/>
  <c r="J178" i="16"/>
  <c r="H178" i="16" s="1"/>
  <c r="AJ21" i="15"/>
  <c r="AJ22" i="15"/>
  <c r="W39" i="15"/>
  <c r="AD39" i="15"/>
  <c r="K41" i="15"/>
  <c r="V39" i="15"/>
  <c r="AF39" i="15"/>
  <c r="AC39" i="15"/>
  <c r="H185" i="16"/>
  <c r="L39" i="15"/>
  <c r="AH22" i="15"/>
  <c r="L182" i="16" s="1"/>
  <c r="C39" i="15"/>
  <c r="K177" i="16"/>
  <c r="H177" i="16" s="1"/>
  <c r="AJ9" i="15"/>
  <c r="K190" i="16"/>
  <c r="AJ32" i="15"/>
  <c r="Q41" i="15"/>
  <c r="H39" i="15"/>
  <c r="AJ20" i="15"/>
  <c r="AE39" i="15"/>
  <c r="F41" i="15"/>
  <c r="R41" i="15"/>
  <c r="X41" i="15"/>
  <c r="M39" i="15"/>
  <c r="AC41" i="15"/>
  <c r="J181" i="16"/>
  <c r="H181" i="16" s="1"/>
  <c r="AH24" i="15"/>
  <c r="L184" i="16" s="1"/>
  <c r="O39" i="15"/>
  <c r="AH20" i="15"/>
  <c r="L180" i="16" s="1"/>
  <c r="R32" i="13"/>
  <c r="M34" i="13"/>
  <c r="AJ18" i="13"/>
  <c r="O32" i="13"/>
  <c r="AH25" i="13"/>
  <c r="L166" i="16" s="1"/>
  <c r="G34" i="13"/>
  <c r="S34" i="13"/>
  <c r="AF34" i="13"/>
  <c r="Y32" i="13"/>
  <c r="AJ14" i="13"/>
  <c r="AJ12" i="13"/>
  <c r="L32" i="13"/>
  <c r="W34" i="13"/>
  <c r="P34" i="13"/>
  <c r="AB34" i="13"/>
  <c r="AH14" i="13"/>
  <c r="L156" i="16" s="1"/>
  <c r="AH12" i="13"/>
  <c r="L154" i="16" s="1"/>
  <c r="K34" i="13"/>
  <c r="M32" i="13"/>
  <c r="C32" i="13"/>
  <c r="H34" i="13"/>
  <c r="F34" i="13"/>
  <c r="Z34" i="13"/>
  <c r="Q34" i="13"/>
  <c r="AC34" i="13"/>
  <c r="AJ13" i="13"/>
  <c r="N34" i="13"/>
  <c r="I34" i="13"/>
  <c r="U34" i="13"/>
  <c r="AF32" i="13"/>
  <c r="G32" i="13"/>
  <c r="T34" i="13"/>
  <c r="F32" i="13"/>
  <c r="V34" i="13"/>
  <c r="AD34" i="13"/>
  <c r="E34" i="13"/>
  <c r="AH15" i="13"/>
  <c r="L157" i="16" s="1"/>
  <c r="C34" i="13"/>
  <c r="AE34" i="13"/>
  <c r="W32" i="13"/>
  <c r="AJ16" i="13"/>
  <c r="D32" i="13"/>
  <c r="AH16" i="13"/>
  <c r="L158" i="16" s="1"/>
  <c r="X34" i="13"/>
  <c r="X32" i="13"/>
  <c r="Q32" i="13"/>
  <c r="AD32" i="13"/>
  <c r="AH24" i="13"/>
  <c r="L165" i="16" s="1"/>
  <c r="P32" i="13"/>
  <c r="AJ15" i="13"/>
  <c r="AE32" i="13"/>
  <c r="H32" i="13"/>
  <c r="AH8" i="13"/>
  <c r="L152" i="16" s="1"/>
  <c r="AA32" i="13"/>
  <c r="K32" i="13"/>
  <c r="AJ24" i="13"/>
  <c r="AJ17" i="13"/>
  <c r="AC32" i="13"/>
  <c r="AH13" i="13"/>
  <c r="L155" i="16" s="1"/>
  <c r="AH17" i="13"/>
  <c r="L159" i="16" s="1"/>
  <c r="G17" i="12"/>
  <c r="W17" i="12"/>
  <c r="E17" i="12"/>
  <c r="U17" i="12"/>
  <c r="Q17" i="12"/>
  <c r="N17" i="12"/>
  <c r="K15" i="12"/>
  <c r="D15" i="12"/>
  <c r="S17" i="12"/>
  <c r="O17" i="12"/>
  <c r="AE17" i="12"/>
  <c r="F17" i="12"/>
  <c r="T17" i="12"/>
  <c r="V17" i="12"/>
  <c r="AC17" i="12"/>
  <c r="Z15" i="12"/>
  <c r="J17" i="12"/>
  <c r="AF15" i="12"/>
  <c r="Y15" i="12"/>
  <c r="X17" i="12"/>
  <c r="H15" i="12"/>
  <c r="J15" i="12"/>
  <c r="D17" i="12"/>
  <c r="V15" i="12"/>
  <c r="K17" i="12"/>
  <c r="AA17" i="12"/>
  <c r="Q15" i="12"/>
  <c r="L17" i="12"/>
  <c r="AB17" i="12"/>
  <c r="U15" i="12"/>
  <c r="R17" i="12"/>
  <c r="S15" i="12"/>
  <c r="O15" i="12"/>
  <c r="AE15" i="12"/>
  <c r="M17" i="12"/>
  <c r="AH9" i="12"/>
  <c r="L143" i="16" s="1"/>
  <c r="W15" i="12"/>
  <c r="X15" i="12"/>
  <c r="AC15" i="12"/>
  <c r="G15" i="12"/>
  <c r="H17" i="12"/>
  <c r="F15" i="12"/>
  <c r="R15" i="12"/>
  <c r="M15" i="12"/>
  <c r="T15" i="12"/>
  <c r="AH10" i="12"/>
  <c r="L144" i="16" s="1"/>
  <c r="S30" i="11"/>
  <c r="E28" i="11"/>
  <c r="D30" i="11"/>
  <c r="W28" i="11"/>
  <c r="AC28" i="11"/>
  <c r="L30" i="11"/>
  <c r="AE28" i="11"/>
  <c r="U30" i="11"/>
  <c r="AB28" i="11"/>
  <c r="Y28" i="11"/>
  <c r="X28" i="11"/>
  <c r="V30" i="11"/>
  <c r="Z30" i="11"/>
  <c r="AJ9" i="11"/>
  <c r="F30" i="11"/>
  <c r="C28" i="11"/>
  <c r="O28" i="11"/>
  <c r="P28" i="11"/>
  <c r="AJ17" i="11"/>
  <c r="V28" i="11"/>
  <c r="F28" i="11"/>
  <c r="J130" i="16"/>
  <c r="H130" i="16" s="1"/>
  <c r="J125" i="16"/>
  <c r="H125" i="16" s="1"/>
  <c r="C30" i="11"/>
  <c r="AH21" i="11"/>
  <c r="L135" i="16" s="1"/>
  <c r="AJ20" i="11"/>
  <c r="Y30" i="11"/>
  <c r="AH10" i="11"/>
  <c r="L124" i="16" s="1"/>
  <c r="R28" i="11"/>
  <c r="AA30" i="11"/>
  <c r="AH11" i="11"/>
  <c r="L125" i="16" s="1"/>
  <c r="AJ10" i="11"/>
  <c r="L28" i="11"/>
  <c r="AH9" i="11"/>
  <c r="L123" i="16" s="1"/>
  <c r="M34" i="10"/>
  <c r="AC34" i="10"/>
  <c r="D36" i="10"/>
  <c r="Q36" i="10"/>
  <c r="Z36" i="10"/>
  <c r="S34" i="10"/>
  <c r="G34" i="10"/>
  <c r="E34" i="10"/>
  <c r="M36" i="10"/>
  <c r="S36" i="10"/>
  <c r="Y36" i="10"/>
  <c r="L36" i="10"/>
  <c r="T36" i="10"/>
  <c r="AA36" i="10"/>
  <c r="K36" i="10"/>
  <c r="U34" i="10"/>
  <c r="W34" i="10"/>
  <c r="P34" i="10"/>
  <c r="O34" i="10"/>
  <c r="C36" i="10"/>
  <c r="I36" i="10"/>
  <c r="L34" i="10"/>
  <c r="J34" i="10"/>
  <c r="Z34" i="10"/>
  <c r="D34" i="10"/>
  <c r="J109" i="16"/>
  <c r="H109" i="16" s="1"/>
  <c r="AB34" i="10"/>
  <c r="AH25" i="10"/>
  <c r="L114" i="16" s="1"/>
  <c r="R34" i="10"/>
  <c r="AJ27" i="10"/>
  <c r="AH27" i="10"/>
  <c r="AJ22" i="10"/>
  <c r="H34" i="10"/>
  <c r="AF34" i="10"/>
  <c r="X34" i="10"/>
  <c r="T34" i="10"/>
  <c r="AH22" i="10"/>
  <c r="L112" i="16" s="1"/>
  <c r="K33" i="9"/>
  <c r="I35" i="9"/>
  <c r="AD33" i="9"/>
  <c r="X33" i="9"/>
  <c r="AC33" i="9"/>
  <c r="V35" i="9"/>
  <c r="H33" i="9"/>
  <c r="AJ8" i="9"/>
  <c r="L35" i="9"/>
  <c r="AA35" i="9"/>
  <c r="C35" i="9"/>
  <c r="S35" i="9"/>
  <c r="J35" i="9"/>
  <c r="O35" i="9"/>
  <c r="AB35" i="9"/>
  <c r="E33" i="9"/>
  <c r="N35" i="9"/>
  <c r="Q35" i="9"/>
  <c r="P33" i="9"/>
  <c r="AE35" i="9"/>
  <c r="Q33" i="9"/>
  <c r="F35" i="9"/>
  <c r="T33" i="9"/>
  <c r="M35" i="9"/>
  <c r="V33" i="9"/>
  <c r="U33" i="9"/>
  <c r="D35" i="9"/>
  <c r="Y35" i="9"/>
  <c r="R35" i="9"/>
  <c r="S33" i="9"/>
  <c r="G35" i="9"/>
  <c r="P35" i="9"/>
  <c r="AF35" i="9"/>
  <c r="R33" i="9"/>
  <c r="G33" i="9"/>
  <c r="AJ13" i="9"/>
  <c r="C33" i="9"/>
  <c r="O33" i="9"/>
  <c r="AJ15" i="9"/>
  <c r="AE33" i="9"/>
  <c r="AH20" i="9"/>
  <c r="L88" i="16" s="1"/>
  <c r="I33" i="9"/>
  <c r="Y33" i="9"/>
  <c r="AJ18" i="9"/>
  <c r="AH26" i="9"/>
  <c r="L93" i="16" s="1"/>
  <c r="W33" i="9"/>
  <c r="AH13" i="9"/>
  <c r="L81" i="16" s="1"/>
  <c r="AJ26" i="9"/>
  <c r="H145" i="16"/>
  <c r="I147" i="16"/>
  <c r="I27" i="16" s="1"/>
  <c r="J144" i="16"/>
  <c r="J147" i="16" s="1"/>
  <c r="J27" i="16" s="1"/>
  <c r="AH11" i="12"/>
  <c r="L145" i="16" s="1"/>
  <c r="AJ11" i="12"/>
  <c r="AJ10" i="12"/>
  <c r="C15" i="12"/>
  <c r="AJ9" i="12"/>
  <c r="K143" i="16"/>
  <c r="K147" i="16" s="1"/>
  <c r="K27" i="16" s="1"/>
  <c r="C17" i="12"/>
  <c r="K64" i="16"/>
  <c r="H64" i="16" s="1"/>
  <c r="AR19" i="2"/>
  <c r="E17" i="16" s="1"/>
  <c r="AO24" i="2"/>
  <c r="I18" i="16" s="1"/>
  <c r="I19" i="16" s="1"/>
  <c r="AO23" i="2"/>
  <c r="K18" i="16" s="1"/>
  <c r="K19" i="16" s="1"/>
  <c r="AM24" i="2"/>
  <c r="H154" i="16"/>
  <c r="H156" i="16"/>
  <c r="H78" i="16"/>
  <c r="H160" i="16"/>
  <c r="AJ20" i="9"/>
  <c r="AH19" i="9"/>
  <c r="L87" i="16" s="1"/>
  <c r="AJ19" i="9"/>
  <c r="AH18" i="9"/>
  <c r="L86" i="16" s="1"/>
  <c r="AH17" i="9"/>
  <c r="L85" i="16" s="1"/>
  <c r="AJ17" i="9"/>
  <c r="AH16" i="9"/>
  <c r="L84" i="16" s="1"/>
  <c r="AJ16" i="9"/>
  <c r="AH15" i="9"/>
  <c r="L83" i="16" s="1"/>
  <c r="H166" i="16"/>
  <c r="H191" i="16"/>
  <c r="H158" i="16"/>
  <c r="H86" i="16"/>
  <c r="L63" i="16"/>
  <c r="AJ23" i="2"/>
  <c r="AH23" i="2"/>
  <c r="H155" i="16"/>
  <c r="H81" i="16"/>
  <c r="H173" i="16"/>
  <c r="H93" i="16"/>
  <c r="AJ20" i="2"/>
  <c r="AH20" i="2"/>
  <c r="H105" i="16"/>
  <c r="H126" i="16"/>
  <c r="H134" i="16"/>
  <c r="AJ18" i="2"/>
  <c r="AH21" i="2"/>
  <c r="AH18" i="2"/>
  <c r="AJ21" i="2"/>
  <c r="AJ19" i="2"/>
  <c r="J63" i="16"/>
  <c r="H63" i="16" s="1"/>
  <c r="C33" i="2"/>
  <c r="C31" i="2"/>
  <c r="C29" i="2"/>
  <c r="D33" i="2"/>
  <c r="D31" i="2"/>
  <c r="D29" i="2"/>
  <c r="E33" i="2"/>
  <c r="E31" i="2"/>
  <c r="E29" i="2"/>
  <c r="F33" i="2"/>
  <c r="F31" i="2"/>
  <c r="F29" i="2"/>
  <c r="G33" i="2"/>
  <c r="G31" i="2"/>
  <c r="G29" i="2"/>
  <c r="H33" i="2"/>
  <c r="H31" i="2"/>
  <c r="H29" i="2"/>
  <c r="I33" i="2"/>
  <c r="I31" i="2"/>
  <c r="I29" i="2"/>
  <c r="J33" i="2"/>
  <c r="J31" i="2"/>
  <c r="J29" i="2"/>
  <c r="K33" i="2"/>
  <c r="K31" i="2"/>
  <c r="K29" i="2"/>
  <c r="L33" i="2"/>
  <c r="L31" i="2"/>
  <c r="L29" i="2"/>
  <c r="M33" i="2"/>
  <c r="M31" i="2"/>
  <c r="M29" i="2"/>
  <c r="N33" i="2"/>
  <c r="N31" i="2"/>
  <c r="N29" i="2"/>
  <c r="O33" i="2"/>
  <c r="O31" i="2"/>
  <c r="O29" i="2"/>
  <c r="P33" i="2"/>
  <c r="P31" i="2"/>
  <c r="P29" i="2"/>
  <c r="Q33" i="2"/>
  <c r="Q31" i="2"/>
  <c r="Q29" i="2"/>
  <c r="R33" i="2"/>
  <c r="R31" i="2"/>
  <c r="R29" i="2"/>
  <c r="S33" i="2"/>
  <c r="S31" i="2"/>
  <c r="S29" i="2"/>
  <c r="T33" i="2"/>
  <c r="T31" i="2"/>
  <c r="T29" i="2"/>
  <c r="U33" i="2"/>
  <c r="U31" i="2"/>
  <c r="U29" i="2"/>
  <c r="V33" i="2"/>
  <c r="V31" i="2"/>
  <c r="V29" i="2"/>
  <c r="W33" i="2"/>
  <c r="W31" i="2"/>
  <c r="W29" i="2"/>
  <c r="X33" i="2"/>
  <c r="X31" i="2"/>
  <c r="X29" i="2"/>
  <c r="Y33" i="2"/>
  <c r="Y31" i="2"/>
  <c r="Y29" i="2"/>
  <c r="Z33" i="2"/>
  <c r="Z31" i="2"/>
  <c r="Z29" i="2"/>
  <c r="AA33" i="2"/>
  <c r="AA31" i="2"/>
  <c r="AA29" i="2"/>
  <c r="AB33" i="2"/>
  <c r="AB31" i="2"/>
  <c r="AB29" i="2"/>
  <c r="AC33" i="2"/>
  <c r="AC31" i="2"/>
  <c r="AC29" i="2"/>
  <c r="AD33" i="2"/>
  <c r="AD31" i="2"/>
  <c r="AD29" i="2"/>
  <c r="AE33" i="2"/>
  <c r="AE31" i="2"/>
  <c r="AE29" i="2"/>
  <c r="AF33" i="2"/>
  <c r="AF31" i="2"/>
  <c r="AF29" i="2"/>
  <c r="H165" i="16"/>
  <c r="AK24" i="2"/>
  <c r="I69" i="16" s="1"/>
  <c r="AG24" i="2"/>
  <c r="J69" i="16" s="1"/>
  <c r="AI24" i="2"/>
  <c r="K69" i="16" s="1"/>
  <c r="AK25" i="2"/>
  <c r="I70" i="16" s="1"/>
  <c r="AG25" i="2"/>
  <c r="J70" i="16" s="1"/>
  <c r="AI25" i="2"/>
  <c r="K70" i="16" s="1"/>
  <c r="AK26" i="2"/>
  <c r="I71" i="16" s="1"/>
  <c r="AG26" i="2"/>
  <c r="J71" i="16" s="1"/>
  <c r="AI26" i="2"/>
  <c r="K71" i="16" s="1"/>
  <c r="I195" i="16"/>
  <c r="I29" i="16" s="1"/>
  <c r="H87" i="16"/>
  <c r="H124" i="16"/>
  <c r="H51" i="16"/>
  <c r="H84" i="16"/>
  <c r="H127" i="16"/>
  <c r="H113" i="16"/>
  <c r="H189" i="16"/>
  <c r="H172" i="16"/>
  <c r="H180" i="16"/>
  <c r="H182" i="16"/>
  <c r="J94" i="16"/>
  <c r="J24" i="16" s="1"/>
  <c r="H88" i="16"/>
  <c r="H193" i="16"/>
  <c r="H62" i="16"/>
  <c r="H112" i="16"/>
  <c r="H123" i="16"/>
  <c r="J167" i="16"/>
  <c r="J28" i="16" s="1"/>
  <c r="I167" i="16"/>
  <c r="I28" i="16" s="1"/>
  <c r="H176" i="16"/>
  <c r="K167" i="16"/>
  <c r="K28" i="16" s="1"/>
  <c r="H108" i="16"/>
  <c r="H102" i="16"/>
  <c r="H157" i="16"/>
  <c r="I137" i="16"/>
  <c r="I26" i="16" s="1"/>
  <c r="H152" i="16"/>
  <c r="H52" i="16"/>
  <c r="H68" i="16"/>
  <c r="H85" i="16"/>
  <c r="H135" i="16"/>
  <c r="H65" i="16"/>
  <c r="H83" i="16"/>
  <c r="I94" i="16"/>
  <c r="I24" i="16" s="1"/>
  <c r="H159" i="16"/>
  <c r="H184" i="16"/>
  <c r="H54" i="16"/>
  <c r="K94" i="16"/>
  <c r="K24" i="16" s="1"/>
  <c r="K118" i="16"/>
  <c r="K25" i="16" s="1"/>
  <c r="H99" i="16"/>
  <c r="K137" i="16"/>
  <c r="K26" i="16" s="1"/>
  <c r="L116" i="16" l="1"/>
  <c r="K35" i="16"/>
  <c r="BB8" i="20" s="1"/>
  <c r="I35" i="16"/>
  <c r="AZ8" i="20" s="1"/>
  <c r="J195" i="16"/>
  <c r="J29" i="16" s="1"/>
  <c r="K195" i="16"/>
  <c r="H183" i="16"/>
  <c r="H190" i="16"/>
  <c r="H195" i="16" s="1"/>
  <c r="H29" i="16" s="1"/>
  <c r="J137" i="16"/>
  <c r="J26" i="16" s="1"/>
  <c r="L26" i="16" s="1"/>
  <c r="J118" i="16"/>
  <c r="J25" i="16" s="1"/>
  <c r="I73" i="16"/>
  <c r="K73" i="16"/>
  <c r="J73" i="16"/>
  <c r="H144" i="16"/>
  <c r="H143" i="16"/>
  <c r="AQ24" i="2"/>
  <c r="J18" i="16"/>
  <c r="J19" i="16" s="1"/>
  <c r="AM23" i="2"/>
  <c r="H18" i="16" s="1"/>
  <c r="H19" i="16" s="1"/>
  <c r="L27" i="16"/>
  <c r="I31" i="16"/>
  <c r="I36" i="16" s="1"/>
  <c r="BE8" i="20" s="1"/>
  <c r="L28" i="16"/>
  <c r="L24" i="16"/>
  <c r="AE32" i="2"/>
  <c r="W32" i="2"/>
  <c r="O32" i="2"/>
  <c r="G32" i="2"/>
  <c r="L62" i="16"/>
  <c r="L64" i="16"/>
  <c r="L65" i="16"/>
  <c r="L68" i="16"/>
  <c r="K30" i="2"/>
  <c r="AE30" i="2"/>
  <c r="H71" i="16"/>
  <c r="G30" i="2"/>
  <c r="AB30" i="2"/>
  <c r="AF32" i="2"/>
  <c r="AA30" i="2"/>
  <c r="S30" i="2"/>
  <c r="C30" i="2"/>
  <c r="H70" i="16"/>
  <c r="AB32" i="2"/>
  <c r="AF30" i="2"/>
  <c r="W30" i="2"/>
  <c r="O30" i="2"/>
  <c r="AA32" i="2"/>
  <c r="S32" i="2"/>
  <c r="K32" i="2"/>
  <c r="C32" i="2"/>
  <c r="H69" i="16"/>
  <c r="AD32" i="2"/>
  <c r="AD30" i="2"/>
  <c r="AC32" i="2"/>
  <c r="AC30" i="2"/>
  <c r="Z32" i="2"/>
  <c r="Z30" i="2"/>
  <c r="Y32" i="2"/>
  <c r="Y30" i="2"/>
  <c r="X30" i="2"/>
  <c r="X32" i="2"/>
  <c r="V32" i="2"/>
  <c r="V30" i="2"/>
  <c r="U32" i="2"/>
  <c r="U30" i="2"/>
  <c r="T30" i="2"/>
  <c r="T32" i="2"/>
  <c r="R32" i="2"/>
  <c r="R30" i="2"/>
  <c r="Q32" i="2"/>
  <c r="Q30" i="2"/>
  <c r="P30" i="2"/>
  <c r="P32" i="2"/>
  <c r="N32" i="2"/>
  <c r="N30" i="2"/>
  <c r="M32" i="2"/>
  <c r="M30" i="2"/>
  <c r="L30" i="2"/>
  <c r="L32" i="2"/>
  <c r="J32" i="2"/>
  <c r="J30" i="2"/>
  <c r="I32" i="2"/>
  <c r="I30" i="2"/>
  <c r="H30" i="2"/>
  <c r="H32" i="2"/>
  <c r="F32" i="2"/>
  <c r="F30" i="2"/>
  <c r="E32" i="2"/>
  <c r="E30" i="2"/>
  <c r="D30" i="2"/>
  <c r="D32" i="2"/>
  <c r="AJ26" i="2"/>
  <c r="AH26" i="2"/>
  <c r="AJ25" i="2"/>
  <c r="AH25" i="2"/>
  <c r="AJ24" i="2"/>
  <c r="AH24" i="2"/>
  <c r="H137" i="16"/>
  <c r="H26" i="16" s="1"/>
  <c r="H118" i="16"/>
  <c r="H25" i="16" s="1"/>
  <c r="H94" i="16"/>
  <c r="H24" i="16" s="1"/>
  <c r="H167" i="16"/>
  <c r="H28" i="16" s="1"/>
  <c r="L167" i="16"/>
  <c r="L147" i="16"/>
  <c r="L94" i="16"/>
  <c r="L29" i="16" l="1"/>
  <c r="K29" i="16"/>
  <c r="K31" i="16" s="1"/>
  <c r="I37" i="16"/>
  <c r="BJ8" i="20" s="1"/>
  <c r="L30" i="16"/>
  <c r="L195" i="16"/>
  <c r="H35" i="16"/>
  <c r="AY8" i="20" s="1"/>
  <c r="L19" i="16"/>
  <c r="J35" i="16"/>
  <c r="BA8" i="20" s="1"/>
  <c r="J31" i="16"/>
  <c r="J37" i="16" s="1"/>
  <c r="L137" i="16"/>
  <c r="L118" i="16"/>
  <c r="L25" i="16"/>
  <c r="H73" i="16"/>
  <c r="H147" i="16"/>
  <c r="H27" i="16" s="1"/>
  <c r="H31" i="16" s="1"/>
  <c r="H36" i="16" s="1"/>
  <c r="BD8" i="20" s="1"/>
  <c r="AR24" i="2"/>
  <c r="E18" i="16" s="1"/>
  <c r="L18" i="16"/>
  <c r="L70" i="16"/>
  <c r="L69" i="16"/>
  <c r="L71" i="16"/>
  <c r="L73" i="16"/>
  <c r="AS8" i="20"/>
  <c r="AP8" i="20"/>
  <c r="AQ8" i="20"/>
  <c r="AR8" i="20"/>
  <c r="AO8" i="20"/>
  <c r="AN8" i="20"/>
  <c r="AK8" i="20"/>
  <c r="AL8" i="20"/>
  <c r="AM8" i="20"/>
  <c r="AJ8" i="20"/>
  <c r="T8" i="20"/>
  <c r="P8" i="20"/>
  <c r="Q8" i="20"/>
  <c r="R8" i="20"/>
  <c r="S8" i="20"/>
  <c r="Y8" i="20"/>
  <c r="V8" i="20"/>
  <c r="W8" i="20"/>
  <c r="X8" i="20"/>
  <c r="U8" i="20"/>
  <c r="AD8" i="20"/>
  <c r="AA8" i="20"/>
  <c r="AB8" i="20"/>
  <c r="AC8" i="20"/>
  <c r="Z8" i="20"/>
  <c r="K36" i="16" l="1"/>
  <c r="BG8" i="20" s="1"/>
  <c r="K37" i="16"/>
  <c r="BL8" i="20" s="1"/>
  <c r="J36" i="16"/>
  <c r="H37" i="16"/>
  <c r="L31" i="16"/>
  <c r="L35" i="16"/>
  <c r="BC8" i="20" s="1"/>
  <c r="AI8" i="20"/>
  <c r="AG8" i="20"/>
  <c r="AH8" i="20"/>
  <c r="AE8" i="20"/>
  <c r="AF8" i="20"/>
  <c r="BK8" i="20"/>
  <c r="L8" i="20"/>
  <c r="M8" i="20"/>
  <c r="N8" i="20"/>
  <c r="O8" i="20"/>
  <c r="K8" i="20"/>
  <c r="L37" i="16" l="1"/>
  <c r="BM8" i="20" s="1"/>
  <c r="L36" i="16"/>
  <c r="BH8" i="20" s="1"/>
  <c r="BF8" i="20"/>
  <c r="H39" i="16"/>
  <c r="BI8" i="20"/>
</calcChain>
</file>

<file path=xl/comments1.xml><?xml version="1.0" encoding="utf-8"?>
<comments xmlns="http://schemas.openxmlformats.org/spreadsheetml/2006/main">
  <authors>
    <author>Michael Schwartz</author>
  </authors>
  <commentList>
    <comment ref="L17" authorId="0" shapeId="0">
      <text>
        <r>
          <rPr>
            <b/>
            <sz val="8"/>
            <color indexed="81"/>
            <rFont val="Tahoma"/>
            <family val="2"/>
          </rPr>
          <t>Conditional Formatting:</t>
        </r>
        <r>
          <rPr>
            <sz val="8"/>
            <color indexed="81"/>
            <rFont val="Tahoma"/>
            <family val="2"/>
          </rPr>
          <t xml:space="preserve">
The conditional formatting formula turns the cell red (Not Met) if item</t>
        </r>
        <r>
          <rPr>
            <b/>
            <sz val="8"/>
            <color indexed="81"/>
            <rFont val="Tahoma"/>
            <family val="2"/>
          </rPr>
          <t xml:space="preserve"> #8</t>
        </r>
        <r>
          <rPr>
            <sz val="8"/>
            <color indexed="81"/>
            <rFont val="Tahoma"/>
            <family val="2"/>
          </rPr>
          <t xml:space="preserve"> on the </t>
        </r>
        <r>
          <rPr>
            <b/>
            <sz val="8"/>
            <color indexed="81"/>
            <rFont val="Tahoma"/>
            <family val="2"/>
          </rPr>
          <t>Routine Monitoring</t>
        </r>
        <r>
          <rPr>
            <sz val="8"/>
            <color indexed="81"/>
            <rFont val="Tahoma"/>
            <family val="2"/>
          </rPr>
          <t xml:space="preserve"> worksheet is &lt; 100%, even if the % Met </t>
        </r>
        <r>
          <rPr>
            <sz val="8"/>
            <color indexed="81"/>
            <rFont val="Arial"/>
            <family val="2"/>
          </rPr>
          <t>≥</t>
        </r>
        <r>
          <rPr>
            <sz val="8"/>
            <color indexed="81"/>
            <rFont val="Tahoma"/>
            <family val="2"/>
          </rPr>
          <t xml:space="preserve"> 85%.</t>
        </r>
      </text>
    </comment>
  </commentList>
</comments>
</file>

<file path=xl/sharedStrings.xml><?xml version="1.0" encoding="utf-8"?>
<sst xmlns="http://schemas.openxmlformats.org/spreadsheetml/2006/main" count="3144" uniqueCount="721">
  <si>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</si>
  <si>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</si>
  <si>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</si>
  <si>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</si>
  <si>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</si>
  <si>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</si>
  <si>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</si>
  <si>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</si>
  <si>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</si>
  <si>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</si>
  <si>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</si>
  <si>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</si>
  <si>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</si>
  <si>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Indicate in Column B the tools that are applicable for this review.</t>
  </si>
  <si>
    <t>Tools in this Workbook</t>
  </si>
  <si>
    <t>Applicable
(Yes/No)</t>
  </si>
  <si>
    <t>Yes</t>
  </si>
  <si>
    <t>Medication Review</t>
  </si>
  <si>
    <t>Post-Payment Review Tool for Providers (Generic)</t>
  </si>
  <si>
    <t>Post-Payment Review Tool for Innovations Waiver Service Providers</t>
  </si>
  <si>
    <t>Post-Payment Review Tool for Providers (Outpatient Opioid Treatment)</t>
  </si>
  <si>
    <t>Post-Payment Review Tool for Providers (Diagnostic Assessment)</t>
  </si>
  <si>
    <t>Post-Payment Review Tool for Providers (Residential Providers Excluding PRTF)</t>
  </si>
  <si>
    <t>Post-Payment Review Tool for Providers (PRTF)</t>
  </si>
  <si>
    <t>Enter the information requested below (if applicable) for internal LME-MCO use only.
To be used by the LME-MCO in accordance with monitoring guidelines to determine which tools are required.</t>
  </si>
  <si>
    <t>Date of most recent DHSR Survey:</t>
  </si>
  <si>
    <t>Service Category (See "Frequency-Licensed Surveys" worksheet):</t>
  </si>
  <si>
    <t>Type of DHSR Survey:</t>
  </si>
  <si>
    <t>DHSR Survey Findings:</t>
  </si>
  <si>
    <t>FACILITY NAME:</t>
  </si>
  <si>
    <t>REVIEW DATE(S):</t>
  </si>
  <si>
    <t>SCORE</t>
  </si>
  <si>
    <t>ITEM:</t>
  </si>
  <si>
    <t>REVIEW  ITEM:</t>
  </si>
  <si>
    <t># MET</t>
  </si>
  <si>
    <t>% MET</t>
  </si>
  <si>
    <t># NOT MET</t>
  </si>
  <si>
    <t>% NOT MET</t>
  </si>
  <si>
    <t># N/A</t>
  </si>
  <si>
    <t>1.</t>
  </si>
  <si>
    <t>2.</t>
  </si>
  <si>
    <t>3.</t>
  </si>
  <si>
    <t>4.</t>
  </si>
  <si>
    <t>5.</t>
  </si>
  <si>
    <t>6.</t>
  </si>
  <si>
    <t>7.</t>
  </si>
  <si>
    <t>8.</t>
  </si>
  <si>
    <t>9.</t>
  </si>
  <si>
    <t>10.</t>
  </si>
  <si>
    <t>11.</t>
  </si>
  <si>
    <t>12.</t>
  </si>
  <si>
    <t>13.</t>
  </si>
  <si>
    <t>14.</t>
  </si>
  <si>
    <t>15.</t>
  </si>
  <si>
    <t>16.</t>
  </si>
  <si>
    <t>17.</t>
  </si>
  <si>
    <t>18.</t>
  </si>
  <si>
    <t>REVIEWER'S INITIALS:</t>
  </si>
  <si>
    <t>Total Met:</t>
  </si>
  <si>
    <t>% Met:</t>
  </si>
  <si>
    <t>Total Not Met:</t>
  </si>
  <si>
    <t>% Not Met:</t>
  </si>
  <si>
    <t>Total N/A</t>
  </si>
  <si>
    <t>COMMENTS: [For Record #1-10]</t>
  </si>
  <si>
    <t>COMMENTS: [For Record #11-20]</t>
  </si>
  <si>
    <t>COMMENTS: [For Record #21-30]</t>
  </si>
  <si>
    <t>REVIEW ITEM:</t>
  </si>
  <si>
    <r>
      <t>The medication label matches the physician's order. [</t>
    </r>
    <r>
      <rPr>
        <b/>
        <sz val="10"/>
        <color indexed="18"/>
        <rFont val="Arial Narrow"/>
        <family val="2"/>
      </rPr>
      <t>This item is automatically scored based on results from the Medication Review worksheet</t>
    </r>
    <r>
      <rPr>
        <sz val="10"/>
        <color indexed="18"/>
        <rFont val="Arial Narrow"/>
        <family val="2"/>
      </rPr>
      <t>]</t>
    </r>
  </si>
  <si>
    <t>DHHS Medication Review Sheet</t>
  </si>
  <si>
    <t>PROVIDER / FACILITY NAME:</t>
  </si>
  <si>
    <t>Record</t>
  </si>
  <si>
    <t>Item #</t>
  </si>
  <si>
    <t>Questions:</t>
  </si>
  <si>
    <t>Medication 1</t>
  </si>
  <si>
    <t>Medication 2</t>
  </si>
  <si>
    <t>Medication 3</t>
  </si>
  <si>
    <t>Medication 4</t>
  </si>
  <si>
    <t>Medication 5</t>
  </si>
  <si>
    <t>Medication 6</t>
  </si>
  <si>
    <t>Medication 7</t>
  </si>
  <si>
    <t>Medication 8</t>
  </si>
  <si>
    <t>Medication 9</t>
  </si>
  <si>
    <t>Medication 10</t>
  </si>
  <si>
    <t>Medication 11</t>
  </si>
  <si>
    <t>Medication 12</t>
  </si>
  <si>
    <t>Medication 13</t>
  </si>
  <si>
    <t>Medication 14</t>
  </si>
  <si>
    <t>Medication 15</t>
  </si>
  <si>
    <t>Medication 16</t>
  </si>
  <si>
    <t>Medication 17</t>
  </si>
  <si>
    <t>Medication 18</t>
  </si>
  <si>
    <t>Medication 19</t>
  </si>
  <si>
    <t>Medication 20</t>
  </si>
  <si>
    <t># Items</t>
  </si>
  <si>
    <t># Met</t>
  </si>
  <si>
    <t># Not Met</t>
  </si>
  <si>
    <t>Score</t>
  </si>
  <si>
    <t>DHHS Post-Payment Review Tool for Providers (Generic)</t>
  </si>
  <si>
    <t>DHHS Post-Payment Review Tool for Providers</t>
  </si>
  <si>
    <t>From date:</t>
  </si>
  <si>
    <t>To date:</t>
  </si>
  <si>
    <t>Is the documentation signed by the person who delivered the service?</t>
  </si>
  <si>
    <t>Does the documentation reflect treatment for the duration of the service billed?</t>
  </si>
  <si>
    <t>Does the documentation include an assessment of progress toward goals?</t>
  </si>
  <si>
    <t>Is the service note individualized specific to the date of service?</t>
  </si>
  <si>
    <t>Do the units billed correspond to the duration documented on the service note?</t>
  </si>
  <si>
    <t>Staff name:</t>
  </si>
  <si>
    <t>Earliest "From date":</t>
  </si>
  <si>
    <t>Latest "To date":</t>
  </si>
  <si>
    <t>DHHS Post-Payment Review Tool for Innovations Waiver Service Providers</t>
  </si>
  <si>
    <t>Authorizations/Continued Need Review/Plan of Care</t>
  </si>
  <si>
    <t>Service Documentation</t>
  </si>
  <si>
    <t>Does the documentation reflect interventions/treatment for the duration of the service billed?</t>
  </si>
  <si>
    <t>Is the documentation initialed and signed within the designated timeframe by the person who delivered the service?</t>
  </si>
  <si>
    <t>Qualifications/Supervision/Record Checks</t>
  </si>
  <si>
    <t>Is there documentation that the staff is qualified to provide the service billed?</t>
  </si>
  <si>
    <t>Was the Health Care Registry check completed for the staff prior to the event’s date of service?</t>
  </si>
  <si>
    <t>DHHS Post-Payment Review Tool For Providers
Outpatient Opioid Treatment</t>
  </si>
  <si>
    <t>Authorizations/Person Centered Plan</t>
  </si>
  <si>
    <t>Qualifications</t>
  </si>
  <si>
    <t>DHHS Post-Payment Review Tool for Providers
Diagnostic Assessment</t>
  </si>
  <si>
    <t>DHHS Post-Payment Review Tool for Providers
Residential Providers (Excluding PRTF)</t>
  </si>
  <si>
    <t>Does the service documentation include an assessment of progress toward goals?</t>
  </si>
  <si>
    <t>Authorizations</t>
  </si>
  <si>
    <t>Treatment Plan/Service Documentation</t>
  </si>
  <si>
    <t>Does the documentation include a valid signature within the designated timeframe by the person who delivered the service?</t>
  </si>
  <si>
    <t>Does the service note reflect an assessment of progress toward goals?</t>
  </si>
  <si>
    <t>LOCATION:</t>
  </si>
  <si>
    <t>Include</t>
  </si>
  <si>
    <t>Results?</t>
  </si>
  <si>
    <t># Scorable Items</t>
  </si>
  <si>
    <t>% Met</t>
  </si>
  <si>
    <t># Scorable Records</t>
  </si>
  <si>
    <t>TOTAL</t>
  </si>
  <si>
    <t>The medication label matches the physician's order.</t>
  </si>
  <si>
    <t>Does the documentation indicate that the requirements of the service definition/rule were met?</t>
  </si>
  <si>
    <t>Is the staff supervision plan implemented as written?</t>
  </si>
  <si>
    <t>Did the provider agency require disclosure of any criminal conviction by the staff person(s) who provided this service?</t>
  </si>
  <si>
    <t>Post-Payment Review Tool For Providers (Outpatient Opioid Treatment)</t>
  </si>
  <si>
    <t>Is the date of service covered by a valid PCP?</t>
  </si>
  <si>
    <t>Is there a discharge plan in the service record?</t>
  </si>
  <si>
    <t>Is there documentation that the discharge plan was discussed with the service recipient?</t>
  </si>
  <si>
    <t>Post-Payment Review Tool For Providers (Diagnostic Assessment)</t>
  </si>
  <si>
    <t>Are the required elements addressed within the Diagnostic Assessment?</t>
  </si>
  <si>
    <t>Post-Payment Review Tool For Providers (Residential Providers Excluding PRTF)</t>
  </si>
  <si>
    <t>Is there documentation that the staff is (are) qualified to provide the service billed?</t>
  </si>
  <si>
    <t>Post-Payment Review Tool For Providers (PRTF)</t>
  </si>
  <si>
    <t>Is there a valid Certificate of Need [CON] for the service billed?</t>
  </si>
  <si>
    <t>Is the date of service covered by a valid treatment plan?</t>
  </si>
  <si>
    <t>Is there evidence that the child met the eligibility requirements for admission or continued stay?</t>
  </si>
  <si>
    <t>Did the provider agency complete a NC Health Care Personnel Registry check prior to this date of service?</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</si>
  <si>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</si>
  <si>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</si>
  <si>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</si>
  <si>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</si>
  <si>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</si>
  <si>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</si>
  <si>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</si>
  <si>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</si>
  <si>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</si>
  <si>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</si>
  <si>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</si>
  <si>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</si>
  <si>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t>Services Provided</t>
  </si>
  <si>
    <t>Staff Reviewed</t>
  </si>
  <si>
    <t>Staff Title of Position</t>
  </si>
  <si>
    <t>Service Type</t>
  </si>
  <si>
    <t>Review/Audit Date</t>
  </si>
  <si>
    <t>Reviewer/Auditor</t>
  </si>
  <si>
    <t>Control #</t>
  </si>
  <si>
    <t>Date of Service</t>
  </si>
  <si>
    <t>Units Billed</t>
  </si>
  <si>
    <t>PROC Code</t>
  </si>
  <si>
    <r>
      <t xml:space="preserve">Copy the provider's review results from row 8 of this worksheet, and using the paste special command, </t>
    </r>
    <r>
      <rPr>
        <b/>
        <sz val="10"/>
        <color rgb="FFFF0000"/>
        <rFont val="Arial"/>
        <family val="2"/>
      </rPr>
      <t>paste the values</t>
    </r>
    <r>
      <rPr>
        <b/>
        <sz val="10"/>
        <color theme="3" tint="-0.499984740745262"/>
        <rFont val="Arial"/>
        <family val="2"/>
      </rPr>
      <t xml:space="preserve"> into the DHHS Provider Review Database</t>
    </r>
  </si>
  <si>
    <t>DHHS Review Tools For Providers Summary Results</t>
  </si>
  <si>
    <t>Post-Payment Review Tool for Providers</t>
  </si>
  <si>
    <t>Post-Payment Review Tool For Innovations Waiver Service Providers</t>
  </si>
  <si>
    <t>Overall Results</t>
  </si>
  <si>
    <t>LME-MCO</t>
  </si>
  <si>
    <t>Provider Name</t>
  </si>
  <si>
    <t>Facility Name (Service Site)</t>
  </si>
  <si>
    <t>Location (Address)</t>
  </si>
  <si>
    <t>NPI</t>
  </si>
  <si>
    <t>MHL #</t>
  </si>
  <si>
    <t>Begin Review Date</t>
  </si>
  <si>
    <t>End Review Date</t>
  </si>
  <si>
    <t># Scorable Items &amp; Records</t>
  </si>
  <si>
    <t># ScorableRecords</t>
  </si>
  <si>
    <t>This list used in the Workbook Set-Up worksheet LME-MCO drop-down box.</t>
  </si>
  <si>
    <t>Range Name = LME_MCO</t>
  </si>
  <si>
    <t>LME-MCOs</t>
  </si>
  <si>
    <t>Cardinal Innovations Healthcare Solutions</t>
  </si>
  <si>
    <t>EastPointe</t>
  </si>
  <si>
    <t>Partners Behavioral Health Management</t>
  </si>
  <si>
    <t>Sandhills Center</t>
  </si>
  <si>
    <t>Smoky Mountain Center</t>
  </si>
  <si>
    <t>PROVIDER #:</t>
  </si>
  <si>
    <t>NPI #  /  PROVIDER #:</t>
  </si>
  <si>
    <t>Provider #:</t>
  </si>
  <si>
    <t>Provider #</t>
  </si>
  <si>
    <t>Does the documentation in the quarterly summary reflect the individual’s progress toward the short-range goals and the long-range projections listed in the ISP?</t>
  </si>
  <si>
    <t>Does the documentation [MAR] include a valid signature or initials of the person who delivered the service?</t>
  </si>
  <si>
    <t>Does the service documentation contain the required elements of a modified service note?</t>
  </si>
  <si>
    <t>Is there evidence of involvement of the family or legally responsible person in the development of goals, treatment process, and discharge plans?</t>
  </si>
  <si>
    <t xml:space="preserve">Is the family or legally responsible person actively involved in the treatment as required in the plan, or is there evidence of active, ongoing efforts being made to involve them? </t>
  </si>
  <si>
    <t>Did the provider agency require disclosure of any criminal conviction by the staff person(s) who provided this service [for unlicensed services and those hired with licensed services prior to 3/24/05]?</t>
  </si>
  <si>
    <t>COMMENTS: [For Staff #21 - 30]</t>
  </si>
  <si>
    <t>COMMENTS: [For Staff #11 - 20]</t>
  </si>
  <si>
    <t>COMMENTS: [For Staff #1 - 10]</t>
  </si>
  <si>
    <t>Date:</t>
  </si>
  <si>
    <t>Education</t>
  </si>
  <si>
    <t>Date of Hire</t>
  </si>
  <si>
    <t>Name</t>
  </si>
  <si>
    <t>Position</t>
  </si>
  <si>
    <t>STAFF</t>
  </si>
  <si>
    <t>NPI#:</t>
  </si>
  <si>
    <t>Use this worksheet to answer questions related to specific service requirements, staff qualification/training requirements, supervision, health care registry, criminal record disclosure/check in the Generic Post-Payment Review Tool.</t>
  </si>
  <si>
    <t>Summary Results For All Items Reviewed</t>
  </si>
  <si>
    <t>Summary Results For All Post-Payment Review Items</t>
  </si>
  <si>
    <t>Summary Results For All Items Reviewed (Other Than Post-Payment Reviews)</t>
  </si>
  <si>
    <t>Overall Results 
(All Items Other Than Post-Payment Reviews)</t>
  </si>
  <si>
    <t>Overall Results
(All Post-Payment Review Items)</t>
  </si>
  <si>
    <t>Staff Qualifications Worksheet for Mobile Crisis Management</t>
  </si>
  <si>
    <t>Use this worksheet to answer questions related to specific service requirements, staff qualification/training requirements, supervision, health care registry, criminal record disclosure/check in the Diagnostic Assessment Post-Payment Review Tool.</t>
  </si>
  <si>
    <t>Staff Qualifications Worksheet for Diagnostic/Assessment</t>
  </si>
  <si>
    <t>Staff Qualifications Worksheet for Intensive In-Home (IIH)</t>
  </si>
  <si>
    <t>Staff Qualifications Worksheet for Multi-Systemic Therapy (MST)</t>
  </si>
  <si>
    <t>MST Introductory Training</t>
  </si>
  <si>
    <t>Staff Qualifications Worksheet for Community Support Team (CST)</t>
  </si>
  <si>
    <t>Staff Qualifications Worksheet for Substance Abuse Intensive Outpatient Program (SAIOP)</t>
  </si>
  <si>
    <t>Staff Qualifications Worksheet for Psychosocial Rehabilitation (PSR)</t>
  </si>
  <si>
    <t>Staff Qualifications Worksheet for Child and Adolescent Day Treatment</t>
  </si>
  <si>
    <t>Use this worksheet to answer questions related to specific service requirements, staff qualification/training requirements, supervision, health care registry, criminal record disclosure/check in the Innovations Waiver Post-Payment Review Tool.</t>
  </si>
  <si>
    <t>Staff Qualifications Worksheet for Innovations Waiver</t>
  </si>
  <si>
    <t>DHHS Post-Payment Review Tool for Providers
Psychiatric Residential Treatment Program (PRTF)</t>
  </si>
  <si>
    <t>Staff Qualifications Worksheet for Outpatient Opioid Treatment</t>
  </si>
  <si>
    <t>Use this worksheet to answer questions related to specific service requirements, staff qualification/training requirements, supervision, health care registry, criminal record disclosure/check in the Outpatient Opioid Treatment Post-Payment Review Tool.</t>
  </si>
  <si>
    <t>CAUTION:  This worksheet contains PHI and requires the file to be stored in a secure location and encrypted/password protected prior to emailing.</t>
  </si>
  <si>
    <t>Use this worksheet to list personnel records to be reviewed</t>
  </si>
  <si>
    <t>Amount Paid</t>
  </si>
  <si>
    <t>Payer Source</t>
  </si>
  <si>
    <t>Rights Notification</t>
  </si>
  <si>
    <t>Medications are stored appropriately, including separate storage for each service recipient, separately for each type of use, in refrigerator, behind secure lock, and secured for individuals self-administering.</t>
  </si>
  <si>
    <t>The provider is responsive to the complaints it receives based on the timelines in the provider's policies and procedures.</t>
  </si>
  <si>
    <t>Routine Monitoring Tool</t>
  </si>
  <si>
    <t>Is there a valid service plan current for the date of service?</t>
  </si>
  <si>
    <t>Does the person providing the service meet staff requirements for the service provided?  [Staff must be a Registered Nurse, Licensed Practical Nurse, Physician, or Pharmacist.]</t>
  </si>
  <si>
    <t>Does the person providing the service meet staff requirements for the service provided?</t>
  </si>
  <si>
    <t>Did the psychiatrist provide weekly consultation to review medications with this child?</t>
  </si>
  <si>
    <t xml:space="preserve">Is family/legally responsible person involved in treatment as required, or is there evidence of active, ongoing efforts being made to involve them? </t>
  </si>
  <si>
    <t>Does the documentation indicate that the requirements of the service definition were met?</t>
  </si>
  <si>
    <t>Does the recipient meet entrance criteria per the service definition?</t>
  </si>
  <si>
    <t>There is evidence that the individual or legally responsible person has been informed of their rights.</t>
  </si>
  <si>
    <t>The individual has been informed of the right to consent to or to refuse treatment.</t>
  </si>
  <si>
    <t>Authorizations to release all required information.</t>
  </si>
  <si>
    <t>Medications are stored appropriately.</t>
  </si>
  <si>
    <t>Is there a valid consent for treatment in the service record?</t>
  </si>
  <si>
    <t>Coordination of Care/Service Availability</t>
  </si>
  <si>
    <r>
      <t xml:space="preserve">This worksheet is used to evaluate item 5 on the Routine Monitoring Review Tool.  Results below are automatically entered on that tool.
This worksheet has spaces to evaluate up to 30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</si>
  <si>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DHHS Authorization to Release Records Checklist</t>
  </si>
  <si>
    <t>Authorization to Release Records (Question #5)</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</si>
  <si>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</si>
  <si>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</si>
  <si>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</si>
  <si>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</si>
  <si>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</si>
  <si>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</si>
  <si>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</si>
  <si>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The signature of the  service recipient or the service recipient’s legally responsible person</t>
  </si>
  <si>
    <t>The date the consent is signed.</t>
  </si>
  <si>
    <t>Incidents, Restrictive Interventions and Complaints</t>
  </si>
  <si>
    <t>Routine Review</t>
  </si>
  <si>
    <t>Routine Review Tool</t>
  </si>
  <si>
    <t>Post-Payment Review Tool for Providers - Generic</t>
  </si>
  <si>
    <t>Post-Payment Review Tool for Providers - Innovations Waiver</t>
  </si>
  <si>
    <t>Post-Payment Review Tool for Providers - Outpatient Opiod Treatment</t>
  </si>
  <si>
    <t>Post-Payment Review Tool for Providers - Diagnostic Assessment</t>
  </si>
  <si>
    <t>Post-Payment Review Tool for Providers - Residential Providers (Excluding PRTF)</t>
  </si>
  <si>
    <t>Post-Payment Review Tool for Providers - PRTF</t>
  </si>
  <si>
    <r>
      <t xml:space="preserve">Items scored as </t>
    </r>
    <r>
      <rPr>
        <b/>
        <sz val="10"/>
        <color indexed="10"/>
        <rFont val="Arial"/>
        <family val="2"/>
      </rPr>
      <t>Not Met</t>
    </r>
    <r>
      <rPr>
        <b/>
        <sz val="10"/>
        <rFont val="Arial"/>
        <family val="2"/>
      </rPr>
      <t xml:space="preserve"> may require corrective action as requested by the LME/MCO.</t>
    </r>
  </si>
  <si>
    <t>[Requires 85% across the sample &amp; section]</t>
  </si>
  <si>
    <t>The individual is informed of the right to treatment, including access to medical care and habilitation, regardless of age or degree of MH/IDD/SA disability.</t>
  </si>
  <si>
    <t>The individual is informed of the right to treatment, including access to medical care &amp; habilitation, regardless of age/degree of disability.</t>
  </si>
  <si>
    <t>The individual has been notified that release/disclosure of information may only occur with a consent unless it is an emergency or for other exceptions as detailed in the General Statutes or in 45 CFR 164.512 of HIPAA.</t>
  </si>
  <si>
    <t>The individual has been notified that release/disclosure of information may only occur with a consent.</t>
  </si>
  <si>
    <t>The agency's practice of restrictive interventions is in accordance with their agency policy and administrative code.</t>
  </si>
  <si>
    <t>There is evidence that the provider serves as the first responder or has made arrangements through a written agreement with another entity for access to 24-hour coverage for behavioral health crisis services.</t>
  </si>
  <si>
    <t>There is evidence that provider serves as first responder/has made arrangements with another entity for behavioral health crisis svcs.</t>
  </si>
  <si>
    <r>
      <t>All orders for medication are signed or countersigned and dated by the prescribing physician/physician extender. [</t>
    </r>
    <r>
      <rPr>
        <b/>
        <sz val="10"/>
        <color indexed="18"/>
        <rFont val="Arial Narrow"/>
        <family val="2"/>
      </rPr>
      <t>This item is automatically scored based on results from the Medication Review worksheet</t>
    </r>
    <r>
      <rPr>
        <sz val="10"/>
        <color indexed="18"/>
        <rFont val="Arial Narrow"/>
        <family val="2"/>
      </rPr>
      <t>]</t>
    </r>
  </si>
  <si>
    <t>All orders for medication are signed or countersigned and dated by the prescribing physician/physician extender.</t>
  </si>
  <si>
    <t>Scorable records or items Met and Overall Results that Met the 85% Threshold are shaded green.</t>
  </si>
  <si>
    <t>Scorable records or items Not Met and Overall Results that Did Not Meet the 85% Threshold are shaded pink.</t>
  </si>
  <si>
    <t>[Requires 85% across the sample &amp; section; #8 requires 100% across sample]</t>
  </si>
  <si>
    <t xml:space="preserve">DHHS Routine Monitoring Tool </t>
  </si>
  <si>
    <t>DHHS Provider Review Summary of Results</t>
  </si>
  <si>
    <t>Overall Summary</t>
  </si>
  <si>
    <t>Detailed Results For Each Tool</t>
  </si>
  <si>
    <t>Guidelines for the DHHS Review Tools for Provider Agencies</t>
  </si>
  <si>
    <t>.1100 Partial hospitalization-Individuals-Acute MI</t>
  </si>
  <si>
    <t xml:space="preserve">.1200 Psychosocial Rehab-Individuals-SPMI </t>
  </si>
  <si>
    <t>.1300 Residential treatment-Minors—Level II</t>
  </si>
  <si>
    <t>.1400 Day treatment-Minors-MI</t>
  </si>
  <si>
    <t>.1700 Residential Tx Staff Secure-Minors-Level III</t>
  </si>
  <si>
    <t>.1800 Intensive Residential Tx-Minors-Level IV</t>
  </si>
  <si>
    <t xml:space="preserve">.1900 PRTF – PRTF-Minors  </t>
  </si>
  <si>
    <t>.2100 Specialized community residential for individuals with developmental disabilities</t>
  </si>
  <si>
    <t>.2200 Before/after school &amp; summer-Minors-IDD</t>
  </si>
  <si>
    <t>.2300 ADVP-IDD</t>
  </si>
  <si>
    <t>.2400 Day Services for children-IDD</t>
  </si>
  <si>
    <t>.3100 Non-hospital med detox</t>
  </si>
  <si>
    <t>.3200 Social setting detox-SA</t>
  </si>
  <si>
    <t>.3300 Outpatient detoxification-SA</t>
  </si>
  <si>
    <t>.3400 Residential treatment-SA</t>
  </si>
  <si>
    <t>.3500 Outpatient-Individuals with SA</t>
  </si>
  <si>
    <t>.3600 Outpatient narcotic addiction treatment</t>
  </si>
  <si>
    <t>.3700 Day treatment-Adults-SA</t>
  </si>
  <si>
    <t>.4100 Therapeutic res-Adults/Child</t>
  </si>
  <si>
    <t>.4300 Therapeutic Community-Adults-SA</t>
  </si>
  <si>
    <t>.4400 SAIOP</t>
  </si>
  <si>
    <t>.4500 SACOT</t>
  </si>
  <si>
    <t>.5000 Facility based crisis-All disability groups</t>
  </si>
  <si>
    <t xml:space="preserve">.5100 Community respite-All disability  </t>
  </si>
  <si>
    <t>.5200 Residential camps-Minors</t>
  </si>
  <si>
    <t>.5400 Day activity-All disability</t>
  </si>
  <si>
    <t>.5500 Sheltered Workshops-All disability</t>
  </si>
  <si>
    <r>
      <t>.5600</t>
    </r>
    <r>
      <rPr>
        <b/>
        <sz val="9"/>
        <rFont val="Arial"/>
        <family val="2"/>
      </rPr>
      <t xml:space="preserve">A </t>
    </r>
    <r>
      <rPr>
        <sz val="9"/>
        <rFont val="Arial"/>
        <family val="2"/>
      </rPr>
      <t>Group homes-Adults-MI</t>
    </r>
  </si>
  <si>
    <r>
      <t>.5600</t>
    </r>
    <r>
      <rPr>
        <b/>
        <sz val="9"/>
        <rFont val="Arial"/>
        <family val="2"/>
      </rPr>
      <t>B</t>
    </r>
    <r>
      <rPr>
        <sz val="9"/>
        <rFont val="Arial"/>
        <family val="2"/>
      </rPr>
      <t xml:space="preserve"> Group homes-Minors-IDD</t>
    </r>
  </si>
  <si>
    <r>
      <t>.5600</t>
    </r>
    <r>
      <rPr>
        <b/>
        <sz val="9"/>
        <rFont val="Arial"/>
        <family val="2"/>
      </rPr>
      <t>C</t>
    </r>
    <r>
      <rPr>
        <sz val="9"/>
        <rFont val="Arial"/>
        <family val="2"/>
      </rPr>
      <t xml:space="preserve"> Group homes-Adults-IDD</t>
    </r>
  </si>
  <si>
    <r>
      <t>.5600</t>
    </r>
    <r>
      <rPr>
        <b/>
        <sz val="9"/>
        <rFont val="Arial"/>
        <family val="2"/>
      </rPr>
      <t>D</t>
    </r>
    <r>
      <rPr>
        <sz val="9"/>
        <rFont val="Arial"/>
        <family val="2"/>
      </rPr>
      <t xml:space="preserve"> Group homes-Minors-SA  </t>
    </r>
  </si>
  <si>
    <r>
      <t>.5600</t>
    </r>
    <r>
      <rPr>
        <b/>
        <sz val="9"/>
        <rFont val="Arial"/>
        <family val="2"/>
      </rPr>
      <t xml:space="preserve">E </t>
    </r>
    <r>
      <rPr>
        <sz val="9"/>
        <rFont val="Arial"/>
        <family val="2"/>
      </rPr>
      <t>Adult Halfway House-SA</t>
    </r>
  </si>
  <si>
    <r>
      <t>.5600</t>
    </r>
    <r>
      <rPr>
        <b/>
        <sz val="9"/>
        <rFont val="Arial"/>
        <family val="2"/>
      </rPr>
      <t>F</t>
    </r>
    <r>
      <rPr>
        <sz val="9"/>
        <rFont val="Arial"/>
        <family val="2"/>
      </rPr>
      <t xml:space="preserve"> Alternative family living</t>
    </r>
  </si>
  <si>
    <t>Date of Incident</t>
  </si>
  <si>
    <t>Date of IRIS submission</t>
  </si>
  <si>
    <t>Use this worksheet to list individual records to be reviewed for Incident Reports Level II and III</t>
  </si>
  <si>
    <t>Use this worksheet to list individual records to be reviewed for Incident Reports Level I</t>
  </si>
  <si>
    <t>Date of Level 1 Quarterly</t>
  </si>
  <si>
    <t>Use this worksheet to list individual records to be reviewed for Restrictive Interventions</t>
  </si>
  <si>
    <t>Date of RI</t>
  </si>
  <si>
    <t>Date of IRIS report</t>
  </si>
  <si>
    <t>Date of Complaint</t>
  </si>
  <si>
    <t>Date of Internal Review</t>
  </si>
  <si>
    <t>Use this worksheet to list individual records to be reviewed for Complaints Review</t>
  </si>
  <si>
    <t>Service Description</t>
  </si>
  <si>
    <t>Date of MAR</t>
  </si>
  <si>
    <t xml:space="preserve">Use this worksheet to list individual records to be reviewed for Medication Records Review </t>
  </si>
  <si>
    <t xml:space="preserve">Note:
The Routine Agency Tool and the generic post-payment review tool are used to monitor LIPs who are employed by an agency that provides other services besides basic benefit/outpatient services (e.g., CABHAs).
</t>
  </si>
  <si>
    <t>This spreadsheet is used for samples that are based on paid claims which includes the Post-Payment Review and the Rights Notification, Coordination of Care and Service Availability sections of the Routine Review Tool.</t>
  </si>
  <si>
    <t>Name of Reviewer(s):</t>
  </si>
  <si>
    <t>Review Date(s):</t>
  </si>
  <si>
    <t>Type of Review:</t>
  </si>
  <si>
    <r>
      <t xml:space="preserve">Authorizations to release information are specific to include the individual's name, the name of the facility releasing information, the name of the individual to whom information is being released, the specific information to be released, the purpose, the length of time the consent is valid, and the signatures of the individual/legally responsible person. </t>
    </r>
    <r>
      <rPr>
        <b/>
        <sz val="10"/>
        <color rgb="FF000080"/>
        <rFont val="Arial Narrow"/>
        <family val="2"/>
      </rPr>
      <t>[This item is automatically scored based on results from the Record Release Checklist]</t>
    </r>
  </si>
  <si>
    <t>When required by Clinical Coverage Policy or State-funded service definitions, and as authorized by the consumer, there is documentation that coordination of care is occurring between the providers involved with the individual.</t>
  </si>
  <si>
    <t>All Level I incidents were reported and classified appropriately according to 10A NCAC 27G .0602 -.0604.</t>
  </si>
  <si>
    <t>For all Level II and III incidents reported, follow-up was conducted and recommendations were implemented according to 10A NCAC 27G .0604.</t>
  </si>
  <si>
    <r>
      <t>The medication listed on the MAR matches the physician's order, and the MAR is completed correctly in accordance with the physician's order. [</t>
    </r>
    <r>
      <rPr>
        <b/>
        <sz val="10"/>
        <color indexed="18"/>
        <rFont val="Arial Narrow"/>
        <family val="2"/>
      </rPr>
      <t>This item is automatically scored based on results from the Medication Review worksheet</t>
    </r>
    <r>
      <rPr>
        <sz val="10"/>
        <color indexed="18"/>
        <rFont val="Arial Narrow"/>
        <family val="2"/>
      </rPr>
      <t>]</t>
    </r>
  </si>
  <si>
    <t>The medication listed on the MAR matches the physician's order, and the MAR is completed correctly in accordance with the physician's order.</t>
  </si>
  <si>
    <r>
      <t xml:space="preserve">This worksheet is used to evaluate items 13, 14, and 15 on the Routine Monitoring Review Tool.  Results below are automatically entered on that tool.
This worksheet has spaces to evaluate up to 30 records (columns) with up to 20 medications per record (rows).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 xml:space="preserve">.  Enter the results for each </t>
    </r>
    <r>
      <rPr>
        <b/>
        <u/>
        <sz val="10"/>
        <color theme="3" tint="-0.249977111117893"/>
        <rFont val="Arial"/>
        <family val="2"/>
        <scheme val="minor"/>
      </rPr>
      <t>medication</t>
    </r>
    <r>
      <rPr>
        <sz val="10"/>
        <color theme="3" tint="-0.249977111117893"/>
        <rFont val="Arial"/>
        <family val="2"/>
        <scheme val="minor"/>
      </rPr>
      <t xml:space="preserve"> for that record in the appropriate </t>
    </r>
    <r>
      <rPr>
        <b/>
        <u/>
        <sz val="10"/>
        <color theme="3" tint="-0.249977111117893"/>
        <rFont val="Arial"/>
        <family val="2"/>
        <scheme val="minor"/>
      </rPr>
      <t>row</t>
    </r>
    <r>
      <rPr>
        <sz val="10"/>
        <color theme="3" tint="-0.249977111117893"/>
        <rFont val="Arial"/>
        <family val="2"/>
        <scheme val="minor"/>
      </rPr>
      <t>.</t>
    </r>
  </si>
  <si>
    <t>Medication Order (Question #13)</t>
  </si>
  <si>
    <t>Medication Label Matches Order (Question #14)</t>
  </si>
  <si>
    <t>MAR Listing for Medication Matches Order (Question #15)</t>
  </si>
  <si>
    <t>Is the service plan individualized?</t>
  </si>
  <si>
    <t>Is there a service note signed by the person who delivered the service within the required timeframe?</t>
  </si>
  <si>
    <t>Does the service note relate to the goal(s) listed in the service plan?</t>
  </si>
  <si>
    <t>Is the service note individualized and specific to the date of service?</t>
  </si>
  <si>
    <t xml:space="preserve">Does the documentation include an assessment of progress toward goals? </t>
  </si>
  <si>
    <t>Was there a Health Care Personnel Registry check completed for the staff prior to this event’s date of service [unlicensed employees only]?</t>
  </si>
  <si>
    <t>Was the appropriate criminal record check completed prior to this date of service?</t>
  </si>
  <si>
    <t>Are the short range goals on the ISP current and valid for the date of service?</t>
  </si>
  <si>
    <t>Does the documentation on the service note/grid match the short range goals on the ISP?</t>
  </si>
  <si>
    <t>Does the documentation in the quarterly summary reflect the individual’s progress toward short-range goals/long-range projections listed in ISP?</t>
  </si>
  <si>
    <t>Plan of Care</t>
  </si>
  <si>
    <t>Does the individual meet the entrance criteria for this service?</t>
  </si>
  <si>
    <t>Does the individual meet Continued Service and Utilization Review Criteria?  [Level of functioning not restored or the individual continues to be at risk for relapse, OR ASAM Criteria for Dimension 5 Relapse Continued Use or Continued Problem Potential.]</t>
  </si>
  <si>
    <t>Does the individual meet Continued Service and Utilization Review Criteria?</t>
  </si>
  <si>
    <t>Is one of the qualified team members a professional whose licensure or certification authorizes the practitioner to diagnose mental illnesses and/or addictive disorders?</t>
  </si>
  <si>
    <t>Is one of the qualified team members an MD, DO, Nurse Practitioner, Physician Assistant, or Licensed Psychologist [CCS or LCAS for substance abuse, master’s level QP for DD]?</t>
  </si>
  <si>
    <t>Is one of the qualified team members a professional whose licensure/certification authorizes the practitioner to diagnose MI and/or addictive disorders?</t>
  </si>
  <si>
    <t>Is one of the qualified team members an MD, DO, Nurse Practitioner, Physician Assistant, or Licensed Psychologist?</t>
  </si>
  <si>
    <r>
      <t>Are the following elements addressed within the Diagnostic Assessment? (</t>
    </r>
    <r>
      <rPr>
        <b/>
        <sz val="10"/>
        <color indexed="10"/>
        <rFont val="Arial Narrow"/>
        <family val="2"/>
      </rPr>
      <t>ALL must be rated “Met” for the overall question to be rated “Met”.</t>
    </r>
    <r>
      <rPr>
        <sz val="10"/>
        <rFont val="Arial Narrow"/>
        <family val="2"/>
      </rPr>
      <t>)
a. a chronological general health and behavioral health history (includes both mental health and substance abuse) of the recipient’s symptoms, treatment, treatment response, and attitudes about treatment over time, emphasizing factors that have contributed to or inhibited previous recovery efforts;
b.strengths and weaknesses are identified in the biological, psychological, familial, social, developmental, and environmental dimensions;
c. a description of the presenting problems, including source of distress, precipitating events, associated problems or symptoms, recent progressions; and current medications;
d. strengths/problem summary which addresses risk of harm, functional status, co-morbidity, recovery environment, and treatment and recovery history;
e. DSM diagnosis;
f. evidence of an interdisciplinary team’s progress note that indicates the team reviewed and discussed the assessment;
g. a recommendation regarding target population eligibility; and
h. evidence of recipient participation, including families, or when applicable, guardians or other caregivers.</t>
    </r>
  </si>
  <si>
    <t>Is there a valid PCP/service plan for the date of service?</t>
  </si>
  <si>
    <t>Is the PCP/service plan individualized?</t>
  </si>
  <si>
    <t>Is there documentation that face-to-face clinical consultation is provided by a full time licensed professional for Level IV, and four hours per week for Level III?</t>
  </si>
  <si>
    <t>Is there documentation by the Qualified Professional for the provision of administrative and clinical services at the required minimum?</t>
  </si>
  <si>
    <t>Was there a Health Care Registry check completed for the staff prior to this event’s date of service?</t>
  </si>
  <si>
    <t>Is there documentation that face-to-face clinical consultation is provided by a full time licensed professional for Level IV, and 4 hrs/wk for Level III?</t>
  </si>
  <si>
    <t>Does the treatment plan address problems/diagnoses identified in the assessment that impact the child or adolescent's ability to function in a less restrictive setting, e.g., substance abuse, sexual acting out?</t>
  </si>
  <si>
    <t>Is there evidence that there is ongoing discharge planning throughout the course of treatment?</t>
  </si>
  <si>
    <t>Is there evidence of 24-hour on-site coverage by a registered nurse?</t>
  </si>
  <si>
    <t>Does the treatment plan address problems/diagnoses in assessment that impact the child/adolescent's ability to function in a less restrictive setting?</t>
  </si>
  <si>
    <t>Treatment Plan and Service Documentation</t>
  </si>
  <si>
    <t>Staff Qualifications Worksheet for Residential Treatment and Psychiatric Residential Treatment Program (PRTF)</t>
  </si>
  <si>
    <t>Credentials</t>
  </si>
  <si>
    <t>Experience per Rule</t>
  </si>
  <si>
    <t>Experience per Service Definition</t>
  </si>
  <si>
    <t>Job Description</t>
  </si>
  <si>
    <t>Licensed Professional, as applicable</t>
  </si>
  <si>
    <t>Is there a Supervision Plan, written and Implemented according to Rule?</t>
  </si>
  <si>
    <t>Is supervision being provided according to the service definition?</t>
  </si>
  <si>
    <t>Agency Orientation</t>
  </si>
  <si>
    <t>Medication Administration Training</t>
  </si>
  <si>
    <t>Training in Infectious Diseases and Bloodborne Pathogens</t>
  </si>
  <si>
    <t>Training in Confidentiality</t>
  </si>
  <si>
    <t>Training in Client Rights</t>
  </si>
  <si>
    <t>Training to meet the needs of clients as specified in the treatment plan</t>
  </si>
  <si>
    <t>Training in Alternatives to Restrictive Interventions</t>
  </si>
  <si>
    <t>19.</t>
  </si>
  <si>
    <t>20.</t>
  </si>
  <si>
    <t>Is at least one staff person who is trained in basic first aid, seizure management, Heimlich maneuver or other first aid techniques, and is currently certified in CPR, available in the facility at all times that a client is present?</t>
  </si>
  <si>
    <r>
      <rPr>
        <b/>
        <sz val="10"/>
        <color rgb="FFFF0000"/>
        <rFont val="Arial Narrow"/>
        <family val="2"/>
      </rPr>
      <t>FOR RESIDENTIAL TREATMENT ONLY</t>
    </r>
    <r>
      <rPr>
        <sz val="10"/>
        <rFont val="Arial Narrow"/>
        <family val="2"/>
      </rPr>
      <t>: Has at least one person for each shift completed sex offender training, when applicable?</t>
    </r>
  </si>
  <si>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</si>
  <si>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</si>
  <si>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</si>
  <si>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</si>
  <si>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</si>
  <si>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</si>
  <si>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</si>
  <si>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</si>
  <si>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</si>
  <si>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</si>
  <si>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</si>
  <si>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</si>
  <si>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</si>
  <si>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</si>
  <si>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</si>
  <si>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</si>
  <si>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</si>
  <si>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</si>
  <si>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</si>
  <si>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</si>
  <si>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</si>
  <si>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</si>
  <si>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Staff Qualifications Worksheet for Assertive Community Treatment Team (ACTT)</t>
  </si>
  <si>
    <t>Use this worksheet to answer questions related to specific service requirements, staff qualification/training requirements, supervision, health care registry, criminal record disclosure/check in the Residential Treatment and PRTF Post-Payment Review Tools.</t>
  </si>
  <si>
    <t>21.</t>
  </si>
  <si>
    <t>22.</t>
  </si>
  <si>
    <t>23.</t>
  </si>
  <si>
    <t>24.</t>
  </si>
  <si>
    <t>25.</t>
  </si>
  <si>
    <t>26.</t>
  </si>
  <si>
    <t>27.</t>
  </si>
  <si>
    <t>3 hours of additional training for each year of employment in an area that is fitting with his or her area of expertise?</t>
  </si>
  <si>
    <r>
      <rPr>
        <b/>
        <sz val="10"/>
        <color rgb="FFFF0000"/>
        <rFont val="Arial Narrow"/>
        <family val="2"/>
      </rPr>
      <t>FOR VOCATIONAL SPECIALISTS ONLY</t>
    </r>
    <r>
      <rPr>
        <sz val="10"/>
        <rFont val="Arial Narrow"/>
        <family val="2"/>
      </rPr>
      <t>:  Training in the evidence-based Individual Placement and Support Model (Drake, McHugo, Becker, Anthony, Clark, 1996)</t>
    </r>
  </si>
  <si>
    <r>
      <rPr>
        <b/>
        <sz val="10"/>
        <color rgb="FFFF0000"/>
        <rFont val="Arial Narrow"/>
        <family val="2"/>
      </rPr>
      <t>FOR SA SPECIALISTS ONLY</t>
    </r>
    <r>
      <rPr>
        <sz val="10"/>
        <rFont val="Arial Narrow"/>
        <family val="2"/>
      </rPr>
      <t>:  Training in Integrated Dual Disorder Treatment (Drake, Essock, Shaner, et al., 2001)</t>
    </r>
  </si>
  <si>
    <t>DHHS-approved training in high-fidelity ACT within the first 120 days of hire for this service</t>
  </si>
  <si>
    <t>Crisis Response training within the first 120 days of hire for this service</t>
  </si>
  <si>
    <t>DHHS-approved training in tenancy support, within the first 120 days of hire for this service</t>
  </si>
  <si>
    <t>Training in brief Motivational Interviewing within the first 120 days of hire for this service</t>
  </si>
  <si>
    <t>Training in Person-Centered Thinking [6 hours] within the first 120 days of hire for this service</t>
  </si>
  <si>
    <t>PCP Instructional Elements (QP responsible for PCP) (3 hours) within 120 days of hire for this service</t>
  </si>
  <si>
    <t>Crisis Response training (3 hours) within 30 days of hire for this service</t>
  </si>
  <si>
    <t>Service Definition Training (3 hours) within 30 days of hire for this service</t>
  </si>
  <si>
    <t>For Team Leaders and QPs responsible for PCP:  PCP Instructional Elements (3 hours) within 30 days of hire for this service</t>
  </si>
  <si>
    <t>Person-Centered Thinking Training (12 hours) within 90 days of hire for this service</t>
  </si>
  <si>
    <t>Training on Cognitive Behavior Therapy, Trauma Focused Therapy, or Illness Management &amp; Recovery [SAMHSA Toolkit] (24 hours/3-day minimum training), specific to the population to be served within 90 days of hire for this service</t>
  </si>
  <si>
    <t>Annual follow-up training and ongoing continuing education for fidelity to chosen modality for Cognitive Behavior Therapy, Trauma Focused Therapy, or Illness Management &amp; Recovery SAMHSA Toolkit (10 hours minimum, unless otherwise specified by developer of modality)</t>
  </si>
  <si>
    <t>MI Training by MINT Trainer (13 hours - mandatory 2-day training) within 90 days of hire for this service</t>
  </si>
  <si>
    <t>Supervisory Level Training [for Team Leaders only] required by developer of the designated therapy, practice, or model (12 hours) within 90 days of hire for this service</t>
  </si>
  <si>
    <t>Crisis Response Training (3 hours) within 30 days of hire for this service</t>
  </si>
  <si>
    <t>System of Care Training (11 hours) within 30 days of hire for this service</t>
  </si>
  <si>
    <t>Required training specific to the selected clinical model or Evidence Based Treatment within 30 days of hire for this service</t>
  </si>
  <si>
    <t>Is at least one staff person who is trained in basic first aid, seizure management, Heimlich maneuver or other first aid techniques, and is currently certified in CPR available in the facility at all times that a client is present?</t>
  </si>
  <si>
    <t>PCP Instructional Elements - QPs responsible for PCP (3 hours) within 30 days of hire for this service</t>
  </si>
  <si>
    <t>Person-Centered Thinking training (6 hours) within 90 days of hire for this service</t>
  </si>
  <si>
    <t>Is the staff member trained to have basic knowledge about mental illnesses and psychotropic medications and their side effects; developmental disabilities and accompanying behaviors; the nature of addiction and recovery and the withdrawal syndrome; and treatment methodologies for adults and children in crisis?</t>
  </si>
  <si>
    <t>Staff Qualifications Worksheet for Professional Treatment Services in Facility-Based Crisis Program</t>
  </si>
  <si>
    <t>PCP Instructional Elements [for IIH Team Leaders and QPs responsible for PCP] (3 hours) within 30 days of hire for this service</t>
  </si>
  <si>
    <t>Person-Centered Thinking training (12 hours) within 90 days of hire for this service</t>
  </si>
  <si>
    <t>Training on Trauma-Focused Therapy or Family Therapy or Cognitive Behavioral Therapy (24 hours/3-day minimum training) within 90 days of hire for this service</t>
  </si>
  <si>
    <t>Annual follow-up training for Trauma-Focused Therapy or Family Therapy or Cognitive Behavioral Therapy (10 hours minimum, unless specified by developer of modality)</t>
  </si>
  <si>
    <t>Introduction to System of Care (11 hours) within 90 days of hire for this service</t>
  </si>
  <si>
    <t>Training in appropriate crisis intervention strategies within the first 90 days of employment</t>
  </si>
  <si>
    <t>PCP  Instructional Elements (QP responsible for PCP) (3 hours) within 30 days of hire for this service</t>
  </si>
  <si>
    <t>MST Quarterly Training</t>
  </si>
  <si>
    <t>If providing transportation, does staff have a valid NC driver's license or other valid driver's license, a safe driving record, and an acceptable level of automobile liability insurance?</t>
  </si>
  <si>
    <t>Is staff member currently certified in CPR?</t>
  </si>
  <si>
    <t>Is staff member trained in First Aid?</t>
  </si>
  <si>
    <t>Has the staff member received continuing education to include understanding of: (1) the nature of addiction; and  (2) the withdrawal syndrome; and (3) group and family therapy?</t>
  </si>
  <si>
    <t>Does each facility have at least one staff member on duty trained in the following areas:  (1) drug abuse withdrawal symptoms; and (2) symptoms of secondary complications to drug addiction?</t>
  </si>
  <si>
    <t>PCP Instructional Elements - QP responsible for PCP (3 hours) within 60 days of IU #63 [dated November 2, 2009] or within 30 days of hire for this service, whichever comes first</t>
  </si>
  <si>
    <t>Staff Qualifications Worksheet for Partial Hospitalization, Substance Abuse Medically Monitored Community Residential Treatment, Non-Medical Community Residential Treatment, and All Detoxification Services</t>
  </si>
  <si>
    <t>Person Centered Thinking training (6 hours) within 90 days of hire for this service</t>
  </si>
  <si>
    <t>Staff Qualifications Worksheet for Substance Abuse Intensive Outpatient Program (SAIOP) and Substance Abuse Comprehensive Outpatient Treatment (SACOT) Program</t>
  </si>
  <si>
    <t>PCP Instructional Elements - QP responsible for PCP (3 hours) within 90 days of employment for this service</t>
  </si>
  <si>
    <t>Trillium Health Resources</t>
  </si>
  <si>
    <t>1a</t>
  </si>
  <si>
    <t>1b</t>
  </si>
  <si>
    <t>1c</t>
  </si>
  <si>
    <t>2a</t>
  </si>
  <si>
    <t>2b</t>
  </si>
  <si>
    <t>2c</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</si>
  <si>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</si>
  <si>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</si>
  <si>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</si>
  <si>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</si>
  <si>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</si>
  <si>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</si>
  <si>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</si>
  <si>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</si>
  <si>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</si>
  <si>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</si>
  <si>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</si>
  <si>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</si>
  <si>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</si>
  <si>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</si>
  <si>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</si>
  <si>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</si>
  <si>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</si>
  <si>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</si>
  <si>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</si>
  <si>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</si>
  <si>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</si>
  <si>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</si>
  <si>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</si>
  <si>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</si>
  <si>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</si>
  <si>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</si>
  <si>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</si>
  <si>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</si>
  <si>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</si>
  <si>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</si>
  <si>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</si>
  <si>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</si>
  <si>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</si>
  <si>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14a</t>
  </si>
  <si>
    <t>14b</t>
  </si>
  <si>
    <t>14c</t>
  </si>
  <si>
    <t>15a</t>
  </si>
  <si>
    <t>15b</t>
  </si>
  <si>
    <t>15c</t>
  </si>
  <si>
    <t>16a</t>
  </si>
  <si>
    <t>16b</t>
  </si>
  <si>
    <t>16c</t>
  </si>
  <si>
    <t>17a</t>
  </si>
  <si>
    <t>17b</t>
  </si>
  <si>
    <t>17c</t>
  </si>
  <si>
    <t>18a</t>
  </si>
  <si>
    <t>18b</t>
  </si>
  <si>
    <t>18c</t>
  </si>
  <si>
    <t>19a</t>
  </si>
  <si>
    <t>19b</t>
  </si>
  <si>
    <t>19c</t>
  </si>
  <si>
    <t>20a</t>
  </si>
  <si>
    <t>20b</t>
  </si>
  <si>
    <t>20c</t>
  </si>
  <si>
    <t>21a</t>
  </si>
  <si>
    <t>21b</t>
  </si>
  <si>
    <t>21c</t>
  </si>
  <si>
    <t>22a</t>
  </si>
  <si>
    <t>22b</t>
  </si>
  <si>
    <t>22c</t>
  </si>
  <si>
    <t>23a</t>
  </si>
  <si>
    <t>23b</t>
  </si>
  <si>
    <t>23c</t>
  </si>
  <si>
    <t>24a</t>
  </si>
  <si>
    <t>24b</t>
  </si>
  <si>
    <t>24c</t>
  </si>
  <si>
    <t>25a</t>
  </si>
  <si>
    <t>25b</t>
  </si>
  <si>
    <t>25c</t>
  </si>
  <si>
    <t>26a</t>
  </si>
  <si>
    <t>26b</t>
  </si>
  <si>
    <t>26c</t>
  </si>
  <si>
    <t>27a</t>
  </si>
  <si>
    <t>27b</t>
  </si>
  <si>
    <t>27c</t>
  </si>
  <si>
    <t>28a</t>
  </si>
  <si>
    <t>28b</t>
  </si>
  <si>
    <t>28c</t>
  </si>
  <si>
    <t>29a</t>
  </si>
  <si>
    <t>29b</t>
  </si>
  <si>
    <t>29c</t>
  </si>
  <si>
    <t>30a</t>
  </si>
  <si>
    <t>30b</t>
  </si>
  <si>
    <t>30c</t>
  </si>
  <si>
    <t>The individual must specifically authorize the release/disclosure of information which contains Substance Abuse information (42 CFR Part 2).  For example, boxes to be checked indicating authorization; statement of authorization, etc.  These examples are not all inclusive.</t>
  </si>
  <si>
    <t>The individual must specifically authorize the release/disclosure of information which contains HIV/AIDS information (NC General Statute 130A -143).  For example, boxes to be checked indicating authorization; statement of authorization, etc.  These examples are not all inclusive.</t>
  </si>
  <si>
    <t>COMMENTS: [For Staff #1 - 4]</t>
  </si>
  <si>
    <t>COMMENTS: [For Staff #5 - 8]</t>
  </si>
  <si>
    <t>COMMENTS: [For Staff #9 - 12]</t>
  </si>
  <si>
    <t>COMMENTS: [For Staff #13 - 16]</t>
  </si>
  <si>
    <t>COMMENTS: [For Staff #17 - 20]</t>
  </si>
  <si>
    <t>COMMENTS: [For Staff #21 - 24]</t>
  </si>
  <si>
    <t>COMMENTS: [For Staff #25 - 28]</t>
  </si>
  <si>
    <t>COMMENTS: [For Staff #29 - 30]</t>
  </si>
  <si>
    <t>Staff Qualifications Worksheet - Generic</t>
  </si>
  <si>
    <t>1d</t>
  </si>
  <si>
    <t>1e</t>
  </si>
  <si>
    <t>2d</t>
  </si>
  <si>
    <t>2e</t>
  </si>
  <si>
    <t>3d</t>
  </si>
  <si>
    <t>3e</t>
  </si>
  <si>
    <t>4d</t>
  </si>
  <si>
    <t>4e</t>
  </si>
  <si>
    <t>5d</t>
  </si>
  <si>
    <t>5e</t>
  </si>
  <si>
    <t>6d</t>
  </si>
  <si>
    <t>6e</t>
  </si>
  <si>
    <t>7d</t>
  </si>
  <si>
    <t>7e</t>
  </si>
  <si>
    <t>8d</t>
  </si>
  <si>
    <t>8e</t>
  </si>
  <si>
    <t>9d</t>
  </si>
  <si>
    <t>9e</t>
  </si>
  <si>
    <t>10d</t>
  </si>
  <si>
    <t>10e</t>
  </si>
  <si>
    <t>11d</t>
  </si>
  <si>
    <t>11e</t>
  </si>
  <si>
    <t>12d</t>
  </si>
  <si>
    <t>12e</t>
  </si>
  <si>
    <t>13d</t>
  </si>
  <si>
    <t>13e</t>
  </si>
  <si>
    <t>14d</t>
  </si>
  <si>
    <t>14e</t>
  </si>
  <si>
    <t>15d</t>
  </si>
  <si>
    <t>15e</t>
  </si>
  <si>
    <t>16d</t>
  </si>
  <si>
    <t>16e</t>
  </si>
  <si>
    <t>17d</t>
  </si>
  <si>
    <t>17e</t>
  </si>
  <si>
    <t>18d</t>
  </si>
  <si>
    <t>18e</t>
  </si>
  <si>
    <t>19d</t>
  </si>
  <si>
    <t>19e</t>
  </si>
  <si>
    <t>20d</t>
  </si>
  <si>
    <t>20e</t>
  </si>
  <si>
    <t>21d</t>
  </si>
  <si>
    <t>21e</t>
  </si>
  <si>
    <t>22d</t>
  </si>
  <si>
    <t>22e</t>
  </si>
  <si>
    <t>23d</t>
  </si>
  <si>
    <t>23e</t>
  </si>
  <si>
    <t>24d</t>
  </si>
  <si>
    <t>24e</t>
  </si>
  <si>
    <t>25d</t>
  </si>
  <si>
    <t>25e</t>
  </si>
  <si>
    <t>26d</t>
  </si>
  <si>
    <t>26e</t>
  </si>
  <si>
    <t>27d</t>
  </si>
  <si>
    <t>27e</t>
  </si>
  <si>
    <t>28d</t>
  </si>
  <si>
    <t>28e</t>
  </si>
  <si>
    <t>29d</t>
  </si>
  <si>
    <t>29e</t>
  </si>
  <si>
    <t>30d</t>
  </si>
  <si>
    <t>30e</t>
  </si>
  <si>
    <t>COMMENTS: [For Staff #1 - 2]</t>
  </si>
  <si>
    <t>COMMENTS: [For Staff #3 - 4]</t>
  </si>
  <si>
    <t>COMMENTS: [For Staff #5 - 6]</t>
  </si>
  <si>
    <t>COMMENTS: [For Staff #7 - 8]</t>
  </si>
  <si>
    <t>COMMENTS: [For Staff #9 - 10]</t>
  </si>
  <si>
    <t>COMMENTS: [For Staff #11 - 12]</t>
  </si>
  <si>
    <t>COMMENTS: [For Staff #13 - 14]</t>
  </si>
  <si>
    <t>COMMENTS: [For Staff #15 - 16]</t>
  </si>
  <si>
    <t>COMMENTS: [For Staff #17 - 18]</t>
  </si>
  <si>
    <t>COMMENTS: [For Staff #19 - 20]</t>
  </si>
  <si>
    <t>COMMENTS: [For Staff #21 - 22]</t>
  </si>
  <si>
    <t>COMMENTS: [For Staff #23 - 24]</t>
  </si>
  <si>
    <t>COMMENTS: [For Staff #25 - 26]</t>
  </si>
  <si>
    <t>COMMENTS: [For Staff #27 - 28]</t>
  </si>
  <si>
    <t>DHHS Post-Payment Review Tool for Providers
Therapeutic Foster Care (TFC)</t>
  </si>
  <si>
    <t>Is the date of service covered by a valid service order?</t>
  </si>
  <si>
    <t xml:space="preserve">Is there evidence that the child met the eligibility requirements for admission or continued stay?  </t>
  </si>
  <si>
    <t xml:space="preserve">Is the date of service covered by a valid Person-Centered Plan?       </t>
  </si>
  <si>
    <t>Does the documentation reflect treatment for the service billed?</t>
  </si>
  <si>
    <t xml:space="preserve">Does the documentation indicate that the requirements of the service definition/rule were met? </t>
  </si>
  <si>
    <t>Does the documentation reflect that TF parent is licensed to provide treatment on the date of service billed?</t>
  </si>
  <si>
    <t>Is there documentation that the Child Placing Agency staff is qualified to provide supervision to TFC parent?</t>
  </si>
  <si>
    <t xml:space="preserve">Is there documentation that the therapeutic foster parent received weekly supervision? </t>
  </si>
  <si>
    <t xml:space="preserve">Is there a Health Care Registry check completed for supervising agency QP prior to the date of service and every two years thereafter?  </t>
  </si>
  <si>
    <t xml:space="preserve">Is there a Health Care Registry check completed for therapeutic foster parent  prior to the date of service and every two years there after? </t>
  </si>
  <si>
    <t xml:space="preserve">Is there a criminal record check completed for supervising agency QP prior to the date of service and every two years thereafter?           </t>
  </si>
  <si>
    <t xml:space="preserve">Is there a criminal record check completed for therapeutic foster parent prior to the date of service and every two years thereafter?         </t>
  </si>
  <si>
    <t xml:space="preserve"> Is the theraputic  foster home in compliance with licensed capacity?</t>
  </si>
  <si>
    <t>Is the date of service covered by a valid Person-Centered Plan?</t>
  </si>
  <si>
    <t>Post-Payment Review Tool For Providers (TFC)</t>
  </si>
  <si>
    <t>Post-Payment Review Tool for Providers - TFC</t>
  </si>
  <si>
    <r>
      <t>Did the provider agency require disclosure of any criminal conviction by the staff person(s) who provided this service? (</t>
    </r>
    <r>
      <rPr>
        <sz val="10"/>
        <color rgb="FFFF0000"/>
        <rFont val="Arial Narrow"/>
        <family val="2"/>
      </rPr>
      <t>LINK UPDATED 2-4-16</t>
    </r>
    <r>
      <rPr>
        <sz val="10"/>
        <rFont val="Arial Narrow"/>
        <family val="2"/>
      </rPr>
      <t>)</t>
    </r>
  </si>
  <si>
    <t>Post-Payment Review Tool for Providers (TFC)</t>
  </si>
  <si>
    <t>Types of Monitoring Category Definitions</t>
  </si>
  <si>
    <t>Individual Workbook Use Defined</t>
  </si>
  <si>
    <t>MONITORING CATEGORIES/DEFINITION</t>
  </si>
  <si>
    <t xml:space="preserve">WORKBOOK USED ON </t>
  </si>
  <si>
    <t>WORKBOOK</t>
  </si>
  <si>
    <t>DEFINITION</t>
  </si>
  <si>
    <r>
      <t>Routine</t>
    </r>
    <r>
      <rPr>
        <sz val="11"/>
        <rFont val="Calibri"/>
        <family val="2"/>
      </rPr>
      <t xml:space="preserve"> – </t>
    </r>
    <r>
      <rPr>
        <sz val="10"/>
        <rFont val="Calibri"/>
        <family val="2"/>
      </rPr>
      <t>Agency/LIP tool review</t>
    </r>
  </si>
  <si>
    <t>Agency Monitoring</t>
  </si>
  <si>
    <t>Two year agency review that consists of two parts for unlicensed services – the Agency Review Tool and PPR Tool.  May also include PPR only for licensed services that are being reviewed.</t>
  </si>
  <si>
    <r>
      <t>Post Payment Review (PPR)</t>
    </r>
    <r>
      <rPr>
        <sz val="11"/>
        <rFont val="Calibri"/>
        <family val="2"/>
      </rPr>
      <t xml:space="preserve"> – </t>
    </r>
    <r>
      <rPr>
        <sz val="10"/>
        <rFont val="Calibri"/>
        <family val="2"/>
      </rPr>
      <t>part of routine</t>
    </r>
  </si>
  <si>
    <t>LIP Monitoring</t>
  </si>
  <si>
    <t>Two year LIP review that consists of two parts – the LIP review tool and LIP PPR.  May also include PPR only.</t>
  </si>
  <si>
    <r>
      <t>Post Payment Review (Only)</t>
    </r>
    <r>
      <rPr>
        <sz val="11"/>
        <rFont val="Calibri"/>
        <family val="2"/>
      </rPr>
      <t xml:space="preserve"> – </t>
    </r>
    <r>
      <rPr>
        <sz val="10"/>
        <rFont val="Calibri"/>
        <family val="2"/>
      </rPr>
      <t>for licensed facilities/services (i.e. residential; opioid, etc.)</t>
    </r>
  </si>
  <si>
    <t>New Unlicensed Site</t>
  </si>
  <si>
    <t>Review tool used for new sites or change in address/location for agencies and LIPs.</t>
  </si>
  <si>
    <r>
      <t xml:space="preserve">Initial </t>
    </r>
    <r>
      <rPr>
        <sz val="11"/>
        <rFont val="Calibri"/>
        <family val="2"/>
      </rPr>
      <t xml:space="preserve">– </t>
    </r>
    <r>
      <rPr>
        <sz val="10"/>
        <rFont val="Calibri"/>
        <family val="2"/>
      </rPr>
      <t>new AFL site, new unlicensed site or change of address of location</t>
    </r>
  </si>
  <si>
    <t>Unlicensed AFL</t>
  </si>
  <si>
    <t>Review for initial and routine review of unlicensed AFLs; If AFL is under Innovations the routine review is one year; if not then the routine review is two years.</t>
  </si>
  <si>
    <r>
      <t xml:space="preserve">Targeted </t>
    </r>
    <r>
      <rPr>
        <sz val="10"/>
        <rFont val="Calibri"/>
        <family val="2"/>
      </rPr>
      <t>– designated use up to LME as part of continuous quality improvement; provider/service specific issue that requires focus (i.e. medication issue with a service/provider)</t>
    </r>
  </si>
  <si>
    <t>Data Extraction Database</t>
  </si>
  <si>
    <r>
      <t xml:space="preserve">Used to report all reviews competed using the Routine, LIP, New Unlicensed Site and Unlicensed AFL monitoring workbooks which provides the outcome of Provider Monitoring events per LME on a monthly basis.  These reports are due to be submitted by the 20th of the month for all monitoring activities that occurred the previous month.  The report should be sent to </t>
    </r>
    <r>
      <rPr>
        <u/>
        <sz val="11"/>
        <color theme="3"/>
        <rFont val="Calibri"/>
        <family val="2"/>
      </rPr>
      <t>Provider.Monitoring@dhhs.nc.gov</t>
    </r>
  </si>
  <si>
    <r>
      <t>Investigation</t>
    </r>
    <r>
      <rPr>
        <sz val="11"/>
        <rFont val="Calibri"/>
        <family val="2"/>
      </rPr>
      <t xml:space="preserve"> – </t>
    </r>
    <r>
      <rPr>
        <sz val="10"/>
        <rFont val="Calibri"/>
        <family val="2"/>
      </rPr>
      <t>designated use up to LME; various reasons such as systemic response to a problem (i.e. complaint or grievance)</t>
    </r>
  </si>
  <si>
    <t>The following Guidelines are in the embedded PDF file. Double click the PDF icon to open it.</t>
  </si>
  <si>
    <t>New Unlicensed Site
Unlicensed AFL</t>
  </si>
  <si>
    <r>
      <rPr>
        <b/>
        <sz val="11"/>
        <rFont val="Calibri"/>
        <family val="2"/>
      </rPr>
      <t>Agency Monitoring</t>
    </r>
    <r>
      <rPr>
        <sz val="11"/>
        <rFont val="Calibri"/>
        <family val="2"/>
      </rPr>
      <t xml:space="preserve">
LIP Monitoring
Unlicensed AFL</t>
    </r>
  </si>
  <si>
    <r>
      <rPr>
        <b/>
        <sz val="11"/>
        <rFont val="Calibri"/>
        <family val="2"/>
      </rPr>
      <t>Agency Monitoring</t>
    </r>
    <r>
      <rPr>
        <sz val="11"/>
        <rFont val="Calibri"/>
        <family val="2"/>
      </rPr>
      <t xml:space="preserve">
LIP Monitoring
</t>
    </r>
  </si>
  <si>
    <r>
      <rPr>
        <b/>
        <sz val="11"/>
        <rFont val="Calibri"/>
        <family val="2"/>
      </rPr>
      <t>Agency Monitoring</t>
    </r>
    <r>
      <rPr>
        <sz val="11"/>
        <rFont val="Calibri"/>
        <family val="2"/>
      </rPr>
      <t xml:space="preserve">
LIP Monitoring</t>
    </r>
  </si>
  <si>
    <t>Division of Medical Assistance</t>
  </si>
  <si>
    <t>Behavioral Health Clinical Coverage Policies</t>
  </si>
  <si>
    <t>8M, Community Alternatives Program for Individuals with Intellectual/Developmental Disabilities (CAP-I/DD) (Date of Termination 4/30/13)</t>
  </si>
  <si>
    <t>8N, Intellectual and Developmental Disabilities Targeted Case Management (Date of Termination 4/30/13)</t>
  </si>
  <si>
    <t>http://www.ncdhhs.gov/dma/mp/index.htm</t>
  </si>
  <si>
    <t>8A, Enhanced Mental Health and Substance Abuse Services   (10/1/15)</t>
  </si>
  <si>
    <t>8B, Inpatient Behavioral Health Services (10/1/15)</t>
  </si>
  <si>
    <t>8D-2, Residential Treatment Services (10/1/15)</t>
  </si>
  <si>
    <t>8D-1, Psychiatric Residential Treatment Facilities for Children under the Age of 21 (10/1/15)</t>
  </si>
  <si>
    <t>8C, Outpatient Behavioral Health Services Provided by Direct-Enrolled Providers (10/1/15)</t>
  </si>
  <si>
    <t>8E, Intermediate Care Facilities for Individuals with Intellectual Disabilities (10/1/15)</t>
  </si>
  <si>
    <t>8I, Psychological Services in Health Departments and School-Based Health Centers Sponsored by Health Departments to the under-21 Population (10/1/15)</t>
  </si>
  <si>
    <t>8J, Children's Developmental Service Agencies (CDSAs) (10/1/15)</t>
  </si>
  <si>
    <t>8L, Mental Health/Substance Abuse Targeted Case Management (10/1/15)</t>
  </si>
  <si>
    <t>8-O, Services for Individuals with Intellectual and Developmental Disabilities and Mental Health or Substance Abuse Co-Occurring Disorders (10/1/15)</t>
  </si>
  <si>
    <t>8-P, North Carolina Innovations (10/1/15)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</si>
</sst>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
    <numFmt numFmtId="165" formatCode="0.0%"/>
    <numFmt numFmtId="166" formatCode="&quot;$&quot;#,##0.00"/>
  </numFmts>
  <fonts count="75">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sz val="10"/>
      <color indexed="8"/>
      <name val="Arial Narrow"/>
      <family val="2"/>
    </font>
    <font>
      <b/>
      <sz val="9"/>
      <name val="Arial"/>
      <family val="2"/>
    </font>
    <font>
      <sz val="9"/>
      <name val="Arial"/>
      <family val="2"/>
    </font>
    <font>
      <sz val="10"/>
      <color indexed="18"/>
      <name val="Arial Narrow"/>
      <family val="2"/>
    </font>
    <font>
      <b/>
      <sz val="10"/>
      <color indexed="18"/>
      <name val="Arial Narrow"/>
      <family val="2"/>
    </font>
    <font>
      <sz val="10"/>
      <color indexed="12"/>
      <name val="Arial Narrow"/>
      <family val="2"/>
    </font>
    <font>
      <sz val="10"/>
      <color indexed="12"/>
      <name val="Arial"/>
      <family val="2"/>
    </font>
    <font>
      <sz val="10"/>
      <color indexed="10"/>
      <name val="Arial"/>
      <family val="2"/>
    </font>
    <font>
      <sz val="14"/>
      <name val="Arial Narrow"/>
      <family val="2"/>
    </font>
    <font>
      <sz val="11"/>
      <color indexed="9"/>
      <name val="Arial"/>
      <family val="2"/>
    </font>
    <font>
      <b/>
      <sz val="12"/>
      <name val="Arial Narrow"/>
      <family val="2"/>
    </font>
    <font>
      <b/>
      <sz val="12"/>
      <color indexed="9"/>
      <name val="Arial"/>
      <family val="2"/>
    </font>
    <font>
      <b/>
      <sz val="10"/>
      <color theme="7" tint="-0.749992370372631"/>
      <name val="Arial"/>
      <family val="2"/>
    </font>
    <font>
      <b/>
      <sz val="10"/>
      <color indexed="10"/>
      <name val="Arial"/>
      <family val="2"/>
    </font>
    <font>
      <b/>
      <sz val="12"/>
      <color rgb="FFFF0000"/>
      <name val="Arial"/>
      <family val="2"/>
      <scheme val="major"/>
    </font>
    <font>
      <b/>
      <sz val="10"/>
      <color theme="3" tint="-0.499984740745262"/>
      <name val="Arial"/>
      <family val="2"/>
    </font>
    <font>
      <b/>
      <sz val="10"/>
      <color rgb="FFFF0000"/>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0"/>
      <color rgb="FF1F497D"/>
      <name val="Arial Narrow"/>
      <family val="2"/>
    </font>
    <font>
      <sz val="11"/>
      <color indexed="8"/>
      <name val="Helvetica Neue"/>
    </font>
    <font>
      <b/>
      <sz val="10"/>
      <color indexed="8"/>
      <name val="Arial Narrow"/>
      <family val="2"/>
    </font>
    <font>
      <b/>
      <sz val="11"/>
      <color indexed="8"/>
      <name val="Helvetica Neue"/>
    </font>
    <font>
      <b/>
      <sz val="14"/>
      <color theme="0"/>
      <name val="Arial Narrow"/>
      <family val="2"/>
    </font>
    <font>
      <sz val="10"/>
      <color theme="0"/>
      <name val="Arial Narrow"/>
      <family val="2"/>
    </font>
    <font>
      <sz val="11"/>
      <color rgb="FF1F497D"/>
      <name val="Calibri"/>
      <family val="2"/>
    </font>
    <font>
      <b/>
      <sz val="12"/>
      <color theme="3" tint="-0.249977111117893"/>
      <name val="Arial"/>
      <family val="2"/>
      <scheme val="major"/>
    </font>
    <font>
      <sz val="10"/>
      <color theme="3" tint="-0.499984740745262"/>
      <name val="Arial Narrow"/>
      <family val="2"/>
    </font>
    <font>
      <sz val="10"/>
      <color rgb="FF000080"/>
      <name val="Arial Narrow"/>
      <family val="2"/>
    </font>
    <font>
      <b/>
      <sz val="10"/>
      <color rgb="FF000080"/>
      <name val="Arial Narrow"/>
      <family val="2"/>
    </font>
    <font>
      <sz val="11"/>
      <name val="Arial Narrow"/>
      <family val="2"/>
    </font>
    <font>
      <b/>
      <sz val="8"/>
      <name val="Arial"/>
      <family val="2"/>
    </font>
    <font>
      <sz val="8"/>
      <name val="Arial Narrow"/>
      <family val="2"/>
    </font>
    <font>
      <b/>
      <sz val="10"/>
      <color rgb="FF333333"/>
      <name val="Verdana"/>
      <family val="2"/>
    </font>
    <font>
      <u/>
      <sz val="10"/>
      <name val="Arial"/>
      <family val="2"/>
    </font>
    <font>
      <sz val="8"/>
      <color indexed="81"/>
      <name val="Tahoma"/>
      <family val="2"/>
    </font>
    <font>
      <b/>
      <sz val="8"/>
      <color indexed="81"/>
      <name val="Tahoma"/>
      <family val="2"/>
    </font>
    <font>
      <sz val="8"/>
      <color indexed="81"/>
      <name val="Arial"/>
      <family val="2"/>
    </font>
    <font>
      <b/>
      <sz val="10"/>
      <color rgb="FFFF0000"/>
      <name val="Arial Narrow"/>
      <family val="2"/>
    </font>
    <font>
      <b/>
      <sz val="10"/>
      <color indexed="10"/>
      <name val="Arial Narrow"/>
      <family val="2"/>
    </font>
    <font>
      <sz val="11"/>
      <color indexed="8"/>
      <name val="Arial Narrow"/>
      <family val="2"/>
    </font>
    <font>
      <b/>
      <sz val="11"/>
      <color indexed="8"/>
      <name val="Arial Narrow"/>
      <family val="2"/>
    </font>
    <font>
      <b/>
      <sz val="10"/>
      <color indexed="8"/>
      <name val="Arial"/>
      <family val="2"/>
      <scheme val="major"/>
    </font>
    <font>
      <b/>
      <sz val="8"/>
      <name val="Arial Narrow"/>
      <family val="2"/>
    </font>
    <font>
      <sz val="10"/>
      <color rgb="FFFF0000"/>
      <name val="Arial Narrow"/>
      <family val="2"/>
    </font>
    <font>
      <b/>
      <sz val="10"/>
      <color theme="1"/>
      <name val="Arial"/>
      <family val="2"/>
    </font>
    <font>
      <sz val="10"/>
      <name val="Calibri"/>
      <family val="2"/>
    </font>
    <font>
      <b/>
      <sz val="11"/>
      <name val="Calibri"/>
      <family val="2"/>
    </font>
    <font>
      <sz val="11"/>
      <name val="Calibri"/>
      <family val="2"/>
    </font>
    <font>
      <u/>
      <sz val="11"/>
      <color theme="3"/>
      <name val="Calibri"/>
      <family val="2"/>
    </font>
    <font>
      <u/>
      <sz val="11"/>
      <color theme="10"/>
      <name val="Arial"/>
      <family val="2"/>
      <scheme val="minor"/>
    </font>
    <font>
      <sz val="11"/>
      <color theme="3"/>
      <name val="Calibri"/>
      <family val="2"/>
    </font>
    <font>
      <b/>
      <sz val="12"/>
      <name val="Calibri"/>
      <family val="2"/>
    </font>
  </fonts>
  <fills count="23">
    <fill>
      <patternFill patternType="none"/>
    </fill>
    <fill>
      <patternFill patternType="gray125"/>
    </fill>
    <fill>
      <patternFill patternType="solid">
        <fgColor theme="4" tint="0.79998168889431442"/>
        <bgColor indexed="64"/>
      </patternFill>
    </fill>
    <fill>
      <patternFill patternType="solid">
        <fgColor indexed="18"/>
        <bgColor indexed="64"/>
      </patternFill>
    </fill>
    <fill>
      <patternFill patternType="solid">
        <fgColor theme="0" tint="-0.14999847407452621"/>
        <bgColor indexed="64"/>
      </patternFill>
    </fill>
    <fill>
      <patternFill patternType="solid">
        <fgColor indexed="22"/>
        <bgColor indexed="64"/>
      </patternFill>
    </fill>
    <fill>
      <patternFill patternType="solid">
        <fgColor indexed="31"/>
        <bgColor indexed="64"/>
      </patternFill>
    </fill>
    <fill>
      <patternFill patternType="solid">
        <fgColor theme="4" tint="0.59999389629810485"/>
        <bgColor indexed="64"/>
      </patternFill>
    </fill>
    <fill>
      <patternFill patternType="solid">
        <fgColor indexed="9"/>
        <bgColor indexed="64"/>
      </patternFill>
    </fill>
    <fill>
      <patternFill patternType="solid">
        <fgColor indexed="45"/>
        <bgColor indexed="64"/>
      </patternFill>
    </fill>
    <fill>
      <patternFill patternType="solid">
        <fgColor indexed="43"/>
        <bgColor indexed="64"/>
      </patternFill>
    </fill>
    <fill>
      <patternFill patternType="solid">
        <fgColor theme="8" tint="0.59999389629810485"/>
        <bgColor indexed="64"/>
      </patternFill>
    </fill>
    <fill>
      <patternFill patternType="solid">
        <fgColor indexed="47"/>
        <bgColor indexed="64"/>
      </patternFill>
    </fill>
    <fill>
      <patternFill patternType="solid">
        <fgColor indexed="41"/>
        <bgColor indexed="64"/>
      </patternFill>
    </fill>
    <fill>
      <patternFill patternType="solid">
        <fgColor theme="7"/>
        <bgColor indexed="64"/>
      </patternFill>
    </fill>
    <fill>
      <patternFill patternType="solid">
        <fgColor rgb="FFFF99CC"/>
        <bgColor indexed="64"/>
      </patternFill>
    </fill>
    <fill>
      <patternFill patternType="solid">
        <fgColor rgb="FF00008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s>
  <borders count="10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18"/>
      </left>
      <right/>
      <top style="medium">
        <color indexed="64"/>
      </top>
      <bottom style="thin">
        <color indexed="64"/>
      </bottom>
      <diagonal/>
    </border>
    <border>
      <left/>
      <right/>
      <top style="thin">
        <color indexed="64"/>
      </top>
      <bottom/>
      <diagonal/>
    </border>
    <border>
      <left/>
      <right style="thin">
        <color indexed="55"/>
      </right>
      <top style="thin">
        <color indexed="64"/>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ck">
        <color indexed="64"/>
      </left>
      <right/>
      <top style="thin">
        <color indexed="64"/>
      </top>
      <bottom style="thin">
        <color indexed="64"/>
      </bottom>
      <diagonal/>
    </border>
  </borders>
  <cellStyleXfs count="15">
    <xf numFmtId="0" fontId="0" fillId="0" borderId="0"/>
    <xf numFmtId="9" fontId="2"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2" fillId="0" borderId="0"/>
    <xf numFmtId="0" fontId="42" fillId="0" borderId="0" applyNumberFormat="0" applyFill="0" applyBorder="0" applyProtection="0">
      <alignment vertical="top"/>
    </xf>
    <xf numFmtId="0" fontId="2" fillId="0" borderId="0"/>
    <xf numFmtId="0" fontId="72" fillId="0" borderId="0" applyNumberFormat="0" applyFill="0" applyBorder="0" applyAlignment="0" applyProtection="0"/>
  </cellStyleXfs>
  <cellXfs count="1060">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3" borderId="1" xfId="0" applyFont="1" applyFill="1" applyBorder="1" applyAlignment="1">
      <alignment horizontal="centerContinuous" vertical="center" wrapText="1"/>
    </xf>
    <xf numFmtId="0" fontId="4" fillId="3" borderId="2" xfId="0" applyFont="1" applyFill="1" applyBorder="1" applyAlignment="1">
      <alignment horizontal="centerContinuous" vertical="center" wrapText="1"/>
    </xf>
    <xf numFmtId="0" fontId="5" fillId="4"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4"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49" fontId="5" fillId="4" borderId="5" xfId="0" applyNumberFormat="1" applyFont="1" applyFill="1" applyBorder="1" applyAlignment="1">
      <alignment horizontal="right" vertical="center" wrapText="1" indent="1"/>
    </xf>
    <xf numFmtId="49" fontId="2" fillId="0" borderId="0" xfId="0" applyNumberFormat="1" applyFont="1" applyFill="1" applyAlignment="1">
      <alignment vertical="center" wrapText="1"/>
    </xf>
    <xf numFmtId="0" fontId="7" fillId="3" borderId="1" xfId="0" applyFont="1" applyFill="1" applyBorder="1" applyAlignment="1">
      <alignment horizontal="left" wrapText="1"/>
    </xf>
    <xf numFmtId="0" fontId="7" fillId="3" borderId="6" xfId="0" applyFont="1" applyFill="1" applyBorder="1" applyAlignment="1">
      <alignment horizontal="centerContinuous" wrapText="1"/>
    </xf>
    <xf numFmtId="0" fontId="7" fillId="3" borderId="6" xfId="0" applyFont="1" applyFill="1" applyBorder="1" applyAlignment="1">
      <alignment horizontal="centerContinuous"/>
    </xf>
    <xf numFmtId="0" fontId="7" fillId="3" borderId="6" xfId="0" applyFont="1" applyFill="1" applyBorder="1" applyAlignment="1">
      <alignment horizontal="left" wrapText="1"/>
    </xf>
    <xf numFmtId="0" fontId="7" fillId="3" borderId="2" xfId="0" applyFont="1" applyFill="1" applyBorder="1" applyAlignment="1">
      <alignment horizontal="left" wrapText="1"/>
    </xf>
    <xf numFmtId="0" fontId="8" fillId="3" borderId="7" xfId="0" applyFont="1" applyFill="1" applyBorder="1" applyAlignment="1">
      <alignment horizontal="centerContinuous" vertical="center" wrapText="1"/>
    </xf>
    <xf numFmtId="0" fontId="8" fillId="3" borderId="8" xfId="0" applyFont="1" applyFill="1" applyBorder="1" applyAlignment="1">
      <alignment horizontal="centerContinuous"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centerContinuous" vertical="center" wrapText="1"/>
    </xf>
    <xf numFmtId="0" fontId="9" fillId="5" borderId="10" xfId="0" applyFont="1" applyFill="1" applyBorder="1" applyAlignment="1" applyProtection="1">
      <alignment vertical="center" wrapText="1"/>
      <protection locked="0"/>
    </xf>
    <xf numFmtId="0" fontId="9" fillId="5" borderId="11" xfId="0" applyFont="1" applyFill="1" applyBorder="1" applyAlignment="1">
      <alignment horizontal="right" vertical="center" wrapText="1"/>
    </xf>
    <xf numFmtId="0" fontId="9" fillId="5" borderId="10" xfId="0" applyFont="1" applyFill="1" applyBorder="1" applyAlignment="1" applyProtection="1">
      <alignment horizontal="left" vertical="center"/>
    </xf>
    <xf numFmtId="0" fontId="9" fillId="5" borderId="12" xfId="0" applyFont="1" applyFill="1" applyBorder="1" applyAlignment="1" applyProtection="1">
      <alignment vertical="center"/>
    </xf>
    <xf numFmtId="0" fontId="9" fillId="5" borderId="13" xfId="0" applyFont="1" applyFill="1" applyBorder="1" applyAlignment="1" applyProtection="1">
      <alignment vertical="center"/>
    </xf>
    <xf numFmtId="0" fontId="9" fillId="5" borderId="14" xfId="0" applyFont="1" applyFill="1" applyBorder="1" applyAlignment="1" applyProtection="1">
      <alignment vertical="center"/>
    </xf>
    <xf numFmtId="0" fontId="9" fillId="5" borderId="11" xfId="0" applyFont="1" applyFill="1" applyBorder="1" applyAlignment="1" applyProtection="1">
      <alignment vertical="center"/>
    </xf>
    <xf numFmtId="0" fontId="9" fillId="5" borderId="1" xfId="0" applyFont="1" applyFill="1" applyBorder="1" applyAlignment="1" applyProtection="1">
      <alignment horizontal="centerContinuous" vertical="center"/>
      <protection locked="0"/>
    </xf>
    <xf numFmtId="0" fontId="9" fillId="5" borderId="6" xfId="0" applyFont="1" applyFill="1" applyBorder="1" applyAlignment="1" applyProtection="1">
      <alignment horizontal="centerContinuous" vertical="center"/>
      <protection locked="0"/>
    </xf>
    <xf numFmtId="0" fontId="9" fillId="5" borderId="2" xfId="0" applyFont="1" applyFill="1" applyBorder="1" applyAlignment="1" applyProtection="1">
      <alignment horizontal="centerContinuous" vertical="center"/>
      <protection locked="0"/>
    </xf>
    <xf numFmtId="0" fontId="9" fillId="5" borderId="15" xfId="0" applyFont="1" applyFill="1" applyBorder="1" applyAlignment="1" applyProtection="1">
      <alignment vertical="center" wrapText="1"/>
      <protection locked="0"/>
    </xf>
    <xf numFmtId="0" fontId="9" fillId="5" borderId="16" xfId="0" applyFont="1" applyFill="1" applyBorder="1" applyAlignment="1">
      <alignment horizontal="right" vertical="center" wrapText="1"/>
    </xf>
    <xf numFmtId="0" fontId="9" fillId="5" borderId="15" xfId="0" applyFont="1" applyFill="1" applyBorder="1" applyAlignment="1" applyProtection="1">
      <alignment horizontal="left" vertical="center"/>
    </xf>
    <xf numFmtId="0" fontId="9" fillId="5" borderId="0" xfId="0" applyFont="1" applyFill="1" applyBorder="1" applyAlignment="1" applyProtection="1">
      <alignment vertical="center"/>
    </xf>
    <xf numFmtId="0" fontId="9" fillId="5" borderId="17" xfId="0" applyFont="1" applyFill="1" applyBorder="1" applyAlignment="1" applyProtection="1">
      <alignment vertical="center"/>
    </xf>
    <xf numFmtId="0" fontId="9" fillId="5" borderId="18" xfId="0" applyFont="1" applyFill="1" applyBorder="1" applyAlignment="1" applyProtection="1">
      <alignment vertical="center"/>
    </xf>
    <xf numFmtId="0" fontId="9" fillId="5" borderId="16" xfId="0" applyFont="1" applyFill="1" applyBorder="1" applyAlignment="1" applyProtection="1">
      <alignment vertical="center"/>
    </xf>
    <xf numFmtId="0" fontId="9" fillId="5" borderId="15" xfId="0" applyFont="1" applyFill="1" applyBorder="1" applyAlignment="1" applyProtection="1">
      <alignment horizontal="centerContinuous" vertical="center"/>
      <protection locked="0"/>
    </xf>
    <xf numFmtId="0" fontId="9" fillId="5" borderId="0" xfId="0" applyFont="1" applyFill="1" applyBorder="1" applyAlignment="1" applyProtection="1">
      <alignment horizontal="centerContinuous" vertical="center"/>
      <protection locked="0"/>
    </xf>
    <xf numFmtId="0" fontId="9" fillId="5" borderId="16" xfId="0" applyFont="1" applyFill="1" applyBorder="1" applyAlignment="1" applyProtection="1">
      <alignment horizontal="centerContinuous" vertical="center"/>
      <protection locked="0"/>
    </xf>
    <xf numFmtId="0" fontId="9" fillId="5" borderId="19" xfId="0" applyFont="1" applyFill="1" applyBorder="1" applyAlignment="1" applyProtection="1">
      <alignment vertical="center" wrapText="1"/>
      <protection locked="0"/>
    </xf>
    <xf numFmtId="0" fontId="9" fillId="5" borderId="20" xfId="0" applyFont="1" applyFill="1" applyBorder="1" applyAlignment="1">
      <alignment horizontal="right" vertical="center" wrapText="1"/>
    </xf>
    <xf numFmtId="0" fontId="9" fillId="5" borderId="19" xfId="0" applyFont="1" applyFill="1" applyBorder="1" applyAlignment="1" applyProtection="1">
      <alignment horizontal="left" vertical="center"/>
    </xf>
    <xf numFmtId="0" fontId="9" fillId="5" borderId="21" xfId="0" applyFont="1" applyFill="1" applyBorder="1" applyAlignment="1" applyProtection="1">
      <alignment vertical="center"/>
    </xf>
    <xf numFmtId="0" fontId="9" fillId="5" borderId="22" xfId="0" applyFont="1" applyFill="1" applyBorder="1" applyAlignment="1" applyProtection="1">
      <alignment vertical="center"/>
    </xf>
    <xf numFmtId="0" fontId="9" fillId="5" borderId="23" xfId="0" applyFont="1" applyFill="1" applyBorder="1" applyAlignment="1" applyProtection="1">
      <alignment vertical="center"/>
    </xf>
    <xf numFmtId="0" fontId="9" fillId="5" borderId="20" xfId="0" applyFont="1" applyFill="1" applyBorder="1" applyAlignment="1" applyProtection="1">
      <alignment vertical="center"/>
    </xf>
    <xf numFmtId="0" fontId="9" fillId="5" borderId="7" xfId="0" applyFont="1" applyFill="1" applyBorder="1" applyAlignment="1" applyProtection="1">
      <alignment vertical="center" wrapText="1"/>
      <protection locked="0"/>
    </xf>
    <xf numFmtId="0" fontId="9" fillId="5" borderId="9" xfId="0" applyFont="1" applyFill="1" applyBorder="1" applyAlignment="1">
      <alignment horizontal="right" vertical="center" wrapText="1"/>
    </xf>
    <xf numFmtId="0" fontId="9" fillId="5" borderId="7" xfId="0" applyFont="1" applyFill="1" applyBorder="1" applyAlignment="1" applyProtection="1">
      <alignment horizontal="left" vertical="center"/>
    </xf>
    <xf numFmtId="0" fontId="9" fillId="5" borderId="8" xfId="0" applyFont="1" applyFill="1" applyBorder="1" applyAlignment="1" applyProtection="1">
      <alignment vertical="center"/>
    </xf>
    <xf numFmtId="0" fontId="9" fillId="5" borderId="24" xfId="0" applyFont="1" applyFill="1" applyBorder="1" applyAlignment="1" applyProtection="1">
      <alignment vertical="center"/>
    </xf>
    <xf numFmtId="0" fontId="9" fillId="5" borderId="25" xfId="0" applyFont="1" applyFill="1" applyBorder="1" applyAlignment="1" applyProtection="1">
      <alignment vertical="center"/>
    </xf>
    <xf numFmtId="0" fontId="9" fillId="5" borderId="9" xfId="0" applyFont="1" applyFill="1" applyBorder="1" applyAlignment="1" applyProtection="1">
      <alignment vertical="center"/>
    </xf>
    <xf numFmtId="0" fontId="9" fillId="5" borderId="7" xfId="0" applyFont="1" applyFill="1" applyBorder="1" applyAlignment="1" applyProtection="1">
      <alignment horizontal="centerContinuous" vertical="center"/>
      <protection locked="0"/>
    </xf>
    <xf numFmtId="0" fontId="9" fillId="5" borderId="8" xfId="0" applyFont="1" applyFill="1" applyBorder="1" applyAlignment="1" applyProtection="1">
      <alignment horizontal="centerContinuous" vertical="center"/>
      <protection locked="0"/>
    </xf>
    <xf numFmtId="0" fontId="9" fillId="5" borderId="9" xfId="0" applyFont="1" applyFill="1" applyBorder="1" applyAlignment="1" applyProtection="1">
      <alignment horizontal="centerContinuous" vertical="center"/>
      <protection locked="0"/>
    </xf>
    <xf numFmtId="49" fontId="10" fillId="0" borderId="26" xfId="0" applyNumberFormat="1" applyFont="1" applyBorder="1" applyAlignment="1" applyProtection="1">
      <alignment horizontal="center" vertical="center" textRotation="90" wrapText="1"/>
      <protection locked="0"/>
    </xf>
    <xf numFmtId="0" fontId="10" fillId="0" borderId="27" xfId="0" applyNumberFormat="1" applyFont="1" applyFill="1" applyBorder="1" applyAlignment="1">
      <alignment horizontal="center" vertical="center" wrapText="1"/>
    </xf>
    <xf numFmtId="0" fontId="10" fillId="0" borderId="28" xfId="0" applyNumberFormat="1" applyFont="1" applyFill="1" applyBorder="1" applyAlignment="1">
      <alignment horizontal="center" vertical="center" wrapText="1"/>
    </xf>
    <xf numFmtId="0" fontId="10" fillId="0" borderId="29" xfId="0" applyNumberFormat="1" applyFont="1" applyFill="1" applyBorder="1" applyAlignment="1">
      <alignment horizontal="center" vertical="center" wrapText="1"/>
    </xf>
    <xf numFmtId="0" fontId="10" fillId="0" borderId="30" xfId="0" applyNumberFormat="1"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49" fontId="11" fillId="6" borderId="3" xfId="0" applyNumberFormat="1" applyFont="1" applyFill="1" applyBorder="1" applyAlignment="1" applyProtection="1">
      <alignment horizontal="centerContinuous" vertical="center" wrapText="1"/>
      <protection locked="0"/>
    </xf>
    <xf numFmtId="49" fontId="11" fillId="6" borderId="32" xfId="0" applyNumberFormat="1" applyFont="1" applyFill="1" applyBorder="1" applyAlignment="1" applyProtection="1">
      <alignment horizontal="centerContinuous" vertical="center" wrapText="1"/>
      <protection locked="0"/>
    </xf>
    <xf numFmtId="49" fontId="11" fillId="6" borderId="31" xfId="0" applyNumberFormat="1" applyFont="1" applyFill="1" applyBorder="1" applyAlignment="1" applyProtection="1">
      <alignment horizontal="centerContinuous" vertical="center" wrapText="1"/>
      <protection locked="0"/>
    </xf>
    <xf numFmtId="49" fontId="11" fillId="6" borderId="3" xfId="0" applyNumberFormat="1" applyFont="1" applyFill="1" applyBorder="1" applyAlignment="1" applyProtection="1">
      <alignment horizontal="left" vertical="center" wrapText="1"/>
      <protection locked="0"/>
    </xf>
    <xf numFmtId="49" fontId="11" fillId="6" borderId="4" xfId="0" applyNumberFormat="1" applyFont="1" applyFill="1" applyBorder="1" applyAlignment="1" applyProtection="1">
      <alignment horizontal="centerContinuous" vertical="center" wrapText="1"/>
      <protection locked="0"/>
    </xf>
    <xf numFmtId="0" fontId="9" fillId="5" borderId="5" xfId="0" applyFont="1" applyFill="1" applyBorder="1" applyAlignment="1" applyProtection="1">
      <alignment horizontal="center" vertical="center"/>
    </xf>
    <xf numFmtId="0" fontId="9" fillId="5" borderId="35" xfId="0" applyFont="1" applyFill="1" applyBorder="1" applyAlignment="1" applyProtection="1">
      <alignment horizontal="center" vertical="center"/>
    </xf>
    <xf numFmtId="0" fontId="9" fillId="0" borderId="39" xfId="0" applyNumberFormat="1" applyFont="1" applyFill="1" applyBorder="1" applyAlignment="1" applyProtection="1">
      <alignment horizontal="center" vertical="center"/>
      <protection locked="0"/>
    </xf>
    <xf numFmtId="0" fontId="12" fillId="0" borderId="39" xfId="0" applyFont="1" applyFill="1" applyBorder="1" applyAlignment="1" applyProtection="1">
      <alignment horizontal="center" vertical="center" wrapText="1"/>
    </xf>
    <xf numFmtId="9" fontId="12" fillId="0" borderId="5" xfId="0" applyNumberFormat="1"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0" fontId="2" fillId="0" borderId="0" xfId="0" applyFont="1" applyFill="1" applyBorder="1" applyAlignment="1">
      <alignment vertical="center" wrapText="1"/>
    </xf>
    <xf numFmtId="49" fontId="12" fillId="0" borderId="19"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2" fillId="0" borderId="39" xfId="0" applyNumberFormat="1" applyFont="1" applyBorder="1" applyAlignment="1">
      <alignment horizontal="center" vertical="center"/>
    </xf>
    <xf numFmtId="9" fontId="12" fillId="0" borderId="43" xfId="0" applyNumberFormat="1" applyFont="1" applyFill="1" applyBorder="1" applyAlignment="1" applyProtection="1">
      <alignment horizontal="center" vertical="center" wrapText="1"/>
    </xf>
    <xf numFmtId="49" fontId="11" fillId="6" borderId="3" xfId="0" applyNumberFormat="1" applyFont="1" applyFill="1" applyBorder="1" applyAlignment="1">
      <alignment horizontal="centerContinuous" vertical="center" wrapText="1"/>
    </xf>
    <xf numFmtId="49" fontId="11" fillId="6" borderId="3" xfId="0" applyNumberFormat="1" applyFont="1" applyFill="1" applyBorder="1" applyAlignment="1">
      <alignment horizontal="centerContinuous" vertical="center"/>
    </xf>
    <xf numFmtId="49" fontId="11" fillId="6" borderId="32" xfId="0" applyNumberFormat="1" applyFont="1" applyFill="1" applyBorder="1" applyAlignment="1">
      <alignment horizontal="centerContinuous" vertical="center"/>
    </xf>
    <xf numFmtId="49" fontId="11" fillId="6" borderId="31" xfId="0" applyNumberFormat="1" applyFont="1" applyFill="1" applyBorder="1" applyAlignment="1">
      <alignment horizontal="centerContinuous" vertical="center"/>
    </xf>
    <xf numFmtId="49" fontId="11" fillId="6" borderId="29" xfId="0" applyNumberFormat="1" applyFont="1" applyFill="1" applyBorder="1" applyAlignment="1">
      <alignment horizontal="centerContinuous" vertical="center"/>
    </xf>
    <xf numFmtId="49" fontId="11" fillId="6" borderId="3" xfId="0" applyNumberFormat="1" applyFont="1" applyFill="1" applyBorder="1" applyAlignment="1" applyProtection="1">
      <alignment horizontal="left" vertical="center" wrapText="1"/>
    </xf>
    <xf numFmtId="49" fontId="11" fillId="6" borderId="32" xfId="0" applyNumberFormat="1" applyFont="1" applyFill="1" applyBorder="1" applyAlignment="1" applyProtection="1">
      <alignment horizontal="centerContinuous" vertical="center" wrapText="1"/>
    </xf>
    <xf numFmtId="49" fontId="11" fillId="6" borderId="4" xfId="0" applyNumberFormat="1" applyFont="1" applyFill="1" applyBorder="1" applyAlignment="1" applyProtection="1">
      <alignment horizontal="centerContinuous" vertical="center" wrapText="1"/>
    </xf>
    <xf numFmtId="0" fontId="9" fillId="0" borderId="44" xfId="0" applyNumberFormat="1" applyFont="1" applyFill="1" applyBorder="1" applyAlignment="1" applyProtection="1">
      <alignment horizontal="center" vertical="center"/>
      <protection locked="0"/>
    </xf>
    <xf numFmtId="0" fontId="12" fillId="0" borderId="34" xfId="0" applyFont="1" applyFill="1" applyBorder="1" applyAlignment="1" applyProtection="1">
      <alignment vertical="center" wrapText="1"/>
    </xf>
    <xf numFmtId="9" fontId="12" fillId="0" borderId="36" xfId="0" applyNumberFormat="1" applyFont="1" applyFill="1" applyBorder="1" applyAlignment="1" applyProtection="1">
      <alignment vertical="center" wrapText="1"/>
    </xf>
    <xf numFmtId="0" fontId="12" fillId="0" borderId="36" xfId="0" applyFont="1" applyFill="1" applyBorder="1" applyAlignment="1" applyProtection="1">
      <alignment vertical="center" wrapText="1"/>
    </xf>
    <xf numFmtId="0" fontId="12" fillId="0" borderId="37" xfId="0" applyFont="1" applyFill="1" applyBorder="1" applyAlignment="1" applyProtection="1">
      <alignment vertical="center" wrapText="1"/>
    </xf>
    <xf numFmtId="0" fontId="12" fillId="0" borderId="39" xfId="0" applyFont="1" applyFill="1" applyBorder="1" applyAlignment="1" applyProtection="1">
      <alignment vertical="center" wrapText="1"/>
    </xf>
    <xf numFmtId="9" fontId="12" fillId="0" borderId="5" xfId="0" applyNumberFormat="1" applyFont="1" applyFill="1" applyBorder="1" applyAlignment="1" applyProtection="1">
      <alignment vertical="center" wrapText="1"/>
    </xf>
    <xf numFmtId="0" fontId="12" fillId="0" borderId="45" xfId="0" applyFont="1" applyFill="1" applyBorder="1" applyAlignment="1" applyProtection="1">
      <alignment vertical="center" wrapText="1"/>
    </xf>
    <xf numFmtId="0" fontId="12" fillId="0" borderId="35" xfId="0" applyFont="1" applyFill="1" applyBorder="1" applyAlignment="1" applyProtection="1">
      <alignment vertical="center" wrapText="1"/>
    </xf>
    <xf numFmtId="0" fontId="12" fillId="0" borderId="5" xfId="0" applyFont="1" applyFill="1" applyBorder="1" applyAlignment="1" applyProtection="1">
      <alignment vertical="center" wrapText="1"/>
    </xf>
    <xf numFmtId="0" fontId="2" fillId="9" borderId="0" xfId="0" applyFont="1" applyFill="1" applyAlignment="1">
      <alignment vertical="center" wrapText="1"/>
    </xf>
    <xf numFmtId="49" fontId="12" fillId="8" borderId="39" xfId="0" applyNumberFormat="1" applyFont="1" applyFill="1" applyBorder="1" applyAlignment="1">
      <alignment horizontal="center" vertical="center" wrapText="1"/>
    </xf>
    <xf numFmtId="49" fontId="12" fillId="0" borderId="39" xfId="0" applyNumberFormat="1" applyFont="1" applyBorder="1" applyAlignment="1">
      <alignment horizontal="center" vertical="center" wrapText="1"/>
    </xf>
    <xf numFmtId="0" fontId="9" fillId="0" borderId="39" xfId="0" applyFont="1" applyFill="1" applyBorder="1" applyAlignment="1" applyProtection="1">
      <alignment horizontal="center" vertical="center"/>
      <protection locked="0"/>
    </xf>
    <xf numFmtId="49" fontId="12" fillId="0" borderId="44" xfId="0" applyNumberFormat="1" applyFont="1" applyFill="1" applyBorder="1" applyAlignment="1">
      <alignment horizontal="center" vertical="center" wrapText="1"/>
    </xf>
    <xf numFmtId="0" fontId="9" fillId="0" borderId="45" xfId="0" applyNumberFormat="1" applyFont="1" applyFill="1" applyBorder="1" applyAlignment="1" applyProtection="1">
      <alignment horizontal="center" vertical="center"/>
      <protection locked="0"/>
    </xf>
    <xf numFmtId="0" fontId="9" fillId="0" borderId="45" xfId="0" applyFont="1" applyFill="1" applyBorder="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9" xfId="0" applyFont="1" applyFill="1" applyBorder="1" applyAlignment="1" applyProtection="1">
      <alignment horizontal="center" vertical="center"/>
      <protection locked="0"/>
    </xf>
    <xf numFmtId="0" fontId="12" fillId="0" borderId="44" xfId="0" applyFont="1" applyFill="1" applyBorder="1" applyAlignment="1" applyProtection="1">
      <alignment vertical="center" wrapText="1"/>
    </xf>
    <xf numFmtId="9" fontId="12" fillId="0" borderId="45" xfId="0" applyNumberFormat="1" applyFont="1" applyFill="1" applyBorder="1" applyAlignment="1" applyProtection="1">
      <alignment vertical="center" wrapText="1"/>
    </xf>
    <xf numFmtId="0" fontId="12" fillId="0" borderId="49"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49" fontId="12" fillId="0" borderId="0" xfId="0" applyNumberFormat="1" applyFont="1" applyFill="1" applyAlignment="1">
      <alignment horizontal="center" vertical="center" wrapText="1"/>
    </xf>
    <xf numFmtId="0" fontId="9" fillId="0" borderId="0" xfId="0" applyFont="1" applyFill="1" applyBorder="1" applyAlignment="1">
      <alignment horizontal="right" vertical="center" wrapText="1"/>
    </xf>
    <xf numFmtId="43" fontId="12"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6" xfId="0" applyFont="1" applyFill="1" applyBorder="1" applyAlignment="1">
      <alignment horizontal="right" vertical="center" wrapText="1"/>
    </xf>
    <xf numFmtId="12" fontId="9" fillId="0" borderId="34" xfId="0" applyNumberFormat="1" applyFont="1" applyBorder="1" applyAlignment="1">
      <alignment horizontal="center" vertical="center" wrapText="1"/>
    </xf>
    <xf numFmtId="12" fontId="9" fillId="0" borderId="36" xfId="0" applyNumberFormat="1" applyFont="1" applyBorder="1" applyAlignment="1">
      <alignment horizontal="center" vertical="center" wrapText="1"/>
    </xf>
    <xf numFmtId="12" fontId="9" fillId="0" borderId="37" xfId="0" applyNumberFormat="1" applyFont="1" applyBorder="1" applyAlignment="1">
      <alignment horizontal="center" vertical="center" wrapText="1"/>
    </xf>
    <xf numFmtId="9" fontId="12" fillId="0" borderId="15" xfId="0" applyNumberFormat="1" applyFont="1" applyBorder="1" applyAlignment="1">
      <alignment horizontal="center" vertical="center" wrapText="1"/>
    </xf>
    <xf numFmtId="9" fontId="12" fillId="0" borderId="0" xfId="0" applyNumberFormat="1" applyFont="1" applyBorder="1" applyAlignment="1">
      <alignment horizontal="center" vertical="center" wrapText="1"/>
    </xf>
    <xf numFmtId="9" fontId="9" fillId="0" borderId="39"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35" xfId="0" applyNumberFormat="1" applyFont="1" applyBorder="1" applyAlignment="1">
      <alignment horizontal="center" vertical="center" wrapText="1"/>
    </xf>
    <xf numFmtId="12" fontId="9" fillId="0" borderId="39"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5" xfId="0" applyNumberFormat="1" applyFont="1" applyBorder="1" applyAlignment="1">
      <alignment horizontal="center" vertical="center" wrapText="1"/>
    </xf>
    <xf numFmtId="12" fontId="9" fillId="0" borderId="42" xfId="0" applyNumberFormat="1" applyFont="1" applyFill="1" applyBorder="1" applyAlignment="1">
      <alignment horizontal="center" vertical="center" wrapText="1"/>
    </xf>
    <xf numFmtId="12" fontId="9" fillId="0" borderId="43" xfId="0" applyNumberFormat="1" applyFont="1" applyFill="1" applyBorder="1" applyAlignment="1">
      <alignment horizontal="center" vertical="center" wrapText="1"/>
    </xf>
    <xf numFmtId="12" fontId="9" fillId="0" borderId="50" xfId="0" applyNumberFormat="1" applyFont="1" applyFill="1" applyBorder="1" applyAlignment="1">
      <alignment horizontal="center" vertical="center" wrapText="1"/>
    </xf>
    <xf numFmtId="39" fontId="9" fillId="0" borderId="15"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Continuous" vertical="center"/>
    </xf>
    <xf numFmtId="0" fontId="9" fillId="0" borderId="12" xfId="0" applyFont="1" applyFill="1" applyBorder="1" applyAlignment="1">
      <alignment horizontal="centerContinuous" vertical="center" wrapText="1"/>
    </xf>
    <xf numFmtId="0" fontId="9" fillId="0" borderId="11"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12" fillId="0" borderId="0" xfId="0" applyFont="1" applyFill="1" applyAlignment="1">
      <alignment horizontal="center" vertical="center" wrapText="1"/>
    </xf>
    <xf numFmtId="43" fontId="9" fillId="0" borderId="0" xfId="0" applyNumberFormat="1" applyFont="1" applyFill="1" applyAlignment="1">
      <alignment horizontal="center" vertical="center" wrapText="1"/>
    </xf>
    <xf numFmtId="39" fontId="9" fillId="0" borderId="0" xfId="0" applyNumberFormat="1" applyFont="1" applyFill="1" applyAlignment="1">
      <alignment horizontal="center" vertical="center" wrapText="1"/>
    </xf>
    <xf numFmtId="12" fontId="9" fillId="0" borderId="0" xfId="0" applyNumberFormat="1" applyFont="1" applyFill="1" applyAlignment="1">
      <alignment horizontal="center" vertical="center" wrapText="1"/>
    </xf>
    <xf numFmtId="0" fontId="9" fillId="0" borderId="0" xfId="0" applyFont="1" applyFill="1" applyAlignment="1">
      <alignment horizontal="center" vertical="center" wrapText="1"/>
    </xf>
    <xf numFmtId="0" fontId="12"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2" applyFont="1" applyBorder="1"/>
    <xf numFmtId="0" fontId="2" fillId="0" borderId="0" xfId="0" applyFont="1" applyBorder="1" applyAlignment="1">
      <alignment vertical="center"/>
    </xf>
    <xf numFmtId="0" fontId="2" fillId="0" borderId="0" xfId="2" applyFont="1" applyBorder="1" applyAlignment="1">
      <alignment vertical="center"/>
    </xf>
    <xf numFmtId="0" fontId="12" fillId="0" borderId="42" xfId="0" applyFont="1" applyFill="1" applyBorder="1" applyAlignment="1" applyProtection="1">
      <alignment horizontal="center" vertical="center" wrapText="1"/>
    </xf>
    <xf numFmtId="0" fontId="12" fillId="0" borderId="43" xfId="0" applyFont="1" applyFill="1" applyBorder="1" applyAlignment="1" applyProtection="1">
      <alignment horizontal="center" vertical="center" wrapText="1"/>
    </xf>
    <xf numFmtId="0" fontId="12" fillId="0" borderId="50" xfId="0" applyFont="1" applyFill="1" applyBorder="1" applyAlignment="1" applyProtection="1">
      <alignment horizontal="center" vertical="center" wrapText="1"/>
    </xf>
    <xf numFmtId="0" fontId="9" fillId="0" borderId="2" xfId="0" applyFont="1" applyFill="1" applyBorder="1" applyAlignment="1">
      <alignment horizontal="right" vertical="center" wrapText="1"/>
    </xf>
    <xf numFmtId="0" fontId="9" fillId="0" borderId="3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5" xfId="0" applyFont="1" applyBorder="1" applyAlignment="1">
      <alignment horizontal="center" vertical="center" wrapText="1"/>
    </xf>
    <xf numFmtId="0" fontId="2" fillId="0" borderId="0" xfId="2" applyFont="1" applyFill="1" applyBorder="1"/>
    <xf numFmtId="0" fontId="13" fillId="3" borderId="6" xfId="0" applyFont="1" applyFill="1" applyBorder="1" applyAlignment="1">
      <alignment horizontal="centerContinuous"/>
    </xf>
    <xf numFmtId="0" fontId="13" fillId="3" borderId="8" xfId="0" applyFont="1" applyFill="1" applyBorder="1" applyAlignment="1">
      <alignment horizontal="centerContinuous" vertical="center"/>
    </xf>
    <xf numFmtId="0" fontId="8" fillId="3" borderId="8"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7" fillId="3" borderId="1" xfId="0" applyFont="1" applyFill="1" applyBorder="1" applyAlignment="1" applyProtection="1">
      <alignment horizontal="centerContinuous" wrapText="1"/>
      <protection locked="0"/>
    </xf>
    <xf numFmtId="0" fontId="8" fillId="3" borderId="7" xfId="0" applyFont="1" applyFill="1" applyBorder="1" applyAlignment="1" applyProtection="1">
      <alignment horizontal="centerContinuous" vertical="center" wrapText="1"/>
      <protection locked="0"/>
    </xf>
    <xf numFmtId="0" fontId="2" fillId="0" borderId="0" xfId="3" applyFont="1" applyAlignment="1">
      <alignment vertical="center" wrapText="1"/>
    </xf>
    <xf numFmtId="49" fontId="17" fillId="0" borderId="38" xfId="3" applyNumberFormat="1" applyFont="1" applyBorder="1" applyAlignment="1">
      <alignment horizontal="center" vertical="center" wrapText="1"/>
    </xf>
    <xf numFmtId="0" fontId="9" fillId="0" borderId="39"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35" xfId="0" applyFont="1" applyFill="1" applyBorder="1" applyAlignment="1" applyProtection="1">
      <alignment horizontal="center" vertical="center"/>
    </xf>
    <xf numFmtId="0" fontId="7" fillId="3" borderId="1" xfId="3" applyFont="1" applyFill="1" applyBorder="1" applyAlignment="1">
      <alignment horizontal="centerContinuous" vertical="center"/>
    </xf>
    <xf numFmtId="0" fontId="7" fillId="3" borderId="6" xfId="3" applyFont="1" applyFill="1" applyBorder="1" applyAlignment="1">
      <alignment horizontal="centerContinuous" vertical="center"/>
    </xf>
    <xf numFmtId="0" fontId="7" fillId="3" borderId="64" xfId="3" applyFont="1" applyFill="1" applyBorder="1" applyAlignment="1">
      <alignment horizontal="centerContinuous" vertical="center"/>
    </xf>
    <xf numFmtId="0" fontId="7" fillId="3" borderId="2" xfId="3" applyFont="1" applyFill="1" applyBorder="1" applyAlignment="1">
      <alignment horizontal="centerContinuous" vertical="center"/>
    </xf>
    <xf numFmtId="0" fontId="2" fillId="0" borderId="0" xfId="3" applyAlignment="1">
      <alignment vertical="center"/>
    </xf>
    <xf numFmtId="0" fontId="9" fillId="5" borderId="19" xfId="3" applyFont="1" applyFill="1" applyBorder="1" applyAlignment="1" applyProtection="1">
      <alignment vertical="center" wrapText="1"/>
      <protection locked="0"/>
    </xf>
    <xf numFmtId="0" fontId="9" fillId="5" borderId="21" xfId="3" applyFont="1" applyFill="1" applyBorder="1" applyAlignment="1" applyProtection="1">
      <alignment vertical="center" wrapText="1"/>
      <protection locked="0"/>
    </xf>
    <xf numFmtId="0" fontId="9" fillId="5" borderId="21" xfId="3" applyFont="1" applyFill="1" applyBorder="1" applyAlignment="1">
      <alignment vertical="center"/>
    </xf>
    <xf numFmtId="0" fontId="12" fillId="5" borderId="21" xfId="3" applyFont="1" applyFill="1" applyBorder="1" applyAlignment="1">
      <alignment vertical="center"/>
    </xf>
    <xf numFmtId="0" fontId="9" fillId="5" borderId="21" xfId="3" applyFont="1" applyFill="1" applyBorder="1" applyAlignment="1">
      <alignment horizontal="centerContinuous" vertical="center"/>
    </xf>
    <xf numFmtId="0" fontId="12" fillId="5" borderId="21" xfId="3" applyFont="1" applyFill="1" applyBorder="1" applyAlignment="1">
      <alignment horizontal="centerContinuous" vertical="center"/>
    </xf>
    <xf numFmtId="0" fontId="9" fillId="5" borderId="21" xfId="3" applyFont="1" applyFill="1" applyBorder="1" applyAlignment="1">
      <alignment horizontal="right" vertical="center"/>
    </xf>
    <xf numFmtId="0" fontId="12" fillId="5" borderId="22" xfId="3" applyFont="1" applyFill="1" applyBorder="1" applyAlignment="1">
      <alignment horizontal="centerContinuous" vertical="center"/>
    </xf>
    <xf numFmtId="0" fontId="12" fillId="0" borderId="0" xfId="3" applyFont="1" applyAlignment="1">
      <alignment horizontal="center" vertical="center"/>
    </xf>
    <xf numFmtId="0" fontId="19" fillId="0" borderId="66" xfId="3" applyFont="1" applyBorder="1" applyAlignment="1">
      <alignment vertical="center"/>
    </xf>
    <xf numFmtId="0" fontId="19" fillId="0" borderId="67" xfId="3" applyFont="1" applyBorder="1" applyAlignment="1" applyProtection="1">
      <alignment horizontal="left" vertical="center"/>
      <protection locked="0"/>
    </xf>
    <xf numFmtId="0" fontId="20" fillId="0" borderId="67" xfId="3" applyFont="1" applyBorder="1" applyAlignment="1" applyProtection="1">
      <alignment horizontal="left" vertical="center"/>
      <protection locked="0"/>
    </xf>
    <xf numFmtId="0" fontId="12" fillId="0" borderId="0" xfId="3" applyFont="1" applyBorder="1" applyAlignment="1">
      <alignment vertical="center"/>
    </xf>
    <xf numFmtId="0" fontId="12" fillId="0" borderId="68" xfId="3" applyFont="1" applyBorder="1" applyAlignment="1" applyProtection="1">
      <alignment horizontal="center" vertical="center"/>
      <protection locked="0"/>
    </xf>
    <xf numFmtId="0" fontId="2" fillId="0" borderId="68" xfId="3" applyBorder="1" applyAlignment="1" applyProtection="1">
      <alignment horizontal="center" vertical="center"/>
      <protection locked="0"/>
    </xf>
    <xf numFmtId="0" fontId="12" fillId="0" borderId="0" xfId="3" applyFont="1" applyAlignment="1">
      <alignment vertical="center"/>
    </xf>
    <xf numFmtId="0" fontId="9" fillId="0" borderId="0" xfId="3" applyFont="1" applyBorder="1" applyAlignment="1">
      <alignment vertical="center"/>
    </xf>
    <xf numFmtId="0" fontId="12" fillId="0" borderId="0" xfId="3" applyFont="1" applyAlignment="1">
      <alignment horizontal="left" vertical="center"/>
    </xf>
    <xf numFmtId="0" fontId="13" fillId="3" borderId="6" xfId="0" applyFont="1" applyFill="1" applyBorder="1" applyAlignment="1">
      <alignment horizontal="centerContinuous" wrapText="1"/>
    </xf>
    <xf numFmtId="0" fontId="13" fillId="3" borderId="2" xfId="0" applyFont="1" applyFill="1" applyBorder="1" applyAlignment="1">
      <alignment horizontal="centerContinuous" wrapText="1"/>
    </xf>
    <xf numFmtId="0" fontId="21"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3" fillId="3" borderId="8" xfId="0" applyFont="1" applyFill="1" applyBorder="1" applyAlignment="1">
      <alignment horizontal="centerContinuous" vertical="center" wrapText="1"/>
    </xf>
    <xf numFmtId="0" fontId="13" fillId="3" borderId="9" xfId="0" applyFont="1" applyFill="1" applyBorder="1" applyAlignment="1">
      <alignment horizontal="centerContinuous" vertical="center" wrapText="1"/>
    </xf>
    <xf numFmtId="0" fontId="10" fillId="0" borderId="26" xfId="0" applyFont="1" applyBorder="1" applyAlignment="1" applyProtection="1">
      <alignment horizontal="center" vertical="center" textRotation="90" wrapText="1"/>
      <protection locked="0"/>
    </xf>
    <xf numFmtId="0" fontId="10" fillId="0" borderId="26" xfId="0" applyFont="1" applyFill="1" applyBorder="1" applyAlignment="1" applyProtection="1">
      <alignment horizontal="center" vertical="center" wrapText="1"/>
    </xf>
    <xf numFmtId="49" fontId="12" fillId="0" borderId="34"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49" fontId="12" fillId="0" borderId="41" xfId="0" applyNumberFormat="1" applyFont="1" applyBorder="1" applyAlignment="1">
      <alignment horizontal="center" vertical="center" wrapText="1"/>
    </xf>
    <xf numFmtId="0" fontId="12"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xf>
    <xf numFmtId="0" fontId="9" fillId="0" borderId="32"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Alignment="1">
      <alignment vertical="center" wrapText="1"/>
    </xf>
    <xf numFmtId="0" fontId="9"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horizontal="center"/>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0" fontId="10" fillId="0" borderId="31"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0" fillId="0" borderId="28" xfId="0" applyFont="1" applyFill="1" applyBorder="1" applyAlignment="1" applyProtection="1">
      <alignment horizontal="center" vertical="center" wrapText="1"/>
      <protection locked="0"/>
    </xf>
    <xf numFmtId="0" fontId="10" fillId="0" borderId="32" xfId="0" applyFont="1" applyFill="1" applyBorder="1" applyAlignment="1" applyProtection="1">
      <alignment horizontal="center" vertical="center" wrapText="1"/>
      <protection locked="0"/>
    </xf>
    <xf numFmtId="0" fontId="22" fillId="10" borderId="3" xfId="0" applyFont="1" applyFill="1" applyBorder="1" applyAlignment="1" applyProtection="1">
      <alignment horizontal="centerContinuous" vertical="center" wrapText="1"/>
    </xf>
    <xf numFmtId="0" fontId="12" fillId="10" borderId="0" xfId="0" applyFont="1" applyFill="1" applyBorder="1" applyAlignment="1">
      <alignment horizontal="centerContinuous" vertical="center" wrapText="1"/>
    </xf>
    <xf numFmtId="0" fontId="22" fillId="10" borderId="32" xfId="0" applyFont="1" applyFill="1" applyBorder="1" applyAlignment="1">
      <alignment horizontal="centerContinuous" vertical="center"/>
    </xf>
    <xf numFmtId="0" fontId="12" fillId="10" borderId="4" xfId="0" applyFont="1" applyFill="1" applyBorder="1" applyAlignment="1">
      <alignment horizontal="centerContinuous" vertical="center" wrapText="1"/>
    </xf>
    <xf numFmtId="0" fontId="9" fillId="0" borderId="6"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43"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12" fillId="0" borderId="0" xfId="0" applyFont="1" applyFill="1" applyBorder="1" applyProtection="1">
      <protection locked="0"/>
    </xf>
    <xf numFmtId="0" fontId="13" fillId="3" borderId="6" xfId="0" applyFont="1" applyFill="1" applyBorder="1" applyAlignment="1">
      <alignment horizontal="left" wrapText="1"/>
    </xf>
    <xf numFmtId="0" fontId="13" fillId="3" borderId="8" xfId="0" applyFont="1" applyFill="1" applyBorder="1" applyAlignment="1">
      <alignment horizontal="left" vertical="center" wrapText="1"/>
    </xf>
    <xf numFmtId="0" fontId="10" fillId="0" borderId="27"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9" fillId="0" borderId="56" xfId="0" applyFont="1" applyFill="1" applyBorder="1" applyAlignment="1" applyProtection="1">
      <alignment horizontal="center" vertical="center"/>
      <protection locked="0"/>
    </xf>
    <xf numFmtId="164" fontId="9" fillId="0" borderId="56" xfId="0" applyNumberFormat="1" applyFont="1" applyFill="1" applyBorder="1" applyAlignment="1" applyProtection="1">
      <alignment horizontal="center" vertical="center"/>
      <protection locked="0"/>
    </xf>
    <xf numFmtId="164" fontId="9" fillId="0" borderId="48" xfId="0" applyNumberFormat="1"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wrapText="1"/>
    </xf>
    <xf numFmtId="9" fontId="12" fillId="5" borderId="5" xfId="0" applyNumberFormat="1"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35" xfId="0" applyFont="1" applyFill="1" applyBorder="1" applyAlignment="1" applyProtection="1">
      <alignment horizontal="center" vertical="center" wrapText="1"/>
    </xf>
    <xf numFmtId="49" fontId="12" fillId="0" borderId="69" xfId="0" applyNumberFormat="1" applyFont="1" applyBorder="1" applyAlignment="1">
      <alignment horizontal="center" vertical="center" wrapText="1"/>
    </xf>
    <xf numFmtId="49" fontId="12" fillId="0" borderId="70" xfId="0" applyNumberFormat="1" applyFont="1" applyBorder="1" applyAlignment="1">
      <alignment horizontal="center" vertical="center" wrapText="1"/>
    </xf>
    <xf numFmtId="0" fontId="9" fillId="0" borderId="22" xfId="0" applyFont="1" applyFill="1" applyBorder="1" applyAlignment="1" applyProtection="1">
      <alignment horizontal="center" vertical="center"/>
      <protection locked="0"/>
    </xf>
    <xf numFmtId="49" fontId="12" fillId="0" borderId="46" xfId="0" applyNumberFormat="1" applyFont="1" applyBorder="1" applyAlignment="1">
      <alignment horizontal="center" vertical="center" wrapText="1"/>
    </xf>
    <xf numFmtId="164" fontId="9" fillId="0" borderId="56" xfId="0" applyNumberFormat="1" applyFont="1" applyFill="1" applyBorder="1" applyAlignment="1" applyProtection="1">
      <alignment horizontal="center" vertical="center" wrapText="1"/>
      <protection locked="0"/>
    </xf>
    <xf numFmtId="164" fontId="9" fillId="0" borderId="48" xfId="0" applyNumberFormat="1" applyFont="1" applyFill="1" applyBorder="1" applyAlignment="1" applyProtection="1">
      <alignment horizontal="center" vertical="center" wrapText="1"/>
      <protection locked="0"/>
    </xf>
    <xf numFmtId="49" fontId="12" fillId="0" borderId="61" xfId="0" applyNumberFormat="1" applyFont="1" applyBorder="1" applyAlignment="1">
      <alignment horizontal="center" vertical="center" wrapText="1"/>
    </xf>
    <xf numFmtId="0" fontId="9" fillId="0" borderId="0" xfId="0" applyFont="1" applyFill="1" applyBorder="1" applyAlignment="1" applyProtection="1">
      <alignment horizontal="right" vertical="center" wrapText="1"/>
    </xf>
    <xf numFmtId="164" fontId="9" fillId="0" borderId="34"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164" fontId="9" fillId="0" borderId="42" xfId="0" applyNumberFormat="1" applyFont="1" applyBorder="1" applyAlignment="1">
      <alignment horizontal="center" vertical="center" wrapText="1"/>
    </xf>
    <xf numFmtId="164" fontId="9" fillId="0" borderId="43" xfId="0" applyNumberFormat="1" applyFont="1" applyBorder="1" applyAlignment="1">
      <alignment horizontal="center" vertical="center" wrapText="1"/>
    </xf>
    <xf numFmtId="0" fontId="9" fillId="0" borderId="8" xfId="0" applyFont="1" applyFill="1" applyBorder="1" applyAlignment="1" applyProtection="1">
      <alignment horizontal="center" vertical="center" wrapText="1"/>
    </xf>
    <xf numFmtId="9" fontId="12" fillId="0" borderId="0" xfId="0" applyNumberFormat="1" applyFont="1" applyFill="1" applyBorder="1" applyAlignment="1" applyProtection="1">
      <alignment vertical="center" wrapText="1"/>
      <protection locked="0"/>
    </xf>
    <xf numFmtId="0" fontId="22" fillId="10" borderId="15" xfId="0" applyFont="1" applyFill="1" applyBorder="1" applyAlignment="1" applyProtection="1">
      <alignment horizontal="centerContinuous" vertical="center" wrapText="1"/>
    </xf>
    <xf numFmtId="0" fontId="22" fillId="10" borderId="31" xfId="0" applyFont="1" applyFill="1" applyBorder="1" applyAlignment="1">
      <alignment horizontal="centerContinuous" vertical="center"/>
    </xf>
    <xf numFmtId="0" fontId="22" fillId="10" borderId="29" xfId="0" applyFont="1" applyFill="1" applyBorder="1" applyAlignment="1">
      <alignment horizontal="centerContinuous" vertical="center"/>
    </xf>
    <xf numFmtId="0" fontId="12" fillId="10" borderId="3" xfId="0" applyFont="1" applyFill="1" applyBorder="1" applyAlignment="1">
      <alignment horizontal="left" vertical="center" wrapText="1"/>
    </xf>
    <xf numFmtId="0" fontId="12" fillId="10" borderId="32" xfId="0" applyFont="1" applyFill="1" applyBorder="1" applyAlignment="1">
      <alignment horizontal="centerContinuous" vertical="center" wrapText="1"/>
    </xf>
    <xf numFmtId="49" fontId="12" fillId="0" borderId="58" xfId="0" applyNumberFormat="1" applyFont="1" applyBorder="1" applyAlignment="1">
      <alignment horizontal="center" vertical="center" wrapText="1"/>
    </xf>
    <xf numFmtId="0" fontId="12" fillId="0" borderId="58" xfId="0" applyFont="1" applyFill="1" applyBorder="1" applyAlignment="1" applyProtection="1">
      <alignment horizontal="center" vertical="center"/>
    </xf>
    <xf numFmtId="9" fontId="12" fillId="0" borderId="36" xfId="0" applyNumberFormat="1" applyFont="1" applyFill="1" applyBorder="1" applyAlignment="1" applyProtection="1">
      <alignment horizontal="center" vertical="center"/>
    </xf>
    <xf numFmtId="0" fontId="12" fillId="0" borderId="59" xfId="0" applyFont="1" applyFill="1" applyBorder="1" applyAlignment="1" applyProtection="1">
      <alignment horizontal="center" vertical="center"/>
    </xf>
    <xf numFmtId="0" fontId="12" fillId="0" borderId="60" xfId="0" applyFont="1" applyFill="1" applyBorder="1" applyAlignment="1" applyProtection="1">
      <alignment horizontal="center" vertical="center"/>
    </xf>
    <xf numFmtId="164" fontId="9" fillId="0" borderId="45" xfId="0" applyNumberFormat="1" applyFont="1" applyFill="1" applyBorder="1" applyAlignment="1" applyProtection="1">
      <alignment horizontal="center" vertical="center"/>
      <protection locked="0"/>
    </xf>
    <xf numFmtId="49" fontId="12" fillId="0" borderId="47" xfId="0" applyNumberFormat="1" applyFont="1" applyBorder="1" applyAlignment="1">
      <alignment horizontal="center" vertical="center" wrapText="1"/>
    </xf>
    <xf numFmtId="0" fontId="12" fillId="0" borderId="39" xfId="0" applyFont="1" applyFill="1" applyBorder="1" applyAlignment="1" applyProtection="1">
      <alignment horizontal="center" vertical="center"/>
    </xf>
    <xf numFmtId="9" fontId="12" fillId="0" borderId="5" xfId="0" applyNumberFormat="1"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35" xfId="0" applyFont="1" applyFill="1" applyBorder="1" applyAlignment="1" applyProtection="1">
      <alignment horizontal="center" vertical="center"/>
    </xf>
    <xf numFmtId="0" fontId="12" fillId="10" borderId="3" xfId="0" applyFont="1" applyFill="1" applyBorder="1" applyAlignment="1" applyProtection="1">
      <alignment horizontal="left" vertical="center" wrapText="1"/>
    </xf>
    <xf numFmtId="0" fontId="12" fillId="10" borderId="32" xfId="0" applyFont="1" applyFill="1" applyBorder="1" applyAlignment="1" applyProtection="1">
      <alignment horizontal="centerContinuous" vertical="center" wrapText="1"/>
    </xf>
    <xf numFmtId="0" fontId="12" fillId="10" borderId="4" xfId="0" applyFont="1" applyFill="1" applyBorder="1" applyAlignment="1" applyProtection="1">
      <alignment horizontal="centerContinuous" vertical="center" wrapText="1"/>
    </xf>
    <xf numFmtId="164" fontId="9" fillId="0" borderId="45" xfId="0" applyNumberFormat="1" applyFont="1" applyFill="1" applyBorder="1" applyAlignment="1" applyProtection="1">
      <alignment horizontal="center" vertical="center" wrapText="1"/>
      <protection locked="0"/>
    </xf>
    <xf numFmtId="0" fontId="12" fillId="10" borderId="3" xfId="0" applyFont="1" applyFill="1" applyBorder="1" applyAlignment="1" applyProtection="1">
      <alignment horizontal="center" vertical="center" wrapText="1"/>
    </xf>
    <xf numFmtId="0" fontId="12" fillId="10" borderId="32" xfId="0" applyFont="1" applyFill="1" applyBorder="1" applyAlignment="1" applyProtection="1">
      <alignment horizontal="center" vertical="center" wrapText="1"/>
    </xf>
    <xf numFmtId="0" fontId="12" fillId="10" borderId="4" xfId="0" applyFont="1" applyFill="1" applyBorder="1" applyAlignment="1" applyProtection="1">
      <alignment horizontal="center" vertical="center" wrapText="1"/>
    </xf>
    <xf numFmtId="0" fontId="9" fillId="5" borderId="1" xfId="0" applyFont="1" applyFill="1" applyBorder="1" applyAlignment="1" applyProtection="1">
      <alignment horizontal="centerContinuous" vertical="center"/>
    </xf>
    <xf numFmtId="0" fontId="9" fillId="5" borderId="6" xfId="0" applyFont="1" applyFill="1" applyBorder="1" applyAlignment="1" applyProtection="1">
      <alignment horizontal="centerContinuous" vertical="center"/>
    </xf>
    <xf numFmtId="0" fontId="9" fillId="5" borderId="2" xfId="0" applyFont="1" applyFill="1" applyBorder="1" applyAlignment="1" applyProtection="1">
      <alignment horizontal="centerContinuous" vertical="center"/>
    </xf>
    <xf numFmtId="0" fontId="9" fillId="5" borderId="15" xfId="0" applyFont="1" applyFill="1" applyBorder="1" applyAlignment="1" applyProtection="1">
      <alignment horizontal="centerContinuous" vertical="center"/>
    </xf>
    <xf numFmtId="0" fontId="9" fillId="5" borderId="0" xfId="0" applyFont="1" applyFill="1" applyBorder="1" applyAlignment="1" applyProtection="1">
      <alignment horizontal="centerContinuous" vertical="center"/>
    </xf>
    <xf numFmtId="0" fontId="9" fillId="5" borderId="16" xfId="0" applyFont="1" applyFill="1" applyBorder="1" applyAlignment="1" applyProtection="1">
      <alignment horizontal="centerContinuous" vertical="center"/>
    </xf>
    <xf numFmtId="0" fontId="9" fillId="5" borderId="7" xfId="0" applyFont="1" applyFill="1" applyBorder="1" applyAlignment="1" applyProtection="1">
      <alignment horizontal="centerContinuous" vertical="center"/>
    </xf>
    <xf numFmtId="0" fontId="9" fillId="5" borderId="8" xfId="0" applyFont="1" applyFill="1" applyBorder="1" applyAlignment="1" applyProtection="1">
      <alignment horizontal="centerContinuous" vertical="center"/>
    </xf>
    <xf numFmtId="0" fontId="9" fillId="5" borderId="9" xfId="0" applyFont="1" applyFill="1" applyBorder="1" applyAlignment="1" applyProtection="1">
      <alignment horizontal="centerContinuous" vertical="center"/>
    </xf>
    <xf numFmtId="0" fontId="7" fillId="3" borderId="1" xfId="4" applyFont="1" applyFill="1" applyBorder="1" applyAlignment="1" applyProtection="1">
      <alignment horizontal="centerContinuous" wrapText="1"/>
      <protection locked="0"/>
    </xf>
    <xf numFmtId="0" fontId="13" fillId="3" borderId="6" xfId="4" applyFont="1" applyFill="1" applyBorder="1" applyAlignment="1">
      <alignment horizontal="centerContinuous" wrapText="1"/>
    </xf>
    <xf numFmtId="0" fontId="7" fillId="3" borderId="6" xfId="4" applyFont="1" applyFill="1" applyBorder="1" applyAlignment="1">
      <alignment horizontal="centerContinuous" wrapText="1"/>
    </xf>
    <xf numFmtId="0" fontId="13" fillId="3" borderId="6" xfId="4" applyFont="1" applyFill="1" applyBorder="1" applyAlignment="1">
      <alignment horizontal="left" wrapText="1"/>
    </xf>
    <xf numFmtId="0" fontId="13" fillId="3" borderId="2" xfId="4" applyFont="1" applyFill="1" applyBorder="1" applyAlignment="1">
      <alignment horizontal="centerContinuous" wrapText="1"/>
    </xf>
    <xf numFmtId="0" fontId="2" fillId="0" borderId="0" xfId="4" applyFill="1" applyBorder="1" applyAlignment="1" applyProtection="1">
      <alignment vertical="center" wrapText="1"/>
      <protection locked="0"/>
    </xf>
    <xf numFmtId="0" fontId="8" fillId="3" borderId="7" xfId="4" applyFont="1" applyFill="1" applyBorder="1" applyAlignment="1" applyProtection="1">
      <alignment horizontal="centerContinuous" vertical="center" wrapText="1"/>
      <protection locked="0"/>
    </xf>
    <xf numFmtId="0" fontId="13" fillId="3" borderId="8" xfId="4" applyFont="1" applyFill="1" applyBorder="1" applyAlignment="1">
      <alignment horizontal="centerContinuous" vertical="center" wrapText="1"/>
    </xf>
    <xf numFmtId="0" fontId="8" fillId="3" borderId="8" xfId="4" applyFont="1" applyFill="1" applyBorder="1" applyAlignment="1">
      <alignment horizontal="centerContinuous" vertical="center"/>
    </xf>
    <xf numFmtId="0" fontId="13" fillId="3" borderId="8" xfId="4" applyFont="1" applyFill="1" applyBorder="1" applyAlignment="1">
      <alignment horizontal="left" vertical="center" wrapText="1"/>
    </xf>
    <xf numFmtId="0" fontId="13" fillId="3" borderId="9" xfId="4" applyFont="1" applyFill="1" applyBorder="1" applyAlignment="1">
      <alignment horizontal="centerContinuous" vertical="center" wrapText="1"/>
    </xf>
    <xf numFmtId="0" fontId="9" fillId="5" borderId="10" xfId="4" applyFont="1" applyFill="1" applyBorder="1" applyAlignment="1" applyProtection="1">
      <alignment vertical="center" wrapText="1"/>
      <protection locked="0"/>
    </xf>
    <xf numFmtId="0" fontId="9" fillId="5" borderId="11" xfId="4" applyFont="1" applyFill="1" applyBorder="1" applyAlignment="1">
      <alignment horizontal="right" vertical="center" wrapText="1"/>
    </xf>
    <xf numFmtId="0" fontId="9" fillId="5" borderId="10" xfId="4" applyFont="1" applyFill="1" applyBorder="1" applyAlignment="1" applyProtection="1">
      <alignment horizontal="left" vertical="center"/>
    </xf>
    <xf numFmtId="0" fontId="9" fillId="5" borderId="12" xfId="4" applyFont="1" applyFill="1" applyBorder="1" applyAlignment="1" applyProtection="1">
      <alignment vertical="center"/>
    </xf>
    <xf numFmtId="0" fontId="9" fillId="5" borderId="11" xfId="4" applyFont="1" applyFill="1" applyBorder="1" applyAlignment="1" applyProtection="1">
      <alignment vertical="center"/>
    </xf>
    <xf numFmtId="0" fontId="9" fillId="5" borderId="1" xfId="4" applyFont="1" applyFill="1" applyBorder="1" applyAlignment="1" applyProtection="1">
      <alignment horizontal="centerContinuous" vertical="center"/>
    </xf>
    <xf numFmtId="0" fontId="9" fillId="5" borderId="6" xfId="4" applyFont="1" applyFill="1" applyBorder="1" applyAlignment="1" applyProtection="1">
      <alignment horizontal="centerContinuous" vertical="center"/>
    </xf>
    <xf numFmtId="0" fontId="9" fillId="5" borderId="2" xfId="4" applyFont="1" applyFill="1" applyBorder="1" applyAlignment="1" applyProtection="1">
      <alignment horizontal="centerContinuous" vertical="center"/>
    </xf>
    <xf numFmtId="0" fontId="9" fillId="5" borderId="15" xfId="4" applyFont="1" applyFill="1" applyBorder="1" applyAlignment="1" applyProtection="1">
      <alignment vertical="center" wrapText="1"/>
      <protection locked="0"/>
    </xf>
    <xf numFmtId="0" fontId="9" fillId="5" borderId="16" xfId="4" applyFont="1" applyFill="1" applyBorder="1" applyAlignment="1">
      <alignment horizontal="right" vertical="center" wrapText="1"/>
    </xf>
    <xf numFmtId="0" fontId="9" fillId="5" borderId="15" xfId="4" applyFont="1" applyFill="1" applyBorder="1" applyAlignment="1" applyProtection="1">
      <alignment horizontal="left" vertical="center"/>
    </xf>
    <xf numFmtId="0" fontId="9" fillId="5" borderId="0" xfId="4" applyFont="1" applyFill="1" applyBorder="1" applyAlignment="1" applyProtection="1">
      <alignment vertical="center"/>
    </xf>
    <xf numFmtId="0" fontId="9" fillId="5" borderId="16" xfId="4" applyFont="1" applyFill="1" applyBorder="1" applyAlignment="1" applyProtection="1">
      <alignment vertical="center"/>
    </xf>
    <xf numFmtId="0" fontId="9" fillId="5" borderId="15" xfId="4" applyFont="1" applyFill="1" applyBorder="1" applyAlignment="1" applyProtection="1">
      <alignment horizontal="centerContinuous" vertical="center"/>
    </xf>
    <xf numFmtId="0" fontId="9" fillId="5" borderId="0" xfId="4" applyFont="1" applyFill="1" applyBorder="1" applyAlignment="1" applyProtection="1">
      <alignment horizontal="centerContinuous" vertical="center"/>
    </xf>
    <xf numFmtId="0" fontId="9" fillId="5" borderId="16" xfId="4" applyFont="1" applyFill="1" applyBorder="1" applyAlignment="1" applyProtection="1">
      <alignment horizontal="centerContinuous" vertical="center"/>
    </xf>
    <xf numFmtId="0" fontId="9" fillId="5" borderId="19" xfId="4" applyFont="1" applyFill="1" applyBorder="1" applyAlignment="1" applyProtection="1">
      <alignment vertical="center" wrapText="1"/>
      <protection locked="0"/>
    </xf>
    <xf numFmtId="0" fontId="9" fillId="5" borderId="20" xfId="4" applyFont="1" applyFill="1" applyBorder="1" applyAlignment="1">
      <alignment horizontal="right" vertical="center" wrapText="1"/>
    </xf>
    <xf numFmtId="0" fontId="9" fillId="5" borderId="19" xfId="4" applyFont="1" applyFill="1" applyBorder="1" applyAlignment="1" applyProtection="1">
      <alignment horizontal="left" vertical="center"/>
    </xf>
    <xf numFmtId="0" fontId="9" fillId="5" borderId="21" xfId="4" applyFont="1" applyFill="1" applyBorder="1" applyAlignment="1" applyProtection="1">
      <alignment vertical="center"/>
    </xf>
    <xf numFmtId="0" fontId="9" fillId="5" borderId="20" xfId="4" applyFont="1" applyFill="1" applyBorder="1" applyAlignment="1" applyProtection="1">
      <alignment vertical="center"/>
    </xf>
    <xf numFmtId="0" fontId="9" fillId="5" borderId="7" xfId="4" applyFont="1" applyFill="1" applyBorder="1" applyAlignment="1" applyProtection="1">
      <alignment vertical="center" wrapText="1"/>
      <protection locked="0"/>
    </xf>
    <xf numFmtId="0" fontId="9" fillId="5" borderId="9" xfId="4" applyFont="1" applyFill="1" applyBorder="1" applyAlignment="1">
      <alignment horizontal="right" vertical="center" wrapText="1"/>
    </xf>
    <xf numFmtId="0" fontId="9" fillId="5" borderId="7" xfId="4" applyFont="1" applyFill="1" applyBorder="1" applyAlignment="1" applyProtection="1">
      <alignment horizontal="left" vertical="center"/>
    </xf>
    <xf numFmtId="0" fontId="9" fillId="5" borderId="8" xfId="4" applyFont="1" applyFill="1" applyBorder="1" applyAlignment="1" applyProtection="1">
      <alignment vertical="center"/>
    </xf>
    <xf numFmtId="0" fontId="9" fillId="5" borderId="9" xfId="4" applyFont="1" applyFill="1" applyBorder="1" applyAlignment="1" applyProtection="1">
      <alignment vertical="center"/>
    </xf>
    <xf numFmtId="0" fontId="9" fillId="5" borderId="7" xfId="4" applyFont="1" applyFill="1" applyBorder="1" applyAlignment="1" applyProtection="1">
      <alignment horizontal="centerContinuous" vertical="center"/>
    </xf>
    <xf numFmtId="0" fontId="9" fillId="5" borderId="8" xfId="4" applyFont="1" applyFill="1" applyBorder="1" applyAlignment="1" applyProtection="1">
      <alignment horizontal="centerContinuous" vertical="center"/>
    </xf>
    <xf numFmtId="0" fontId="9" fillId="5" borderId="9" xfId="4" applyFont="1" applyFill="1" applyBorder="1" applyAlignment="1" applyProtection="1">
      <alignment horizontal="centerContinuous" vertical="center"/>
    </xf>
    <xf numFmtId="0" fontId="10" fillId="0" borderId="26" xfId="4" applyFont="1" applyBorder="1" applyAlignment="1" applyProtection="1">
      <alignment horizontal="center" vertical="center" textRotation="90" wrapText="1"/>
      <protection locked="0"/>
    </xf>
    <xf numFmtId="0" fontId="10" fillId="0" borderId="26" xfId="4" applyFont="1" applyFill="1" applyBorder="1" applyAlignment="1" applyProtection="1">
      <alignment horizontal="center" vertical="center" wrapText="1"/>
    </xf>
    <xf numFmtId="0" fontId="10" fillId="0" borderId="27" xfId="4" applyFont="1" applyFill="1" applyBorder="1" applyAlignment="1" applyProtection="1">
      <alignment horizontal="center" vertical="center" wrapText="1"/>
      <protection locked="0"/>
    </xf>
    <xf numFmtId="0" fontId="10" fillId="0" borderId="31" xfId="4" applyFont="1" applyFill="1" applyBorder="1" applyAlignment="1" applyProtection="1">
      <alignment horizontal="center" vertical="center" wrapText="1"/>
      <protection locked="0"/>
    </xf>
    <xf numFmtId="0" fontId="10" fillId="0" borderId="28" xfId="4" applyFont="1" applyFill="1" applyBorder="1" applyAlignment="1" applyProtection="1">
      <alignment horizontal="center" vertical="center" wrapText="1"/>
      <protection locked="0"/>
    </xf>
    <xf numFmtId="0" fontId="10" fillId="0" borderId="30" xfId="4" applyFont="1" applyFill="1" applyBorder="1" applyAlignment="1" applyProtection="1">
      <alignment horizontal="center" vertical="center" wrapText="1"/>
      <protection locked="0"/>
    </xf>
    <xf numFmtId="0" fontId="10" fillId="0" borderId="27" xfId="4" applyFont="1" applyFill="1" applyBorder="1" applyAlignment="1">
      <alignment horizontal="center" vertical="center" wrapText="1"/>
    </xf>
    <xf numFmtId="0" fontId="10" fillId="0" borderId="31" xfId="4" applyFont="1" applyFill="1" applyBorder="1" applyAlignment="1">
      <alignment horizontal="center" vertical="center" wrapText="1"/>
    </xf>
    <xf numFmtId="0" fontId="10" fillId="0" borderId="28" xfId="4" applyFont="1" applyFill="1" applyBorder="1" applyAlignment="1">
      <alignment horizontal="center" vertical="center" wrapText="1"/>
    </xf>
    <xf numFmtId="0" fontId="10" fillId="0" borderId="29" xfId="4" applyFont="1" applyFill="1" applyBorder="1" applyAlignment="1">
      <alignment horizontal="center" vertical="center" wrapText="1"/>
    </xf>
    <xf numFmtId="0" fontId="10" fillId="0" borderId="30" xfId="4" applyFont="1" applyFill="1" applyBorder="1" applyAlignment="1">
      <alignment horizontal="center" vertical="center" wrapText="1"/>
    </xf>
    <xf numFmtId="0" fontId="9" fillId="0" borderId="56" xfId="4" applyFont="1" applyFill="1" applyBorder="1" applyAlignment="1" applyProtection="1">
      <alignment horizontal="center" vertical="center"/>
      <protection locked="0"/>
    </xf>
    <xf numFmtId="164" fontId="9" fillId="0" borderId="56" xfId="4" applyNumberFormat="1" applyFont="1" applyFill="1" applyBorder="1" applyAlignment="1" applyProtection="1">
      <alignment horizontal="center" vertical="center"/>
      <protection locked="0"/>
    </xf>
    <xf numFmtId="0" fontId="12" fillId="5" borderId="39" xfId="4" applyFont="1" applyFill="1" applyBorder="1" applyAlignment="1" applyProtection="1">
      <alignment horizontal="center" vertical="center" wrapText="1"/>
    </xf>
    <xf numFmtId="9" fontId="12" fillId="5" borderId="5" xfId="4" applyNumberFormat="1" applyFont="1" applyFill="1" applyBorder="1" applyAlignment="1" applyProtection="1">
      <alignment horizontal="center" vertical="center" wrapText="1"/>
    </xf>
    <xf numFmtId="0" fontId="12" fillId="5" borderId="5" xfId="4" applyFont="1" applyFill="1" applyBorder="1" applyAlignment="1" applyProtection="1">
      <alignment horizontal="center" vertical="center" wrapText="1"/>
    </xf>
    <xf numFmtId="0" fontId="12" fillId="5" borderId="35" xfId="4" applyFont="1" applyFill="1" applyBorder="1" applyAlignment="1" applyProtection="1">
      <alignment horizontal="center" vertical="center" wrapText="1"/>
    </xf>
    <xf numFmtId="0" fontId="12" fillId="0" borderId="39" xfId="4" applyFont="1" applyFill="1" applyBorder="1" applyAlignment="1" applyProtection="1">
      <alignment horizontal="center" vertical="center" wrapText="1"/>
    </xf>
    <xf numFmtId="9" fontId="12" fillId="0" borderId="5" xfId="4" applyNumberFormat="1" applyFont="1" applyFill="1" applyBorder="1" applyAlignment="1" applyProtection="1">
      <alignment horizontal="center" vertical="center" wrapText="1"/>
    </xf>
    <xf numFmtId="0" fontId="12" fillId="0" borderId="5" xfId="4" applyFont="1" applyFill="1" applyBorder="1" applyAlignment="1" applyProtection="1">
      <alignment horizontal="center" vertical="center" wrapText="1"/>
    </xf>
    <xf numFmtId="0" fontId="12" fillId="0" borderId="35" xfId="4" applyFont="1" applyFill="1" applyBorder="1" applyAlignment="1" applyProtection="1">
      <alignment horizontal="center" vertical="center" wrapText="1"/>
    </xf>
    <xf numFmtId="49" fontId="12" fillId="0" borderId="46" xfId="4" applyNumberFormat="1" applyFont="1" applyBorder="1" applyAlignment="1">
      <alignment horizontal="center" vertical="center" wrapText="1"/>
    </xf>
    <xf numFmtId="49" fontId="12" fillId="0" borderId="70" xfId="4" applyNumberFormat="1" applyFont="1" applyBorder="1" applyAlignment="1">
      <alignment horizontal="center" vertical="center" wrapText="1"/>
    </xf>
    <xf numFmtId="49" fontId="12" fillId="0" borderId="69" xfId="4" applyNumberFormat="1" applyFont="1" applyBorder="1" applyAlignment="1">
      <alignment horizontal="center" vertical="center" wrapText="1"/>
    </xf>
    <xf numFmtId="49" fontId="12" fillId="0" borderId="39" xfId="4" applyNumberFormat="1" applyFont="1" applyBorder="1" applyAlignment="1">
      <alignment horizontal="center" vertical="center" wrapText="1"/>
    </xf>
    <xf numFmtId="0" fontId="9" fillId="0" borderId="39" xfId="4" applyFont="1" applyFill="1" applyBorder="1" applyAlignment="1" applyProtection="1">
      <alignment horizontal="center" vertical="center"/>
      <protection locked="0"/>
    </xf>
    <xf numFmtId="0" fontId="9" fillId="0" borderId="22" xfId="4" applyFont="1" applyFill="1" applyBorder="1" applyAlignment="1" applyProtection="1">
      <alignment horizontal="center" vertical="center"/>
      <protection locked="0"/>
    </xf>
    <xf numFmtId="0" fontId="9" fillId="0" borderId="35" xfId="4" applyFont="1" applyFill="1" applyBorder="1" applyAlignment="1" applyProtection="1">
      <alignment horizontal="center" vertical="center"/>
      <protection locked="0"/>
    </xf>
    <xf numFmtId="49" fontId="12" fillId="0" borderId="61" xfId="4" applyNumberFormat="1" applyFont="1" applyBorder="1" applyAlignment="1">
      <alignment horizontal="center" vertical="center" wrapText="1"/>
    </xf>
    <xf numFmtId="49" fontId="12" fillId="0" borderId="0" xfId="4" applyNumberFormat="1" applyFont="1" applyFill="1" applyBorder="1" applyAlignment="1">
      <alignment horizontal="center" vertical="center" wrapText="1"/>
    </xf>
    <xf numFmtId="43" fontId="12" fillId="0" borderId="0" xfId="4" applyNumberFormat="1" applyFont="1" applyFill="1" applyAlignment="1">
      <alignment horizontal="center" vertical="center" wrapText="1"/>
    </xf>
    <xf numFmtId="0" fontId="2" fillId="0" borderId="0" xfId="4" applyFont="1" applyFill="1" applyAlignment="1">
      <alignment vertical="center" wrapText="1"/>
    </xf>
    <xf numFmtId="0" fontId="12" fillId="0" borderId="0" xfId="4" applyFont="1" applyFill="1" applyBorder="1" applyAlignment="1" applyProtection="1">
      <alignment horizontal="center" vertical="center" wrapText="1"/>
      <protection locked="0"/>
    </xf>
    <xf numFmtId="0" fontId="12" fillId="0" borderId="0" xfId="4" applyFont="1" applyFill="1" applyBorder="1" applyAlignment="1" applyProtection="1">
      <alignment horizontal="left" vertical="center" wrapText="1"/>
    </xf>
    <xf numFmtId="0" fontId="12" fillId="0" borderId="0" xfId="4" applyFont="1" applyFill="1" applyBorder="1" applyAlignment="1" applyProtection="1">
      <alignment vertical="center" wrapText="1"/>
      <protection locked="0"/>
    </xf>
    <xf numFmtId="9" fontId="12" fillId="0" borderId="0" xfId="4" applyNumberFormat="1" applyFont="1" applyFill="1" applyBorder="1" applyAlignment="1" applyProtection="1">
      <alignment vertical="center" wrapText="1"/>
      <protection locked="0"/>
    </xf>
    <xf numFmtId="0" fontId="9" fillId="0" borderId="16" xfId="4" applyFont="1" applyFill="1" applyBorder="1" applyAlignment="1">
      <alignment horizontal="right" vertical="center" wrapText="1"/>
    </xf>
    <xf numFmtId="0" fontId="9" fillId="0" borderId="34" xfId="4" applyFont="1" applyBorder="1" applyAlignment="1">
      <alignment horizontal="center" vertical="center" wrapText="1"/>
    </xf>
    <xf numFmtId="0" fontId="9" fillId="0" borderId="36" xfId="4" applyFont="1" applyBorder="1" applyAlignment="1">
      <alignment horizontal="center" vertical="center" wrapText="1"/>
    </xf>
    <xf numFmtId="0" fontId="9" fillId="0" borderId="37" xfId="4" applyFont="1" applyBorder="1" applyAlignment="1">
      <alignment horizontal="center" vertical="center" wrapText="1"/>
    </xf>
    <xf numFmtId="9" fontId="9" fillId="0" borderId="39" xfId="4" applyNumberFormat="1" applyFont="1" applyBorder="1" applyAlignment="1">
      <alignment horizontal="center" vertical="center" wrapText="1"/>
    </xf>
    <xf numFmtId="9" fontId="9" fillId="0" borderId="5" xfId="4" applyNumberFormat="1" applyFont="1" applyBorder="1" applyAlignment="1">
      <alignment horizontal="center" vertical="center" wrapText="1"/>
    </xf>
    <xf numFmtId="9" fontId="9" fillId="0" borderId="35" xfId="4" applyNumberFormat="1" applyFont="1" applyBorder="1" applyAlignment="1">
      <alignment horizontal="center" vertical="center" wrapText="1"/>
    </xf>
    <xf numFmtId="0" fontId="9" fillId="0" borderId="39" xfId="4" applyFont="1" applyBorder="1" applyAlignment="1">
      <alignment horizontal="center" vertical="center" wrapText="1"/>
    </xf>
    <xf numFmtId="0" fontId="9" fillId="0" borderId="5" xfId="4" applyFont="1" applyBorder="1" applyAlignment="1">
      <alignment horizontal="center" vertical="center" wrapText="1"/>
    </xf>
    <xf numFmtId="0" fontId="9" fillId="0" borderId="35" xfId="4" applyFont="1" applyBorder="1" applyAlignment="1">
      <alignment horizontal="center" vertical="center" wrapText="1"/>
    </xf>
    <xf numFmtId="0" fontId="9" fillId="0" borderId="42" xfId="4" applyFont="1" applyFill="1" applyBorder="1" applyAlignment="1" applyProtection="1">
      <alignment horizontal="center" vertical="center" wrapText="1"/>
    </xf>
    <xf numFmtId="0" fontId="9" fillId="0" borderId="43" xfId="4" applyFont="1" applyFill="1" applyBorder="1" applyAlignment="1" applyProtection="1">
      <alignment horizontal="center" vertical="center" wrapText="1"/>
    </xf>
    <xf numFmtId="0" fontId="9" fillId="0" borderId="50" xfId="4" applyFont="1" applyFill="1" applyBorder="1" applyAlignment="1" applyProtection="1">
      <alignment horizontal="center" vertical="center" wrapText="1"/>
    </xf>
    <xf numFmtId="49" fontId="12" fillId="0" borderId="0" xfId="4" applyNumberFormat="1" applyFont="1" applyFill="1" applyAlignment="1">
      <alignment horizontal="center" vertical="center" wrapText="1"/>
    </xf>
    <xf numFmtId="0" fontId="9" fillId="0" borderId="0" xfId="4" applyFont="1" applyFill="1" applyBorder="1" applyAlignment="1">
      <alignment horizontal="center" vertical="center" wrapText="1"/>
    </xf>
    <xf numFmtId="0" fontId="9" fillId="0" borderId="10" xfId="4" applyFont="1" applyFill="1" applyBorder="1" applyAlignment="1">
      <alignment horizontal="centerContinuous" vertical="center"/>
    </xf>
    <xf numFmtId="0" fontId="9" fillId="0" borderId="12" xfId="4" applyFont="1" applyFill="1" applyBorder="1" applyAlignment="1">
      <alignment horizontal="centerContinuous" vertical="center" wrapText="1"/>
    </xf>
    <xf numFmtId="0" fontId="9" fillId="0" borderId="11" xfId="4" applyFont="1" applyFill="1" applyBorder="1" applyAlignment="1">
      <alignment horizontal="centerContinuous" vertical="center" wrapText="1"/>
    </xf>
    <xf numFmtId="0" fontId="9" fillId="0" borderId="0" xfId="4" applyFont="1" applyFill="1" applyBorder="1" applyAlignment="1">
      <alignment horizontal="left" vertical="center" wrapText="1"/>
    </xf>
    <xf numFmtId="0" fontId="9" fillId="0" borderId="0" xfId="4" applyFont="1" applyFill="1" applyBorder="1" applyAlignment="1">
      <alignment horizontal="centerContinuous" vertical="center" wrapText="1"/>
    </xf>
    <xf numFmtId="0" fontId="12" fillId="0" borderId="0" xfId="4" applyFont="1" applyFill="1" applyBorder="1" applyAlignment="1">
      <alignment vertical="top" wrapText="1"/>
    </xf>
    <xf numFmtId="0" fontId="9" fillId="0" borderId="0" xfId="4" applyFont="1" applyFill="1" applyBorder="1" applyAlignment="1" applyProtection="1">
      <alignment vertical="center" wrapText="1"/>
      <protection locked="0"/>
    </xf>
    <xf numFmtId="0" fontId="12" fillId="0" borderId="0" xfId="4" applyFont="1" applyAlignment="1">
      <alignment vertical="center" wrapText="1"/>
    </xf>
    <xf numFmtId="0" fontId="12" fillId="0" borderId="0" xfId="4" applyFont="1" applyFill="1" applyAlignment="1" applyProtection="1">
      <alignment vertical="center" wrapText="1"/>
      <protection locked="0"/>
    </xf>
    <xf numFmtId="0" fontId="12" fillId="0" borderId="0" xfId="4" applyFont="1" applyFill="1" applyBorder="1" applyAlignment="1" applyProtection="1">
      <alignment horizontal="center"/>
      <protection locked="0"/>
    </xf>
    <xf numFmtId="0" fontId="12" fillId="0" borderId="0" xfId="4" applyFont="1" applyFill="1" applyBorder="1" applyAlignment="1" applyProtection="1">
      <alignment vertical="top" wrapText="1"/>
      <protection locked="0"/>
    </xf>
    <xf numFmtId="0" fontId="12" fillId="0" borderId="0" xfId="4" applyFont="1" applyFill="1" applyAlignment="1" applyProtection="1">
      <alignment vertical="top" wrapText="1"/>
      <protection locked="0"/>
    </xf>
    <xf numFmtId="0" fontId="12" fillId="0" borderId="0" xfId="4" applyFont="1" applyFill="1" applyBorder="1" applyProtection="1">
      <protection locked="0"/>
    </xf>
    <xf numFmtId="0" fontId="2" fillId="0" borderId="0" xfId="4" applyFill="1" applyBorder="1" applyProtection="1">
      <protection locked="0"/>
    </xf>
    <xf numFmtId="0" fontId="22" fillId="10" borderId="32" xfId="4" applyFont="1" applyFill="1" applyBorder="1" applyAlignment="1">
      <alignment horizontal="centerContinuous" vertical="center"/>
    </xf>
    <xf numFmtId="0" fontId="12" fillId="10" borderId="3" xfId="4" applyFont="1" applyFill="1" applyBorder="1" applyAlignment="1">
      <alignment horizontal="left" vertical="center" wrapText="1"/>
    </xf>
    <xf numFmtId="0" fontId="12" fillId="10" borderId="32" xfId="4" applyFont="1" applyFill="1" applyBorder="1" applyAlignment="1">
      <alignment horizontal="centerContinuous" vertical="center" wrapText="1"/>
    </xf>
    <xf numFmtId="0" fontId="12" fillId="10" borderId="4" xfId="4" applyFont="1" applyFill="1" applyBorder="1" applyAlignment="1">
      <alignment horizontal="centerContinuous" vertical="center" wrapText="1"/>
    </xf>
    <xf numFmtId="9" fontId="12" fillId="0" borderId="36" xfId="4" applyNumberFormat="1" applyFont="1" applyFill="1" applyBorder="1" applyAlignment="1" applyProtection="1">
      <alignment horizontal="center" vertical="center"/>
    </xf>
    <xf numFmtId="49" fontId="12" fillId="0" borderId="47" xfId="4" applyNumberFormat="1" applyFont="1" applyBorder="1" applyAlignment="1">
      <alignment horizontal="center" vertical="center" wrapText="1"/>
    </xf>
    <xf numFmtId="0" fontId="12" fillId="0" borderId="39" xfId="4" applyFont="1" applyFill="1" applyBorder="1" applyAlignment="1" applyProtection="1">
      <alignment horizontal="center" vertical="center"/>
    </xf>
    <xf numFmtId="9" fontId="12" fillId="0" borderId="5" xfId="4" applyNumberFormat="1" applyFont="1" applyFill="1" applyBorder="1" applyAlignment="1" applyProtection="1">
      <alignment horizontal="center" vertical="center"/>
    </xf>
    <xf numFmtId="0" fontId="12" fillId="0" borderId="5" xfId="4" applyFont="1" applyFill="1" applyBorder="1" applyAlignment="1" applyProtection="1">
      <alignment horizontal="center" vertical="center"/>
    </xf>
    <xf numFmtId="0" fontId="12" fillId="0" borderId="35" xfId="4" applyFont="1" applyFill="1" applyBorder="1" applyAlignment="1" applyProtection="1">
      <alignment horizontal="center" vertical="center"/>
    </xf>
    <xf numFmtId="0" fontId="22" fillId="10" borderId="3" xfId="4" applyFont="1" applyFill="1" applyBorder="1" applyAlignment="1" applyProtection="1">
      <alignment horizontal="centerContinuous" vertical="center" wrapText="1"/>
    </xf>
    <xf numFmtId="0" fontId="12" fillId="10" borderId="3" xfId="4" applyFont="1" applyFill="1" applyBorder="1" applyAlignment="1" applyProtection="1">
      <alignment horizontal="center" vertical="center" wrapText="1"/>
    </xf>
    <xf numFmtId="0" fontId="12" fillId="10" borderId="32" xfId="4" applyFont="1" applyFill="1" applyBorder="1" applyAlignment="1" applyProtection="1">
      <alignment horizontal="center" vertical="center" wrapText="1"/>
    </xf>
    <xf numFmtId="0" fontId="12" fillId="10" borderId="4" xfId="4" applyFont="1" applyFill="1" applyBorder="1" applyAlignment="1" applyProtection="1">
      <alignment horizontal="center" vertical="center" wrapText="1"/>
    </xf>
    <xf numFmtId="0" fontId="9" fillId="0" borderId="6" xfId="4" applyFont="1" applyFill="1" applyBorder="1" applyAlignment="1" applyProtection="1">
      <alignment horizontal="center" vertical="center" wrapText="1"/>
    </xf>
    <xf numFmtId="0" fontId="3" fillId="3" borderId="74" xfId="0" applyFont="1" applyFill="1" applyBorder="1" applyAlignment="1" applyProtection="1">
      <alignment horizontal="centerContinuous" wrapText="1"/>
      <protection locked="0"/>
    </xf>
    <xf numFmtId="0" fontId="4" fillId="3" borderId="65" xfId="0" applyFont="1" applyFill="1" applyBorder="1" applyAlignment="1">
      <alignment horizontal="centerContinuous" wrapText="1"/>
    </xf>
    <xf numFmtId="0" fontId="3" fillId="3" borderId="65" xfId="0" applyFont="1" applyFill="1" applyBorder="1" applyAlignment="1">
      <alignment horizontal="centerContinuous"/>
    </xf>
    <xf numFmtId="0" fontId="4" fillId="3" borderId="75"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3" fillId="3" borderId="18" xfId="0" applyFont="1" applyFill="1" applyBorder="1" applyAlignment="1" applyProtection="1">
      <alignment horizontal="centerContinuous" vertical="center" wrapText="1"/>
    </xf>
    <xf numFmtId="0" fontId="4" fillId="3" borderId="0" xfId="0" applyFont="1" applyFill="1" applyBorder="1" applyAlignment="1">
      <alignment horizontal="centerContinuous" vertical="center" wrapText="1"/>
    </xf>
    <xf numFmtId="0" fontId="23" fillId="3" borderId="0" xfId="0" applyFont="1" applyFill="1" applyBorder="1" applyAlignment="1">
      <alignment horizontal="centerContinuous" vertical="center"/>
    </xf>
    <xf numFmtId="0" fontId="4" fillId="3" borderId="17" xfId="0" applyFont="1" applyFill="1" applyBorder="1" applyAlignment="1">
      <alignment horizontal="centerContinuous" vertical="center" wrapText="1"/>
    </xf>
    <xf numFmtId="0" fontId="2" fillId="0" borderId="18"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center" vertical="center"/>
    </xf>
    <xf numFmtId="0" fontId="12" fillId="0" borderId="0" xfId="0" applyFont="1" applyFill="1" applyBorder="1" applyAlignment="1">
      <alignment horizontal="left" vertical="center" indent="1"/>
    </xf>
    <xf numFmtId="0" fontId="20" fillId="0" borderId="55" xfId="0" applyFont="1" applyFill="1" applyBorder="1" applyAlignment="1" applyProtection="1">
      <alignment horizontal="centerContinuous" vertical="center"/>
    </xf>
    <xf numFmtId="0" fontId="12" fillId="0" borderId="0" xfId="2" applyFont="1" applyFill="1" applyBorder="1" applyAlignment="1">
      <alignment horizontal="left" vertical="center"/>
    </xf>
    <xf numFmtId="0" fontId="20" fillId="0" borderId="55" xfId="2" applyNumberFormat="1" applyFont="1" applyFill="1" applyBorder="1" applyAlignment="1" applyProtection="1">
      <alignment horizontal="centerContinuous" vertical="center" wrapText="1"/>
    </xf>
    <xf numFmtId="0" fontId="2" fillId="0" borderId="55" xfId="2" applyFont="1" applyBorder="1" applyAlignment="1">
      <alignment horizontal="centerContinuous" vertical="center"/>
    </xf>
    <xf numFmtId="0" fontId="2" fillId="0" borderId="0" xfId="2" applyFont="1" applyFill="1" applyBorder="1" applyAlignment="1">
      <alignment horizontal="left" vertical="center"/>
    </xf>
    <xf numFmtId="0" fontId="20" fillId="0" borderId="21"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11" borderId="76" xfId="0" applyFont="1" applyFill="1" applyBorder="1" applyAlignment="1">
      <alignment horizontal="center" vertical="center"/>
    </xf>
    <xf numFmtId="0" fontId="2" fillId="0" borderId="48"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2" fillId="11" borderId="45" xfId="0" applyFont="1" applyFill="1" applyBorder="1" applyAlignment="1">
      <alignment horizontal="center" vertical="center"/>
    </xf>
    <xf numFmtId="0" fontId="2" fillId="0" borderId="21" xfId="0" applyFont="1" applyBorder="1" applyAlignment="1">
      <alignment vertical="center"/>
    </xf>
    <xf numFmtId="0" fontId="2" fillId="12" borderId="23" xfId="0" applyFont="1" applyFill="1" applyBorder="1" applyAlignment="1">
      <alignment vertical="center"/>
    </xf>
    <xf numFmtId="0" fontId="6" fillId="12" borderId="21" xfId="0" applyFont="1" applyFill="1" applyBorder="1" applyAlignment="1">
      <alignment horizontal="centerContinuous" vertical="center"/>
    </xf>
    <xf numFmtId="0" fontId="6" fillId="12" borderId="22" xfId="0" applyFont="1" applyFill="1" applyBorder="1" applyAlignment="1">
      <alignment horizontal="centerContinuous" vertical="center"/>
    </xf>
    <xf numFmtId="0" fontId="5" fillId="0" borderId="0" xfId="0" applyFont="1" applyBorder="1" applyAlignment="1">
      <alignment vertical="center"/>
    </xf>
    <xf numFmtId="0" fontId="5" fillId="0" borderId="77" xfId="0" applyFont="1" applyFill="1" applyBorder="1" applyAlignment="1">
      <alignment horizontal="center" vertical="center" wrapText="1"/>
    </xf>
    <xf numFmtId="0" fontId="5" fillId="0" borderId="77" xfId="0" applyFont="1" applyFill="1" applyBorder="1" applyAlignment="1">
      <alignment horizontal="center" vertical="center"/>
    </xf>
    <xf numFmtId="0" fontId="12" fillId="0" borderId="0" xfId="0" applyFont="1" applyBorder="1" applyAlignment="1">
      <alignment vertical="center"/>
    </xf>
    <xf numFmtId="0" fontId="2" fillId="0" borderId="45" xfId="0" applyFont="1" applyFill="1" applyBorder="1" applyAlignment="1">
      <alignment horizontal="center" vertical="center"/>
    </xf>
    <xf numFmtId="9" fontId="2" fillId="0" borderId="45" xfId="0" applyNumberFormat="1"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5" fillId="0" borderId="0" xfId="0" applyFont="1" applyFill="1" applyBorder="1" applyAlignment="1">
      <alignment horizontal="left" vertical="center"/>
    </xf>
    <xf numFmtId="0" fontId="12" fillId="0" borderId="0" xfId="0" applyFont="1" applyFill="1" applyBorder="1" applyAlignment="1" applyProtection="1">
      <alignment vertical="center"/>
    </xf>
    <xf numFmtId="0" fontId="2" fillId="0" borderId="17" xfId="0" applyFont="1" applyBorder="1" applyAlignment="1">
      <alignment horizontal="center" vertical="center"/>
    </xf>
    <xf numFmtId="0" fontId="5" fillId="0" borderId="17" xfId="0" applyFont="1" applyBorder="1" applyAlignment="1">
      <alignment horizontal="center" vertical="center"/>
    </xf>
    <xf numFmtId="0" fontId="5" fillId="0" borderId="5" xfId="0" applyFont="1" applyFill="1" applyBorder="1" applyAlignment="1">
      <alignment horizontal="center" vertical="center"/>
    </xf>
    <xf numFmtId="0" fontId="2" fillId="0" borderId="77" xfId="0" applyFont="1" applyFill="1" applyBorder="1" applyAlignment="1">
      <alignment horizontal="center" vertical="center"/>
    </xf>
    <xf numFmtId="9" fontId="2" fillId="0" borderId="77"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78" xfId="0" applyFont="1" applyFill="1" applyBorder="1" applyAlignment="1">
      <alignment horizontal="center" vertical="center"/>
    </xf>
    <xf numFmtId="0" fontId="2" fillId="0" borderId="0" xfId="0" applyFont="1" applyFill="1" applyBorder="1" applyAlignment="1">
      <alignment vertical="center"/>
    </xf>
    <xf numFmtId="0" fontId="2" fillId="0" borderId="21" xfId="0" applyFont="1" applyFill="1" applyBorder="1" applyAlignment="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lignment vertical="center"/>
    </xf>
    <xf numFmtId="9" fontId="2" fillId="0" borderId="17" xfId="0" applyNumberFormat="1" applyFont="1" applyFill="1" applyBorder="1" applyAlignment="1">
      <alignment vertical="center"/>
    </xf>
    <xf numFmtId="0" fontId="2" fillId="13" borderId="23" xfId="0" applyFont="1" applyFill="1" applyBorder="1" applyAlignment="1">
      <alignment vertical="center"/>
    </xf>
    <xf numFmtId="0" fontId="6" fillId="13" borderId="21" xfId="0" applyFont="1" applyFill="1" applyBorder="1" applyAlignment="1">
      <alignment horizontal="centerContinuous" vertical="center"/>
    </xf>
    <xf numFmtId="0" fontId="6" fillId="13" borderId="22" xfId="0" applyFont="1" applyFill="1" applyBorder="1" applyAlignment="1">
      <alignment horizontal="centerContinuous" vertical="center"/>
    </xf>
    <xf numFmtId="0" fontId="2"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2" fillId="0" borderId="76" xfId="0" applyFont="1" applyFill="1" applyBorder="1" applyAlignment="1">
      <alignment horizontal="center" vertical="center"/>
    </xf>
    <xf numFmtId="0" fontId="2" fillId="0" borderId="22" xfId="0" applyFont="1" applyBorder="1" applyAlignment="1">
      <alignment vertical="center"/>
    </xf>
    <xf numFmtId="0" fontId="2" fillId="0" borderId="21" xfId="0" applyFont="1" applyFill="1" applyBorder="1" applyAlignment="1">
      <alignment horizontal="center" vertical="center"/>
    </xf>
    <xf numFmtId="0" fontId="24" fillId="13" borderId="21" xfId="0" applyFont="1" applyFill="1" applyBorder="1" applyAlignment="1">
      <alignment horizontal="centerContinuous" vertical="center"/>
    </xf>
    <xf numFmtId="0" fontId="24" fillId="13" borderId="22" xfId="0" applyFont="1" applyFill="1" applyBorder="1" applyAlignment="1">
      <alignment horizontal="centerContinuous" vertical="center"/>
    </xf>
    <xf numFmtId="0" fontId="0" fillId="0" borderId="0" xfId="0" applyAlignment="1">
      <alignment vertical="center"/>
    </xf>
    <xf numFmtId="0" fontId="0" fillId="0" borderId="0" xfId="0" applyAlignment="1">
      <alignment horizontal="center" vertical="center"/>
    </xf>
    <xf numFmtId="0" fontId="12" fillId="0" borderId="18" xfId="0" applyFont="1" applyBorder="1" applyAlignment="1">
      <alignment vertical="center"/>
    </xf>
    <xf numFmtId="0" fontId="12" fillId="0" borderId="17" xfId="0" applyFont="1" applyBorder="1" applyAlignment="1">
      <alignment vertical="center"/>
    </xf>
    <xf numFmtId="0" fontId="12" fillId="0" borderId="55" xfId="0" applyFont="1" applyBorder="1" applyAlignment="1">
      <alignment vertical="center"/>
    </xf>
    <xf numFmtId="0" fontId="12" fillId="0" borderId="0" xfId="0" applyFont="1" applyAlignment="1">
      <alignment vertical="center"/>
    </xf>
    <xf numFmtId="0" fontId="12" fillId="13" borderId="23" xfId="0" applyFont="1" applyFill="1" applyBorder="1" applyAlignment="1">
      <alignment vertical="center"/>
    </xf>
    <xf numFmtId="0" fontId="2" fillId="0" borderId="5" xfId="4" applyFont="1" applyFill="1" applyBorder="1" applyAlignment="1" applyProtection="1">
      <alignment horizontal="center" vertical="center"/>
    </xf>
    <xf numFmtId="9" fontId="2" fillId="0" borderId="5" xfId="4" applyNumberFormat="1" applyFont="1" applyFill="1" applyBorder="1" applyAlignment="1" applyProtection="1">
      <alignment horizontal="center" vertical="center"/>
    </xf>
    <xf numFmtId="0" fontId="2" fillId="0" borderId="0" xfId="0" applyFont="1" applyFill="1" applyBorder="1" applyAlignment="1">
      <alignment horizontal="center" vertical="center"/>
    </xf>
    <xf numFmtId="9" fontId="2" fillId="0" borderId="17" xfId="0" applyNumberFormat="1" applyFont="1" applyFill="1" applyBorder="1" applyAlignment="1">
      <alignment horizontal="center" vertical="center"/>
    </xf>
    <xf numFmtId="0" fontId="9" fillId="0" borderId="17" xfId="0" applyFont="1" applyBorder="1" applyAlignment="1">
      <alignment horizontal="center" vertical="center"/>
    </xf>
    <xf numFmtId="0" fontId="4" fillId="3" borderId="23" xfId="0" applyFont="1" applyFill="1" applyBorder="1" applyAlignment="1">
      <alignment vertical="center"/>
    </xf>
    <xf numFmtId="0" fontId="3" fillId="3" borderId="21" xfId="0" applyFont="1" applyFill="1" applyBorder="1" applyAlignment="1">
      <alignment horizontal="centerContinuous" vertical="center"/>
    </xf>
    <xf numFmtId="0" fontId="25" fillId="3" borderId="21" xfId="0" applyFont="1" applyFill="1" applyBorder="1" applyAlignment="1">
      <alignment horizontal="centerContinuous" vertical="center"/>
    </xf>
    <xf numFmtId="0" fontId="25" fillId="3" borderId="22" xfId="0" applyFont="1" applyFill="1" applyBorder="1" applyAlignment="1">
      <alignment horizontal="centerContinuous" vertical="center"/>
    </xf>
    <xf numFmtId="9" fontId="5" fillId="0" borderId="0" xfId="0" applyNumberFormat="1" applyFont="1" applyBorder="1" applyAlignment="1">
      <alignment horizontal="left" vertical="center"/>
    </xf>
    <xf numFmtId="9" fontId="5" fillId="0" borderId="0" xfId="0" applyNumberFormat="1" applyFont="1" applyFill="1" applyBorder="1" applyAlignment="1">
      <alignment horizontal="center" vertical="center"/>
    </xf>
    <xf numFmtId="0" fontId="5" fillId="0" borderId="0" xfId="0" applyFont="1" applyBorder="1" applyAlignment="1">
      <alignment horizontal="centerContinuous" vertical="center"/>
    </xf>
    <xf numFmtId="0" fontId="5" fillId="0" borderId="0" xfId="0" applyFont="1" applyBorder="1" applyAlignment="1">
      <alignment horizontal="right" vertical="center"/>
    </xf>
    <xf numFmtId="165" fontId="5" fillId="0" borderId="45" xfId="0" applyNumberFormat="1" applyFont="1" applyFill="1" applyBorder="1" applyAlignment="1">
      <alignment horizontal="center" vertical="center"/>
    </xf>
    <xf numFmtId="0" fontId="5" fillId="0" borderId="0" xfId="0" applyFont="1" applyAlignment="1">
      <alignment vertical="center"/>
    </xf>
    <xf numFmtId="0" fontId="2" fillId="0" borderId="0" xfId="0" applyFont="1"/>
    <xf numFmtId="0" fontId="2" fillId="0" borderId="0" xfId="0" applyFont="1" applyAlignment="1">
      <alignment horizontal="center"/>
    </xf>
    <xf numFmtId="0" fontId="28" fillId="7" borderId="0" xfId="4" applyFont="1" applyFill="1" applyAlignment="1">
      <alignment horizontal="centerContinuous" vertical="center" wrapText="1"/>
    </xf>
    <xf numFmtId="0" fontId="10" fillId="7" borderId="0" xfId="4" applyFont="1" applyFill="1" applyAlignment="1">
      <alignment horizontal="centerContinuous" vertical="center" wrapText="1"/>
    </xf>
    <xf numFmtId="0" fontId="15" fillId="0" borderId="0" xfId="4" applyFont="1" applyAlignment="1">
      <alignment vertical="center"/>
    </xf>
    <xf numFmtId="0" fontId="9" fillId="0" borderId="0" xfId="0" applyFont="1" applyFill="1" applyAlignment="1">
      <alignment horizontal="centerContinuous" vertical="center"/>
    </xf>
    <xf numFmtId="0" fontId="9" fillId="0" borderId="0" xfId="0" applyFont="1" applyFill="1" applyAlignment="1">
      <alignment horizontal="left" vertical="center"/>
    </xf>
    <xf numFmtId="0" fontId="5" fillId="0" borderId="0" xfId="0" applyFont="1" applyFill="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77" xfId="0" applyFont="1" applyBorder="1" applyAlignment="1">
      <alignment horizontal="center" vertical="center"/>
    </xf>
    <xf numFmtId="0" fontId="12" fillId="0" borderId="45" xfId="0" applyFont="1" applyBorder="1" applyAlignment="1">
      <alignment vertical="center"/>
    </xf>
    <xf numFmtId="0" fontId="12" fillId="0" borderId="45" xfId="0" applyFont="1" applyBorder="1" applyAlignment="1" applyProtection="1">
      <alignment horizontal="center" vertical="center" wrapText="1"/>
      <protection locked="0"/>
    </xf>
    <xf numFmtId="0" fontId="12" fillId="0" borderId="5" xfId="0" applyFont="1" applyBorder="1" applyAlignment="1">
      <alignment vertical="center"/>
    </xf>
    <xf numFmtId="0" fontId="12" fillId="0" borderId="5" xfId="0" applyFont="1" applyBorder="1" applyAlignment="1" applyProtection="1">
      <alignment vertical="center" wrapText="1"/>
      <protection locked="0"/>
    </xf>
    <xf numFmtId="0" fontId="12" fillId="0" borderId="5"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77" xfId="0" applyFont="1" applyBorder="1" applyAlignment="1">
      <alignment horizontal="center"/>
    </xf>
    <xf numFmtId="0" fontId="0" fillId="0" borderId="0" xfId="0" applyAlignment="1">
      <alignment horizontal="center"/>
    </xf>
    <xf numFmtId="0" fontId="12" fillId="0" borderId="45" xfId="0" applyFont="1" applyBorder="1"/>
    <xf numFmtId="0" fontId="12" fillId="0" borderId="5" xfId="0" applyFont="1" applyBorder="1"/>
    <xf numFmtId="0" fontId="12" fillId="0" borderId="0" xfId="0" applyFont="1"/>
    <xf numFmtId="0" fontId="12" fillId="0" borderId="0" xfId="0" applyFont="1" applyAlignment="1">
      <alignment horizontal="center"/>
    </xf>
    <xf numFmtId="0" fontId="29" fillId="2" borderId="0" xfId="0" applyFont="1" applyFill="1" applyAlignment="1">
      <alignment horizontal="centerContinuous" vertical="center"/>
    </xf>
    <xf numFmtId="0" fontId="0" fillId="2" borderId="0" xfId="0" applyFill="1" applyAlignment="1">
      <alignment horizontal="centerContinuous" vertical="center"/>
    </xf>
    <xf numFmtId="0" fontId="0" fillId="2" borderId="0" xfId="0" applyFill="1" applyAlignment="1">
      <alignment vertical="center"/>
    </xf>
    <xf numFmtId="0" fontId="31" fillId="0" borderId="0" xfId="0" applyFont="1" applyAlignment="1">
      <alignment horizontal="centerContinuous" vertical="center"/>
    </xf>
    <xf numFmtId="0" fontId="0" fillId="0" borderId="0" xfId="0" applyAlignment="1">
      <alignment horizontal="centerContinuous" vertical="center"/>
    </xf>
    <xf numFmtId="0" fontId="0" fillId="0" borderId="79" xfId="0" applyBorder="1" applyAlignment="1">
      <alignment vertical="center"/>
    </xf>
    <xf numFmtId="0" fontId="0" fillId="0" borderId="21" xfId="0" applyBorder="1" applyAlignment="1">
      <alignment horizontal="centerContinuous" vertical="center"/>
    </xf>
    <xf numFmtId="0" fontId="0" fillId="0" borderId="80" xfId="0" applyBorder="1" applyAlignment="1">
      <alignment horizontal="centerContinuous" vertical="center"/>
    </xf>
    <xf numFmtId="0" fontId="5" fillId="0" borderId="23" xfId="0" applyFont="1" applyBorder="1" applyAlignment="1">
      <alignment horizontal="centerContinuous"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81" xfId="0" applyFont="1" applyBorder="1" applyAlignment="1">
      <alignment horizontal="center" vertical="center" wrapText="1"/>
    </xf>
    <xf numFmtId="0" fontId="32" fillId="0" borderId="22" xfId="0" applyFont="1" applyFill="1" applyBorder="1" applyAlignment="1">
      <alignment horizontal="center" vertical="center" wrapText="1"/>
    </xf>
    <xf numFmtId="0" fontId="32" fillId="0" borderId="5" xfId="0" applyFont="1" applyFill="1" applyBorder="1" applyAlignment="1">
      <alignment horizontal="center" vertical="center"/>
    </xf>
    <xf numFmtId="0" fontId="32" fillId="0" borderId="81" xfId="0" applyFont="1" applyFill="1" applyBorder="1" applyAlignment="1">
      <alignment horizontal="center" vertical="center"/>
    </xf>
    <xf numFmtId="0" fontId="32" fillId="0" borderId="5" xfId="0" applyFont="1" applyFill="1" applyBorder="1" applyAlignment="1">
      <alignment horizontal="center" vertical="center" wrapText="1"/>
    </xf>
    <xf numFmtId="14" fontId="0" fillId="0" borderId="0" xfId="0" applyNumberFormat="1" applyAlignment="1">
      <alignment horizontal="center" vertical="center"/>
    </xf>
    <xf numFmtId="165" fontId="0" fillId="0" borderId="0" xfId="1" applyNumberFormat="1" applyFont="1" applyAlignment="1">
      <alignment horizontal="center" vertical="center"/>
    </xf>
    <xf numFmtId="0" fontId="2" fillId="0" borderId="0" xfId="4" applyFont="1"/>
    <xf numFmtId="0" fontId="2" fillId="0" borderId="0" xfId="4"/>
    <xf numFmtId="0" fontId="38" fillId="0" borderId="0" xfId="4" applyFont="1"/>
    <xf numFmtId="0" fontId="12" fillId="0" borderId="0" xfId="4" applyFont="1" applyFill="1" applyBorder="1"/>
    <xf numFmtId="0" fontId="5" fillId="0" borderId="0" xfId="4" applyFont="1"/>
    <xf numFmtId="0" fontId="32" fillId="0" borderId="0" xfId="3" applyFont="1" applyFill="1" applyBorder="1" applyAlignment="1" applyProtection="1">
      <alignment vertical="center" wrapText="1"/>
      <protection locked="0"/>
    </xf>
    <xf numFmtId="0" fontId="32" fillId="0" borderId="0" xfId="3" applyFont="1" applyFill="1" applyAlignment="1">
      <alignment vertical="center"/>
    </xf>
    <xf numFmtId="0" fontId="32" fillId="2" borderId="65" xfId="3" applyFont="1" applyFill="1" applyBorder="1" applyAlignment="1">
      <alignment horizontal="centerContinuous" vertical="center"/>
    </xf>
    <xf numFmtId="0" fontId="32" fillId="2" borderId="5" xfId="3" applyFont="1" applyFill="1" applyBorder="1" applyAlignment="1">
      <alignment horizontal="center" vertical="center"/>
    </xf>
    <xf numFmtId="0" fontId="32" fillId="0" borderId="0" xfId="3" applyFont="1" applyAlignment="1">
      <alignment horizontal="center" vertical="center"/>
    </xf>
    <xf numFmtId="0" fontId="12" fillId="0" borderId="0" xfId="3" applyFont="1" applyAlignment="1">
      <alignment vertical="top"/>
    </xf>
    <xf numFmtId="0" fontId="2" fillId="0" borderId="0" xfId="3" applyAlignment="1">
      <alignment vertical="top"/>
    </xf>
    <xf numFmtId="0" fontId="0" fillId="0" borderId="0" xfId="0" applyAlignment="1">
      <alignment horizontal="centerContinuous"/>
    </xf>
    <xf numFmtId="49" fontId="12" fillId="0" borderId="41" xfId="4" applyNumberFormat="1" applyFont="1" applyBorder="1" applyAlignment="1">
      <alignment horizontal="center" vertical="center" wrapText="1"/>
    </xf>
    <xf numFmtId="49" fontId="12" fillId="0" borderId="82" xfId="0" applyNumberFormat="1" applyFont="1" applyBorder="1" applyAlignment="1">
      <alignment horizontal="center" vertical="center" wrapText="1"/>
    </xf>
    <xf numFmtId="0" fontId="12" fillId="10" borderId="8" xfId="0" applyFont="1" applyFill="1" applyBorder="1" applyAlignment="1">
      <alignment horizontal="centerContinuous" vertical="center" wrapText="1"/>
    </xf>
    <xf numFmtId="0" fontId="22" fillId="10" borderId="7" xfId="0" applyFont="1" applyFill="1" applyBorder="1" applyAlignment="1" applyProtection="1">
      <alignment horizontal="centerContinuous" vertical="center" wrapText="1"/>
    </xf>
    <xf numFmtId="49" fontId="12" fillId="0" borderId="42" xfId="0" applyNumberFormat="1" applyFont="1" applyBorder="1" applyAlignment="1">
      <alignment horizontal="center" vertical="center" wrapText="1"/>
    </xf>
    <xf numFmtId="0" fontId="42" fillId="0" borderId="0" xfId="12" applyAlignment="1"/>
    <xf numFmtId="0" fontId="14" fillId="0" borderId="0" xfId="12" applyFont="1" applyAlignment="1">
      <alignment horizontal="center" vertical="center"/>
    </xf>
    <xf numFmtId="0" fontId="14" fillId="0" borderId="0" xfId="12" applyFont="1" applyAlignment="1"/>
    <xf numFmtId="0" fontId="43" fillId="0" borderId="4" xfId="12" applyFont="1" applyBorder="1" applyAlignment="1">
      <alignment horizontal="centerContinuous" vertical="center"/>
    </xf>
    <xf numFmtId="0" fontId="43" fillId="0" borderId="32" xfId="12" applyFont="1" applyBorder="1" applyAlignment="1">
      <alignment horizontal="centerContinuous" vertical="center"/>
    </xf>
    <xf numFmtId="0" fontId="43" fillId="0" borderId="3" xfId="12" applyFont="1" applyBorder="1" applyAlignment="1">
      <alignment horizontal="centerContinuous" vertical="center"/>
    </xf>
    <xf numFmtId="0" fontId="43" fillId="0" borderId="5" xfId="12" applyFont="1" applyBorder="1" applyAlignment="1" applyProtection="1">
      <alignment horizontal="center" vertical="center" wrapText="1"/>
      <protection locked="0"/>
    </xf>
    <xf numFmtId="0" fontId="14" fillId="0" borderId="5" xfId="12" applyFont="1" applyBorder="1" applyAlignment="1" applyProtection="1">
      <alignment horizontal="center" vertical="center" wrapText="1"/>
      <protection locked="0"/>
    </xf>
    <xf numFmtId="0" fontId="44" fillId="0" borderId="0" xfId="12" applyFont="1" applyAlignment="1"/>
    <xf numFmtId="0" fontId="43" fillId="0" borderId="77" xfId="12" applyFont="1" applyBorder="1" applyAlignment="1">
      <alignment horizontal="center" vertical="center"/>
    </xf>
    <xf numFmtId="0" fontId="45" fillId="16" borderId="4" xfId="12" applyFont="1" applyFill="1" applyBorder="1" applyAlignment="1">
      <alignment horizontal="centerContinuous" vertical="center" wrapText="1"/>
    </xf>
    <xf numFmtId="0" fontId="45" fillId="16" borderId="32" xfId="12" applyFont="1" applyFill="1" applyBorder="1" applyAlignment="1">
      <alignment horizontal="centerContinuous" vertical="center" wrapText="1"/>
    </xf>
    <xf numFmtId="0" fontId="12" fillId="0" borderId="0" xfId="12" applyFont="1" applyFill="1" applyAlignment="1"/>
    <xf numFmtId="0" fontId="43" fillId="17" borderId="34" xfId="12" applyFont="1" applyFill="1" applyBorder="1" applyAlignment="1" applyProtection="1">
      <alignment horizontal="right" vertical="center"/>
      <protection locked="0"/>
    </xf>
    <xf numFmtId="0" fontId="43" fillId="17" borderId="39" xfId="12" applyFont="1" applyFill="1" applyBorder="1" applyAlignment="1" applyProtection="1">
      <alignment horizontal="right" vertical="center"/>
      <protection locked="0"/>
    </xf>
    <xf numFmtId="0" fontId="9" fillId="5" borderId="7" xfId="4" applyFont="1" applyFill="1" applyBorder="1" applyAlignment="1">
      <alignment horizontal="right" vertical="center" wrapText="1"/>
    </xf>
    <xf numFmtId="0" fontId="14" fillId="2" borderId="0" xfId="12" applyFont="1" applyFill="1" applyAlignment="1">
      <alignment horizontal="centerContinuous" vertical="center" wrapText="1"/>
    </xf>
    <xf numFmtId="0" fontId="9" fillId="0" borderId="15" xfId="0" applyFont="1" applyFill="1" applyBorder="1" applyAlignment="1" applyProtection="1">
      <alignment horizontal="centerContinuous" vertical="center"/>
      <protection locked="0"/>
    </xf>
    <xf numFmtId="0" fontId="9" fillId="0" borderId="0" xfId="0" applyFont="1" applyFill="1" applyBorder="1" applyAlignment="1" applyProtection="1">
      <alignment horizontal="centerContinuous" vertical="center"/>
      <protection locked="0"/>
    </xf>
    <xf numFmtId="0" fontId="10" fillId="0" borderId="84" xfId="0" applyFont="1" applyFill="1" applyBorder="1" applyAlignment="1">
      <alignment horizontal="center" vertical="center" wrapText="1"/>
    </xf>
    <xf numFmtId="0" fontId="10" fillId="0" borderId="85" xfId="0" applyFont="1" applyFill="1" applyBorder="1" applyAlignment="1">
      <alignment horizontal="center" vertical="center" wrapText="1"/>
    </xf>
    <xf numFmtId="0" fontId="10" fillId="0" borderId="86"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2" fillId="17" borderId="39" xfId="0" applyFont="1" applyFill="1" applyBorder="1" applyAlignment="1" applyProtection="1">
      <alignment horizontal="center" vertical="center" wrapText="1"/>
    </xf>
    <xf numFmtId="9" fontId="12" fillId="17" borderId="5" xfId="0" applyNumberFormat="1" applyFont="1" applyFill="1" applyBorder="1" applyAlignment="1" applyProtection="1">
      <alignment horizontal="center" vertical="center" wrapText="1"/>
    </xf>
    <xf numFmtId="0" fontId="12" fillId="17" borderId="5" xfId="0" applyFont="1" applyFill="1" applyBorder="1" applyAlignment="1" applyProtection="1">
      <alignment horizontal="center" vertical="center" wrapText="1"/>
    </xf>
    <xf numFmtId="0" fontId="12" fillId="17" borderId="35" xfId="0" applyFont="1" applyFill="1" applyBorder="1" applyAlignment="1" applyProtection="1">
      <alignment horizontal="center" vertical="center" wrapText="1"/>
    </xf>
    <xf numFmtId="0" fontId="12" fillId="17" borderId="42" xfId="0" applyFont="1" applyFill="1" applyBorder="1" applyAlignment="1" applyProtection="1">
      <alignment horizontal="center" vertical="center" wrapText="1"/>
    </xf>
    <xf numFmtId="9" fontId="12" fillId="17" borderId="43" xfId="0" applyNumberFormat="1" applyFont="1" applyFill="1" applyBorder="1" applyAlignment="1" applyProtection="1">
      <alignment horizontal="center" vertical="center" wrapText="1"/>
    </xf>
    <xf numFmtId="0" fontId="12" fillId="17" borderId="43" xfId="0" applyFont="1" applyFill="1" applyBorder="1" applyAlignment="1" applyProtection="1">
      <alignment horizontal="center" vertical="center" wrapText="1"/>
    </xf>
    <xf numFmtId="0" fontId="12" fillId="17" borderId="50" xfId="0" applyFont="1" applyFill="1" applyBorder="1" applyAlignment="1" applyProtection="1">
      <alignment horizontal="center" vertical="center" wrapText="1"/>
    </xf>
    <xf numFmtId="0" fontId="43" fillId="0" borderId="89" xfId="12" applyFont="1" applyBorder="1" applyAlignment="1">
      <alignment horizontal="centerContinuous" vertical="center"/>
    </xf>
    <xf numFmtId="0" fontId="43" fillId="0" borderId="6" xfId="12" applyFont="1" applyBorder="1" applyAlignment="1">
      <alignment horizontal="centerContinuous" vertical="center"/>
    </xf>
    <xf numFmtId="0" fontId="43" fillId="0" borderId="90" xfId="12" applyFont="1" applyBorder="1" applyAlignment="1">
      <alignment horizontal="centerContinuous" vertical="center"/>
    </xf>
    <xf numFmtId="0" fontId="43" fillId="0" borderId="2" xfId="12" applyFont="1" applyBorder="1" applyAlignment="1">
      <alignment horizontal="centerContinuous" vertical="center"/>
    </xf>
    <xf numFmtId="0" fontId="43" fillId="0" borderId="91" xfId="12" applyFont="1" applyBorder="1" applyAlignment="1">
      <alignment horizontal="center" vertical="center"/>
    </xf>
    <xf numFmtId="0" fontId="14" fillId="0" borderId="35" xfId="12" applyFont="1" applyBorder="1" applyAlignment="1" applyProtection="1">
      <alignment horizontal="center" vertical="center" wrapText="1"/>
      <protection locked="0"/>
    </xf>
    <xf numFmtId="0" fontId="43" fillId="0" borderId="35" xfId="12" applyFont="1" applyBorder="1" applyAlignment="1" applyProtection="1">
      <alignment horizontal="center" vertical="center" wrapText="1"/>
      <protection locked="0"/>
    </xf>
    <xf numFmtId="0" fontId="9" fillId="0" borderId="10" xfId="2" applyFont="1" applyFill="1" applyBorder="1" applyAlignment="1">
      <alignment horizontal="centerContinuous" vertical="center"/>
    </xf>
    <xf numFmtId="0" fontId="12" fillId="0" borderId="12" xfId="2" applyFont="1" applyFill="1" applyBorder="1" applyAlignment="1">
      <alignment horizontal="centerContinuous" vertical="center"/>
    </xf>
    <xf numFmtId="0" fontId="12" fillId="0" borderId="11" xfId="2" applyFont="1" applyFill="1" applyBorder="1" applyAlignment="1">
      <alignment horizontal="centerContinuous" vertical="center"/>
    </xf>
    <xf numFmtId="164" fontId="14" fillId="0" borderId="5" xfId="12" applyNumberFormat="1" applyFont="1" applyBorder="1" applyAlignment="1" applyProtection="1">
      <alignment horizontal="center" vertical="center" wrapText="1"/>
      <protection locked="0"/>
    </xf>
    <xf numFmtId="164" fontId="14" fillId="0" borderId="35" xfId="12" applyNumberFormat="1" applyFont="1" applyBorder="1" applyAlignment="1" applyProtection="1">
      <alignment horizontal="center" vertical="center" wrapText="1"/>
      <protection locked="0"/>
    </xf>
    <xf numFmtId="164" fontId="14" fillId="0" borderId="43" xfId="12" applyNumberFormat="1" applyFont="1" applyBorder="1" applyAlignment="1" applyProtection="1">
      <alignment horizontal="center" vertical="center" wrapText="1"/>
      <protection locked="0"/>
    </xf>
    <xf numFmtId="164" fontId="14" fillId="0" borderId="50" xfId="12" applyNumberFormat="1" applyFont="1" applyBorder="1" applyAlignment="1" applyProtection="1">
      <alignment horizontal="center" vertical="center" wrapText="1"/>
      <protection locked="0"/>
    </xf>
    <xf numFmtId="0" fontId="5" fillId="0" borderId="92" xfId="0" applyFont="1" applyFill="1" applyBorder="1" applyAlignment="1">
      <alignment horizontal="center" vertical="center" wrapText="1"/>
    </xf>
    <xf numFmtId="0" fontId="5" fillId="0" borderId="92" xfId="0" applyFont="1" applyFill="1" applyBorder="1" applyAlignment="1">
      <alignment horizontal="center" vertical="center"/>
    </xf>
    <xf numFmtId="0" fontId="5" fillId="0" borderId="43" xfId="0" applyFont="1" applyFill="1" applyBorder="1" applyAlignment="1">
      <alignment horizontal="center" vertical="center" wrapText="1"/>
    </xf>
    <xf numFmtId="0" fontId="5" fillId="0" borderId="43" xfId="0" applyFont="1" applyFill="1" applyBorder="1" applyAlignment="1">
      <alignment horizontal="center" vertical="center"/>
    </xf>
    <xf numFmtId="0" fontId="5" fillId="0" borderId="8" xfId="0" applyFont="1" applyBorder="1" applyAlignment="1">
      <alignment vertical="center"/>
    </xf>
    <xf numFmtId="0" fontId="2" fillId="0" borderId="8" xfId="0" applyFont="1" applyBorder="1" applyAlignment="1">
      <alignment vertical="center"/>
    </xf>
    <xf numFmtId="9" fontId="5" fillId="0" borderId="8" xfId="0" applyNumberFormat="1" applyFont="1" applyBorder="1" applyAlignment="1">
      <alignment horizontal="left" vertical="center"/>
    </xf>
    <xf numFmtId="165" fontId="5" fillId="0" borderId="43" xfId="0" applyNumberFormat="1" applyFont="1" applyFill="1" applyBorder="1" applyAlignment="1">
      <alignment horizontal="center" vertical="center"/>
    </xf>
    <xf numFmtId="9" fontId="5" fillId="0" borderId="23" xfId="0" applyNumberFormat="1" applyFont="1" applyBorder="1" applyAlignment="1">
      <alignment horizontal="centerContinuous" vertical="center"/>
    </xf>
    <xf numFmtId="9" fontId="5" fillId="0" borderId="21" xfId="0" applyNumberFormat="1" applyFont="1" applyBorder="1" applyAlignment="1">
      <alignment horizontal="centerContinuous" vertical="center"/>
    </xf>
    <xf numFmtId="9" fontId="5" fillId="0" borderId="22" xfId="0" applyNumberFormat="1" applyFont="1" applyBorder="1" applyAlignment="1">
      <alignment horizontal="centerContinuous" vertical="center"/>
    </xf>
    <xf numFmtId="0" fontId="43" fillId="0" borderId="49" xfId="12" applyFont="1" applyBorder="1" applyAlignment="1" applyProtection="1">
      <alignment horizontal="center" vertical="center" wrapText="1"/>
      <protection locked="0"/>
    </xf>
    <xf numFmtId="0" fontId="43" fillId="0" borderId="45" xfId="12" applyFont="1" applyBorder="1" applyAlignment="1" applyProtection="1">
      <alignment horizontal="center" vertical="center" wrapText="1"/>
      <protection locked="0"/>
    </xf>
    <xf numFmtId="0" fontId="12" fillId="17" borderId="35" xfId="4" applyFont="1" applyFill="1" applyBorder="1" applyAlignment="1" applyProtection="1">
      <alignment horizontal="center" vertical="center" wrapText="1"/>
    </xf>
    <xf numFmtId="9" fontId="12" fillId="17" borderId="5" xfId="4" applyNumberFormat="1" applyFont="1" applyFill="1" applyBorder="1" applyAlignment="1" applyProtection="1">
      <alignment horizontal="center" vertical="center" wrapText="1"/>
    </xf>
    <xf numFmtId="0" fontId="12" fillId="17" borderId="5" xfId="4" applyFont="1" applyFill="1" applyBorder="1" applyAlignment="1" applyProtection="1">
      <alignment horizontal="center" vertical="center" wrapText="1"/>
    </xf>
    <xf numFmtId="0" fontId="12" fillId="17" borderId="39" xfId="4" applyFont="1" applyFill="1" applyBorder="1" applyAlignment="1" applyProtection="1">
      <alignment horizontal="center" vertical="center" wrapText="1"/>
    </xf>
    <xf numFmtId="0" fontId="12" fillId="17" borderId="73" xfId="4" applyFont="1" applyFill="1" applyBorder="1" applyAlignment="1" applyProtection="1">
      <alignment horizontal="center" vertical="center" wrapText="1"/>
    </xf>
    <xf numFmtId="9" fontId="12" fillId="17" borderId="45" xfId="4" applyNumberFormat="1" applyFont="1" applyFill="1" applyBorder="1" applyAlignment="1" applyProtection="1">
      <alignment horizontal="center" vertical="center" wrapText="1"/>
    </xf>
    <xf numFmtId="0" fontId="12" fillId="17" borderId="83" xfId="4" applyFont="1" applyFill="1" applyBorder="1" applyAlignment="1" applyProtection="1">
      <alignment horizontal="center" vertical="center" wrapText="1"/>
    </xf>
    <xf numFmtId="0" fontId="12" fillId="17" borderId="70" xfId="4" applyFont="1" applyFill="1" applyBorder="1" applyAlignment="1" applyProtection="1">
      <alignment horizontal="center" vertical="center" wrapText="1"/>
    </xf>
    <xf numFmtId="0" fontId="10" fillId="0" borderId="88" xfId="4" applyFont="1" applyFill="1" applyBorder="1" applyAlignment="1">
      <alignment horizontal="center" vertical="center" wrapText="1"/>
    </xf>
    <xf numFmtId="0" fontId="10" fillId="0" borderId="87" xfId="4" applyFont="1" applyFill="1" applyBorder="1" applyAlignment="1">
      <alignment horizontal="center" vertical="center" wrapText="1"/>
    </xf>
    <xf numFmtId="0" fontId="10" fillId="0" borderId="86" xfId="4" applyFont="1" applyFill="1" applyBorder="1" applyAlignment="1">
      <alignment horizontal="center" vertical="center" wrapText="1"/>
    </xf>
    <xf numFmtId="0" fontId="10" fillId="0" borderId="85" xfId="4" applyFont="1" applyFill="1" applyBorder="1" applyAlignment="1">
      <alignment horizontal="center" vertical="center" wrapText="1"/>
    </xf>
    <xf numFmtId="0" fontId="10" fillId="0" borderId="84" xfId="4" applyFont="1" applyFill="1" applyBorder="1" applyAlignment="1">
      <alignment horizontal="center" vertical="center" wrapText="1"/>
    </xf>
    <xf numFmtId="0" fontId="9" fillId="0" borderId="0" xfId="4" applyFont="1" applyFill="1" applyBorder="1" applyAlignment="1" applyProtection="1">
      <alignment horizontal="centerContinuous" vertical="center"/>
      <protection locked="0"/>
    </xf>
    <xf numFmtId="0" fontId="9" fillId="0" borderId="15" xfId="4" applyFont="1" applyFill="1" applyBorder="1" applyAlignment="1" applyProtection="1">
      <alignment horizontal="centerContinuous" vertical="center"/>
      <protection locked="0"/>
    </xf>
    <xf numFmtId="0" fontId="1" fillId="2" borderId="0" xfId="4" applyFont="1" applyFill="1" applyAlignment="1">
      <alignment horizontal="centerContinuous" vertical="center" wrapText="1"/>
    </xf>
    <xf numFmtId="0" fontId="12" fillId="0" borderId="0" xfId="0" applyNumberFormat="1" applyFont="1" applyAlignment="1">
      <alignment vertical="top"/>
    </xf>
    <xf numFmtId="0" fontId="47" fillId="0" borderId="0" xfId="0" applyFont="1" applyAlignment="1">
      <alignment vertical="center"/>
    </xf>
    <xf numFmtId="0" fontId="47" fillId="0" borderId="0" xfId="0" applyFont="1"/>
    <xf numFmtId="0" fontId="14" fillId="0" borderId="0" xfId="12" applyFont="1" applyAlignment="1">
      <alignment wrapText="1"/>
    </xf>
    <xf numFmtId="0" fontId="41" fillId="0" borderId="0" xfId="0" applyFont="1" applyAlignment="1">
      <alignment horizontal="left" vertical="center" indent="2"/>
    </xf>
    <xf numFmtId="14" fontId="12" fillId="0" borderId="45"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center" vertical="center" wrapText="1"/>
      <protection locked="0"/>
    </xf>
    <xf numFmtId="0" fontId="24" fillId="7" borderId="0" xfId="4" applyFont="1" applyFill="1" applyAlignment="1">
      <alignment horizontal="centerContinuous" vertical="center" wrapText="1"/>
    </xf>
    <xf numFmtId="0" fontId="10" fillId="18" borderId="0" xfId="4" applyFont="1" applyFill="1" applyAlignment="1">
      <alignment horizontal="centerContinuous" vertical="center" wrapText="1"/>
    </xf>
    <xf numFmtId="0" fontId="48" fillId="18" borderId="0" xfId="4" applyFont="1" applyFill="1" applyAlignment="1">
      <alignment horizontal="centerContinuous" vertical="center" wrapText="1"/>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12" fontId="9" fillId="0" borderId="30" xfId="0" applyNumberFormat="1" applyFont="1" applyFill="1" applyBorder="1" applyAlignment="1" applyProtection="1">
      <alignment horizontal="center" vertical="center" wrapText="1"/>
      <protection locked="0"/>
    </xf>
    <xf numFmtId="0" fontId="12" fillId="0" borderId="42" xfId="0" applyFont="1" applyFill="1" applyBorder="1" applyAlignment="1" applyProtection="1">
      <alignment vertical="center" wrapText="1"/>
    </xf>
    <xf numFmtId="9" fontId="12" fillId="0" borderId="43" xfId="0" applyNumberFormat="1" applyFont="1" applyFill="1" applyBorder="1" applyAlignment="1" applyProtection="1">
      <alignment vertical="center" wrapText="1"/>
    </xf>
    <xf numFmtId="0" fontId="12" fillId="0" borderId="43" xfId="0" applyFont="1" applyFill="1" applyBorder="1" applyAlignment="1" applyProtection="1">
      <alignment vertical="center" wrapText="1"/>
    </xf>
    <xf numFmtId="0" fontId="12" fillId="0" borderId="50" xfId="0" applyFont="1" applyFill="1" applyBorder="1" applyAlignment="1" applyProtection="1">
      <alignment vertical="center" wrapText="1"/>
    </xf>
    <xf numFmtId="12" fontId="9" fillId="0" borderId="31" xfId="0" applyNumberFormat="1"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center"/>
    </xf>
    <xf numFmtId="9" fontId="12" fillId="0" borderId="43" xfId="0" applyNumberFormat="1"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12" fontId="9" fillId="0" borderId="27" xfId="4" applyNumberFormat="1" applyFont="1" applyFill="1" applyBorder="1" applyAlignment="1" applyProtection="1">
      <alignment horizontal="center" vertical="center" wrapText="1"/>
      <protection locked="0"/>
    </xf>
    <xf numFmtId="12" fontId="9" fillId="0" borderId="28" xfId="4" applyNumberFormat="1" applyFont="1" applyFill="1" applyBorder="1" applyAlignment="1" applyProtection="1">
      <alignment horizontal="center" vertical="center" wrapText="1"/>
      <protection locked="0"/>
    </xf>
    <xf numFmtId="12" fontId="9" fillId="0" borderId="30" xfId="4" applyNumberFormat="1" applyFont="1" applyFill="1" applyBorder="1" applyAlignment="1" applyProtection="1">
      <alignment horizontal="center" vertical="center" wrapText="1"/>
      <protection locked="0"/>
    </xf>
    <xf numFmtId="0" fontId="12" fillId="0" borderId="42" xfId="4" applyFont="1" applyFill="1" applyBorder="1" applyAlignment="1" applyProtection="1">
      <alignment horizontal="center" vertical="center"/>
    </xf>
    <xf numFmtId="9" fontId="12" fillId="0" borderId="43" xfId="4" applyNumberFormat="1" applyFont="1" applyFill="1" applyBorder="1" applyAlignment="1" applyProtection="1">
      <alignment horizontal="center" vertical="center"/>
    </xf>
    <xf numFmtId="0" fontId="12" fillId="0" borderId="43" xfId="4" applyFont="1" applyFill="1" applyBorder="1" applyAlignment="1" applyProtection="1">
      <alignment horizontal="center" vertical="center"/>
    </xf>
    <xf numFmtId="0" fontId="12" fillId="0" borderId="50" xfId="4" applyFont="1" applyFill="1" applyBorder="1" applyAlignment="1" applyProtection="1">
      <alignment horizontal="center" vertical="center"/>
    </xf>
    <xf numFmtId="166" fontId="12" fillId="0" borderId="45" xfId="0" applyNumberFormat="1" applyFont="1" applyBorder="1" applyAlignment="1" applyProtection="1">
      <alignment horizontal="center" vertical="center" wrapText="1"/>
      <protection locked="0"/>
    </xf>
    <xf numFmtId="166" fontId="12" fillId="0" borderId="5" xfId="0" applyNumberFormat="1" applyFont="1" applyBorder="1" applyAlignment="1" applyProtection="1">
      <alignment horizontal="center" vertical="center" wrapText="1"/>
      <protection locked="0"/>
    </xf>
    <xf numFmtId="0" fontId="12" fillId="0" borderId="41" xfId="0" applyFont="1" applyFill="1" applyBorder="1" applyAlignment="1">
      <alignment horizontal="left" vertical="center" wrapText="1"/>
    </xf>
    <xf numFmtId="0" fontId="12" fillId="0" borderId="47" xfId="0" applyFont="1" applyFill="1" applyBorder="1" applyAlignment="1" applyProtection="1">
      <alignment vertical="center" wrapText="1"/>
    </xf>
    <xf numFmtId="0" fontId="17" fillId="0" borderId="47" xfId="3" applyFont="1" applyFill="1" applyBorder="1" applyAlignment="1" applyProtection="1">
      <alignment vertical="center" wrapText="1"/>
    </xf>
    <xf numFmtId="0" fontId="17" fillId="0" borderId="39" xfId="0" applyFont="1" applyFill="1" applyBorder="1" applyAlignment="1" applyProtection="1">
      <alignment horizontal="right" vertical="center" wrapText="1"/>
    </xf>
    <xf numFmtId="9" fontId="17" fillId="0" borderId="5" xfId="0" applyNumberFormat="1" applyFont="1" applyFill="1" applyBorder="1" applyAlignment="1" applyProtection="1">
      <alignment horizontal="right" vertical="center" wrapText="1"/>
    </xf>
    <xf numFmtId="0" fontId="17" fillId="0" borderId="5" xfId="0" applyFont="1" applyFill="1" applyBorder="1" applyAlignment="1" applyProtection="1">
      <alignment horizontal="right" vertical="center" wrapText="1"/>
    </xf>
    <xf numFmtId="0" fontId="17" fillId="0" borderId="35" xfId="0" applyFont="1" applyFill="1" applyBorder="1" applyAlignment="1" applyProtection="1">
      <alignment horizontal="right" vertical="center" wrapText="1"/>
    </xf>
    <xf numFmtId="49" fontId="11" fillId="6" borderId="29" xfId="0" applyNumberFormat="1" applyFont="1" applyFill="1" applyBorder="1" applyAlignment="1" applyProtection="1">
      <alignment horizontal="centerContinuous" vertical="center" wrapText="1"/>
      <protection locked="0"/>
    </xf>
    <xf numFmtId="0" fontId="9" fillId="5" borderId="43" xfId="0" applyFont="1" applyFill="1" applyBorder="1" applyAlignment="1" applyProtection="1">
      <alignment horizontal="center" vertical="center"/>
    </xf>
    <xf numFmtId="0" fontId="7" fillId="3" borderId="90" xfId="0" applyFont="1" applyFill="1" applyBorder="1" applyAlignment="1">
      <alignment horizontal="centerContinuous" wrapText="1"/>
    </xf>
    <xf numFmtId="0" fontId="8" fillId="3" borderId="24" xfId="0" applyFont="1" applyFill="1" applyBorder="1" applyAlignment="1">
      <alignment horizontal="centerContinuous" vertical="center" wrapText="1"/>
    </xf>
    <xf numFmtId="165" fontId="0" fillId="0" borderId="0" xfId="0" applyNumberFormat="1" applyAlignment="1">
      <alignment horizontal="center" vertical="center"/>
    </xf>
    <xf numFmtId="49" fontId="12" fillId="0" borderId="46" xfId="4" applyNumberFormat="1" applyFont="1" applyBorder="1" applyAlignment="1">
      <alignment horizontal="center" vertical="center" wrapText="1"/>
    </xf>
    <xf numFmtId="164" fontId="9" fillId="0" borderId="37" xfId="0" applyNumberFormat="1" applyFont="1" applyBorder="1" applyAlignment="1">
      <alignment horizontal="center" vertical="center" wrapText="1"/>
    </xf>
    <xf numFmtId="164" fontId="9" fillId="0" borderId="50" xfId="0" applyNumberFormat="1" applyFont="1" applyBorder="1" applyAlignment="1">
      <alignment horizontal="center" vertical="center" wrapText="1"/>
    </xf>
    <xf numFmtId="49" fontId="12" fillId="0" borderId="38" xfId="4" applyNumberFormat="1" applyFont="1" applyBorder="1" applyAlignment="1">
      <alignment horizontal="center" vertical="center" wrapText="1"/>
    </xf>
    <xf numFmtId="0" fontId="22" fillId="10" borderId="3" xfId="4" applyFont="1" applyFill="1" applyBorder="1" applyAlignment="1">
      <alignment horizontal="centerContinuous" vertical="center"/>
    </xf>
    <xf numFmtId="0" fontId="9" fillId="0" borderId="44" xfId="4" applyFont="1" applyFill="1" applyBorder="1" applyAlignment="1" applyProtection="1">
      <alignment horizontal="center" vertical="center"/>
      <protection locked="0"/>
    </xf>
    <xf numFmtId="164" fontId="9" fillId="0" borderId="44" xfId="4" applyNumberFormat="1" applyFont="1" applyFill="1" applyBorder="1" applyAlignment="1" applyProtection="1">
      <alignment horizontal="center" vertical="center"/>
      <protection locked="0"/>
    </xf>
    <xf numFmtId="0" fontId="22" fillId="10" borderId="3" xfId="0" applyFont="1" applyFill="1" applyBorder="1" applyAlignment="1">
      <alignment horizontal="centerContinuous" vertical="center"/>
    </xf>
    <xf numFmtId="0" fontId="9" fillId="0" borderId="44" xfId="0" applyFont="1" applyFill="1" applyBorder="1" applyAlignment="1" applyProtection="1">
      <alignment horizontal="center" vertical="center"/>
      <protection locked="0"/>
    </xf>
    <xf numFmtId="0" fontId="9" fillId="0" borderId="82"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protection locked="0"/>
    </xf>
    <xf numFmtId="0" fontId="9" fillId="0" borderId="42"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wrapText="1"/>
      <protection locked="0"/>
    </xf>
    <xf numFmtId="49" fontId="12" fillId="0" borderId="46" xfId="0" applyNumberFormat="1" applyFont="1" applyBorder="1" applyAlignment="1">
      <alignment horizontal="center" vertical="center" wrapText="1"/>
    </xf>
    <xf numFmtId="49" fontId="12" fillId="0" borderId="61" xfId="0" applyNumberFormat="1" applyFont="1" applyBorder="1" applyAlignment="1">
      <alignment horizontal="center" vertical="center" wrapText="1"/>
    </xf>
    <xf numFmtId="49" fontId="12" fillId="0" borderId="47" xfId="0" applyNumberFormat="1" applyFont="1" applyBorder="1" applyAlignment="1">
      <alignment horizontal="center" vertical="center" wrapText="1"/>
    </xf>
    <xf numFmtId="49" fontId="12" fillId="0" borderId="61" xfId="0" applyNumberFormat="1" applyFont="1" applyBorder="1" applyAlignment="1">
      <alignment vertical="center" wrapText="1"/>
    </xf>
    <xf numFmtId="49" fontId="12" fillId="0" borderId="47" xfId="0" applyNumberFormat="1" applyFont="1" applyBorder="1" applyAlignment="1">
      <alignment vertical="center" wrapText="1"/>
    </xf>
    <xf numFmtId="49" fontId="12" fillId="0" borderId="94" xfId="0" applyNumberFormat="1" applyFont="1" applyBorder="1" applyAlignment="1">
      <alignment horizontal="center" vertical="center" wrapText="1"/>
    </xf>
    <xf numFmtId="9" fontId="12" fillId="0" borderId="45" xfId="0" applyNumberFormat="1" applyFont="1" applyFill="1" applyBorder="1" applyAlignment="1" applyProtection="1">
      <alignment horizontal="center" vertical="center"/>
    </xf>
    <xf numFmtId="0" fontId="12" fillId="0" borderId="34" xfId="0" applyFont="1" applyFill="1" applyBorder="1" applyAlignment="1" applyProtection="1">
      <alignment horizontal="center" vertical="center"/>
    </xf>
    <xf numFmtId="0" fontId="12" fillId="0" borderId="36" xfId="0" applyFont="1" applyFill="1" applyBorder="1" applyAlignment="1" applyProtection="1">
      <alignment horizontal="center" vertical="center"/>
    </xf>
    <xf numFmtId="0" fontId="12" fillId="0" borderId="37" xfId="0" applyFont="1" applyFill="1" applyBorder="1" applyAlignment="1" applyProtection="1">
      <alignment horizontal="center" vertical="center"/>
    </xf>
    <xf numFmtId="49" fontId="12" fillId="0" borderId="33" xfId="0" applyNumberFormat="1" applyFont="1" applyBorder="1" applyAlignment="1">
      <alignment horizontal="center" vertical="center" wrapText="1"/>
    </xf>
    <xf numFmtId="0" fontId="12" fillId="0" borderId="70" xfId="4" applyFont="1" applyFill="1" applyBorder="1" applyAlignment="1" applyProtection="1">
      <alignment horizontal="center" vertical="center"/>
    </xf>
    <xf numFmtId="9" fontId="12" fillId="0" borderId="45" xfId="4" applyNumberFormat="1" applyFont="1" applyFill="1" applyBorder="1" applyAlignment="1" applyProtection="1">
      <alignment horizontal="center" vertical="center"/>
    </xf>
    <xf numFmtId="0" fontId="12" fillId="0" borderId="83" xfId="4" applyFont="1" applyFill="1" applyBorder="1" applyAlignment="1" applyProtection="1">
      <alignment horizontal="center" vertical="center"/>
    </xf>
    <xf numFmtId="0" fontId="12" fillId="0" borderId="73" xfId="4" applyFont="1" applyFill="1" applyBorder="1" applyAlignment="1" applyProtection="1">
      <alignment horizontal="center" vertical="center"/>
    </xf>
    <xf numFmtId="49" fontId="12" fillId="0" borderId="34" xfId="4" applyNumberFormat="1" applyFont="1" applyBorder="1" applyAlignment="1">
      <alignment horizontal="center" vertical="center" wrapText="1"/>
    </xf>
    <xf numFmtId="0" fontId="12" fillId="0" borderId="34" xfId="4" applyFont="1" applyFill="1" applyBorder="1" applyAlignment="1" applyProtection="1">
      <alignment horizontal="center" vertical="center"/>
    </xf>
    <xf numFmtId="0" fontId="12" fillId="0" borderId="36" xfId="4" applyFont="1" applyFill="1" applyBorder="1" applyAlignment="1" applyProtection="1">
      <alignment horizontal="center" vertical="center"/>
    </xf>
    <xf numFmtId="0" fontId="12" fillId="0" borderId="37" xfId="4" applyFont="1" applyFill="1" applyBorder="1" applyAlignment="1" applyProtection="1">
      <alignment horizontal="center" vertical="center"/>
    </xf>
    <xf numFmtId="49" fontId="17" fillId="0" borderId="41" xfId="3" applyNumberFormat="1" applyFont="1" applyBorder="1" applyAlignment="1">
      <alignment horizontal="center" vertical="center" wrapText="1"/>
    </xf>
    <xf numFmtId="0" fontId="12" fillId="0" borderId="0" xfId="3" applyFont="1" applyBorder="1" applyAlignment="1">
      <alignment horizontal="center" vertical="center"/>
    </xf>
    <xf numFmtId="0" fontId="9" fillId="0" borderId="34" xfId="0" applyNumberFormat="1" applyFont="1" applyFill="1" applyBorder="1" applyAlignment="1" applyProtection="1">
      <alignment horizontal="center" vertical="center"/>
      <protection locked="0"/>
    </xf>
    <xf numFmtId="0" fontId="9" fillId="0" borderId="36" xfId="0" applyNumberFormat="1" applyFont="1" applyFill="1" applyBorder="1" applyAlignment="1" applyProtection="1">
      <alignment horizontal="center" vertical="center"/>
      <protection locked="0"/>
    </xf>
    <xf numFmtId="0" fontId="9" fillId="0" borderId="42" xfId="0" applyNumberFormat="1" applyFont="1" applyFill="1" applyBorder="1" applyAlignment="1" applyProtection="1">
      <alignment horizontal="center" vertical="center"/>
      <protection locked="0"/>
    </xf>
    <xf numFmtId="0" fontId="9" fillId="0" borderId="43" xfId="0" applyNumberFormat="1" applyFont="1" applyFill="1" applyBorder="1" applyAlignment="1" applyProtection="1">
      <alignment horizontal="center" vertical="center"/>
      <protection locked="0"/>
    </xf>
    <xf numFmtId="0" fontId="9" fillId="0" borderId="42" xfId="0" applyFont="1" applyFill="1" applyBorder="1" applyAlignment="1" applyProtection="1">
      <alignment horizontal="center" vertical="center"/>
    </xf>
    <xf numFmtId="0" fontId="9" fillId="0" borderId="43" xfId="0" applyFont="1" applyFill="1" applyBorder="1" applyAlignment="1" applyProtection="1">
      <alignment horizontal="center" vertical="center"/>
    </xf>
    <xf numFmtId="0" fontId="9" fillId="0" borderId="50" xfId="0" applyFont="1" applyFill="1" applyBorder="1" applyAlignment="1" applyProtection="1">
      <alignment horizontal="center" vertical="center"/>
    </xf>
    <xf numFmtId="49" fontId="49" fillId="0" borderId="44" xfId="0" applyNumberFormat="1" applyFont="1" applyFill="1" applyBorder="1" applyAlignment="1">
      <alignment horizontal="center" vertical="center" wrapText="1"/>
    </xf>
    <xf numFmtId="0" fontId="50" fillId="0" borderId="47" xfId="0" applyFont="1" applyFill="1" applyBorder="1" applyAlignment="1" applyProtection="1">
      <alignment vertical="center" wrapText="1"/>
    </xf>
    <xf numFmtId="49" fontId="52" fillId="6" borderId="4" xfId="0" applyNumberFormat="1" applyFont="1" applyFill="1" applyBorder="1" applyAlignment="1" applyProtection="1">
      <alignment horizontal="centerContinuous" vertical="center" wrapText="1"/>
      <protection locked="0"/>
    </xf>
    <xf numFmtId="0" fontId="12" fillId="0" borderId="0" xfId="3" applyFont="1" applyBorder="1" applyAlignment="1">
      <alignment vertical="center" wrapText="1"/>
    </xf>
    <xf numFmtId="0" fontId="12" fillId="0" borderId="0" xfId="0" applyFont="1" applyFill="1" applyBorder="1" applyAlignment="1">
      <alignment horizontal="center" vertical="center" wrapText="1"/>
    </xf>
    <xf numFmtId="0" fontId="5" fillId="0" borderId="0" xfId="0" applyFont="1" applyFill="1" applyAlignment="1">
      <alignment wrapText="1"/>
    </xf>
    <xf numFmtId="0" fontId="5" fillId="0" borderId="0" xfId="0" applyFont="1" applyFill="1" applyAlignment="1">
      <alignment vertical="center" wrapText="1"/>
    </xf>
    <xf numFmtId="0" fontId="9" fillId="0" borderId="0" xfId="3" applyFont="1" applyAlignment="1">
      <alignment horizontal="right" vertical="center"/>
    </xf>
    <xf numFmtId="0" fontId="5" fillId="0" borderId="0" xfId="0" applyFont="1" applyFill="1" applyBorder="1" applyAlignment="1">
      <alignment vertical="center" wrapText="1"/>
    </xf>
    <xf numFmtId="0" fontId="53" fillId="0" borderId="0" xfId="0" applyFont="1" applyFill="1" applyBorder="1" applyAlignment="1">
      <alignment vertical="center" wrapText="1"/>
    </xf>
    <xf numFmtId="0" fontId="5" fillId="0" borderId="0" xfId="3" applyFont="1" applyAlignment="1">
      <alignment vertical="center" wrapText="1"/>
    </xf>
    <xf numFmtId="0" fontId="12" fillId="0" borderId="21" xfId="0" applyFont="1" applyBorder="1" applyAlignment="1">
      <alignment vertical="center"/>
    </xf>
    <xf numFmtId="0" fontId="11" fillId="11" borderId="95" xfId="0" applyFont="1" applyFill="1" applyBorder="1" applyAlignment="1">
      <alignment vertical="center"/>
    </xf>
    <xf numFmtId="0" fontId="12" fillId="11" borderId="96" xfId="0" applyFont="1" applyFill="1" applyBorder="1" applyAlignment="1">
      <alignment vertical="center"/>
    </xf>
    <xf numFmtId="0" fontId="2" fillId="11" borderId="96" xfId="0" applyFont="1" applyFill="1" applyBorder="1" applyAlignment="1">
      <alignment vertical="center"/>
    </xf>
    <xf numFmtId="0" fontId="2" fillId="11" borderId="78" xfId="0" applyFont="1" applyFill="1" applyBorder="1" applyAlignment="1">
      <alignment vertical="center"/>
    </xf>
    <xf numFmtId="0" fontId="5" fillId="11" borderId="77" xfId="0" applyFont="1" applyFill="1" applyBorder="1" applyAlignment="1">
      <alignment horizontal="center" vertical="center" wrapText="1"/>
    </xf>
    <xf numFmtId="0" fontId="5" fillId="11" borderId="77" xfId="0" applyFont="1" applyFill="1" applyBorder="1" applyAlignment="1">
      <alignment horizontal="center" vertical="center"/>
    </xf>
    <xf numFmtId="0" fontId="5" fillId="11" borderId="7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5" xfId="0" applyFont="1" applyBorder="1" applyAlignment="1">
      <alignment horizontal="center" vertical="center"/>
    </xf>
    <xf numFmtId="0" fontId="2" fillId="0" borderId="0" xfId="0" applyFont="1" applyBorder="1"/>
    <xf numFmtId="0" fontId="2" fillId="0" borderId="17" xfId="0" applyFont="1" applyBorder="1"/>
    <xf numFmtId="0" fontId="5" fillId="0" borderId="17" xfId="0" applyFont="1" applyFill="1" applyBorder="1" applyAlignment="1">
      <alignment horizontal="center" vertical="center"/>
    </xf>
    <xf numFmtId="0" fontId="5" fillId="0" borderId="45" xfId="0" applyFont="1" applyBorder="1" applyAlignment="1">
      <alignment horizontal="center"/>
    </xf>
    <xf numFmtId="0" fontId="12" fillId="0" borderId="96" xfId="0" applyFont="1" applyBorder="1"/>
    <xf numFmtId="0" fontId="2" fillId="0" borderId="96" xfId="0" applyFont="1" applyBorder="1"/>
    <xf numFmtId="0" fontId="2" fillId="0" borderId="78" xfId="0" applyFont="1" applyBorder="1"/>
    <xf numFmtId="0" fontId="5" fillId="0" borderId="77" xfId="0" applyFont="1" applyBorder="1" applyAlignment="1">
      <alignment horizontal="center"/>
    </xf>
    <xf numFmtId="0" fontId="54" fillId="0" borderId="0" xfId="0" applyFont="1" applyAlignment="1">
      <alignment horizontal="left" vertical="center"/>
    </xf>
    <xf numFmtId="0" fontId="54" fillId="0" borderId="0" xfId="0" applyFont="1" applyAlignment="1">
      <alignment horizontal="left"/>
    </xf>
    <xf numFmtId="0" fontId="11" fillId="18" borderId="95" xfId="0" applyFont="1" applyFill="1" applyBorder="1" applyAlignment="1">
      <alignment vertical="center"/>
    </xf>
    <xf numFmtId="0" fontId="12" fillId="18" borderId="96" xfId="0" applyFont="1" applyFill="1" applyBorder="1" applyAlignment="1">
      <alignment vertical="center"/>
    </xf>
    <xf numFmtId="0" fontId="2" fillId="18" borderId="96" xfId="0" applyFont="1" applyFill="1" applyBorder="1" applyAlignment="1">
      <alignment vertical="center"/>
    </xf>
    <xf numFmtId="0" fontId="2" fillId="18" borderId="78" xfId="0" applyFont="1" applyFill="1" applyBorder="1" applyAlignment="1">
      <alignment vertical="center"/>
    </xf>
    <xf numFmtId="0" fontId="5" fillId="18" borderId="77" xfId="0" applyFont="1" applyFill="1" applyBorder="1" applyAlignment="1">
      <alignment horizontal="center" vertical="center" wrapText="1"/>
    </xf>
    <xf numFmtId="0" fontId="5" fillId="18" borderId="77" xfId="0" applyFont="1" applyFill="1" applyBorder="1" applyAlignment="1">
      <alignment horizontal="center" vertical="center"/>
    </xf>
    <xf numFmtId="0" fontId="5" fillId="18" borderId="78" xfId="0" applyFont="1" applyFill="1" applyBorder="1" applyAlignment="1">
      <alignment horizontal="center" vertical="center"/>
    </xf>
    <xf numFmtId="0" fontId="12" fillId="0" borderId="23" xfId="0" applyFont="1" applyBorder="1" applyAlignment="1">
      <alignment vertical="center"/>
    </xf>
    <xf numFmtId="0" fontId="12" fillId="0" borderId="22" xfId="0" applyFont="1" applyBorder="1" applyAlignment="1">
      <alignment vertical="center"/>
    </xf>
    <xf numFmtId="0" fontId="2" fillId="0" borderId="18" xfId="0" applyFont="1" applyBorder="1"/>
    <xf numFmtId="0" fontId="26" fillId="14" borderId="0" xfId="0" applyFont="1" applyFill="1" applyBorder="1" applyAlignment="1">
      <alignment vertical="center"/>
    </xf>
    <xf numFmtId="0" fontId="2" fillId="14" borderId="0" xfId="0" applyFont="1" applyFill="1" applyBorder="1" applyAlignment="1">
      <alignment vertical="center"/>
    </xf>
    <xf numFmtId="0" fontId="30" fillId="15" borderId="0" xfId="0" applyFont="1" applyFill="1" applyBorder="1" applyAlignment="1">
      <alignment vertical="center"/>
    </xf>
    <xf numFmtId="0" fontId="2" fillId="15" borderId="0" xfId="0" applyFont="1" applyFill="1" applyBorder="1" applyAlignment="1">
      <alignment vertical="center"/>
    </xf>
    <xf numFmtId="165" fontId="12" fillId="0" borderId="0" xfId="3" applyNumberFormat="1" applyFont="1" applyAlignment="1">
      <alignment horizontal="center" vertical="center"/>
    </xf>
    <xf numFmtId="0" fontId="55" fillId="0" borderId="15" xfId="0" applyFont="1" applyFill="1" applyBorder="1" applyAlignment="1"/>
    <xf numFmtId="165" fontId="5" fillId="0" borderId="45" xfId="0" applyNumberFormat="1" applyFont="1" applyBorder="1" applyAlignment="1">
      <alignment horizontal="center" vertical="center"/>
    </xf>
    <xf numFmtId="165" fontId="5" fillId="0" borderId="5" xfId="0" applyNumberFormat="1" applyFont="1" applyBorder="1" applyAlignment="1">
      <alignment horizontal="center" vertical="center"/>
    </xf>
    <xf numFmtId="165" fontId="5" fillId="0" borderId="77" xfId="0" applyNumberFormat="1" applyFont="1" applyBorder="1" applyAlignment="1">
      <alignment horizontal="center"/>
    </xf>
    <xf numFmtId="165" fontId="5" fillId="0" borderId="45" xfId="0" applyNumberFormat="1" applyFont="1" applyBorder="1" applyAlignment="1">
      <alignment horizontal="center"/>
    </xf>
    <xf numFmtId="0" fontId="2" fillId="0" borderId="17" xfId="0" applyFont="1" applyBorder="1" applyAlignment="1">
      <alignment horizontal="center"/>
    </xf>
    <xf numFmtId="0" fontId="12" fillId="0" borderId="45" xfId="0" applyNumberFormat="1" applyFont="1" applyBorder="1" applyAlignment="1" applyProtection="1">
      <alignment horizontal="center" vertical="center" wrapText="1"/>
      <protection locked="0"/>
    </xf>
    <xf numFmtId="0" fontId="12" fillId="0" borderId="5" xfId="0" applyNumberFormat="1" applyFont="1" applyBorder="1" applyAlignment="1" applyProtection="1">
      <alignment horizontal="center" vertical="center" wrapText="1"/>
      <protection locked="0"/>
    </xf>
    <xf numFmtId="0" fontId="9" fillId="0" borderId="0" xfId="0" applyFont="1" applyFill="1" applyAlignment="1">
      <alignment horizontal="right" vertical="center" wrapText="1"/>
    </xf>
    <xf numFmtId="0" fontId="54" fillId="0" borderId="0" xfId="0" applyFont="1" applyAlignment="1">
      <alignment horizontal="left" vertical="center" wrapText="1"/>
    </xf>
    <xf numFmtId="0" fontId="56" fillId="0" borderId="0" xfId="0" applyFont="1" applyAlignment="1">
      <alignment vertical="center"/>
    </xf>
    <xf numFmtId="0" fontId="54" fillId="0" borderId="55" xfId="0" applyFont="1" applyBorder="1" applyAlignment="1">
      <alignment vertical="center"/>
    </xf>
    <xf numFmtId="0" fontId="54" fillId="0" borderId="96" xfId="0" applyFont="1" applyBorder="1" applyAlignment="1">
      <alignment vertical="center"/>
    </xf>
    <xf numFmtId="0" fontId="52" fillId="0" borderId="48" xfId="0" applyFont="1" applyBorder="1" applyAlignment="1">
      <alignment horizontal="left" vertical="center" indent="1"/>
    </xf>
    <xf numFmtId="0" fontId="52" fillId="0" borderId="23" xfId="0" applyFont="1" applyBorder="1" applyAlignment="1">
      <alignment horizontal="left" vertical="center" indent="1"/>
    </xf>
    <xf numFmtId="0" fontId="52" fillId="0" borderId="95" xfId="0" applyFont="1" applyBorder="1" applyAlignment="1">
      <alignment horizontal="left" indent="1"/>
    </xf>
    <xf numFmtId="165" fontId="5" fillId="0" borderId="5" xfId="0" applyNumberFormat="1" applyFont="1" applyFill="1" applyBorder="1" applyAlignment="1">
      <alignment horizontal="center" vertical="center"/>
    </xf>
    <xf numFmtId="0" fontId="12" fillId="0" borderId="0" xfId="3" applyFont="1" applyBorder="1" applyAlignment="1">
      <alignment horizontal="center" vertical="center"/>
    </xf>
    <xf numFmtId="14" fontId="2" fillId="0" borderId="5"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16" fillId="0" borderId="0" xfId="11" applyFont="1" applyFill="1" applyBorder="1" applyAlignment="1">
      <alignment horizontal="left" vertical="center" indent="1"/>
    </xf>
    <xf numFmtId="0" fontId="60" fillId="0" borderId="0" xfId="0" applyFont="1" applyFill="1" applyAlignment="1">
      <alignment horizontal="left" vertical="center" wrapText="1"/>
    </xf>
    <xf numFmtId="0" fontId="24" fillId="0" borderId="0" xfId="4" applyFont="1" applyFill="1" applyAlignment="1">
      <alignment horizontal="left" vertical="center" wrapText="1"/>
    </xf>
    <xf numFmtId="14" fontId="12" fillId="0" borderId="45" xfId="0" applyNumberFormat="1" applyFont="1" applyFill="1" applyBorder="1" applyAlignment="1" applyProtection="1">
      <alignment horizontal="center" vertical="center" wrapText="1"/>
      <protection locked="0"/>
    </xf>
    <xf numFmtId="0" fontId="12" fillId="0" borderId="15" xfId="0" applyFont="1" applyFill="1" applyBorder="1" applyAlignment="1" applyProtection="1">
      <alignment vertical="center" wrapText="1"/>
    </xf>
    <xf numFmtId="12" fontId="9" fillId="0" borderId="82" xfId="0" applyNumberFormat="1" applyFont="1" applyFill="1" applyBorder="1" applyAlignment="1" applyProtection="1">
      <alignment horizontal="center" vertical="center" wrapText="1"/>
      <protection locked="0"/>
    </xf>
    <xf numFmtId="12" fontId="9" fillId="0" borderId="97" xfId="0" applyNumberFormat="1" applyFont="1" applyFill="1" applyBorder="1" applyAlignment="1" applyProtection="1">
      <alignment horizontal="center" vertical="center" wrapText="1"/>
      <protection locked="0"/>
    </xf>
    <xf numFmtId="12" fontId="9" fillId="0" borderId="98" xfId="0" applyNumberFormat="1" applyFont="1" applyFill="1" applyBorder="1" applyAlignment="1" applyProtection="1">
      <alignment horizontal="center" vertical="center" wrapText="1"/>
      <protection locked="0"/>
    </xf>
    <xf numFmtId="0" fontId="17" fillId="0" borderId="63" xfId="3" applyFont="1" applyFill="1" applyBorder="1" applyAlignment="1" applyProtection="1">
      <alignment vertical="center" wrapText="1"/>
    </xf>
    <xf numFmtId="0" fontId="17" fillId="0" borderId="42" xfId="0" applyFont="1" applyFill="1" applyBorder="1" applyAlignment="1" applyProtection="1">
      <alignment horizontal="right" vertical="center" wrapText="1"/>
    </xf>
    <xf numFmtId="9" fontId="17" fillId="0" borderId="43" xfId="0" applyNumberFormat="1" applyFont="1" applyFill="1" applyBorder="1" applyAlignment="1" applyProtection="1">
      <alignment horizontal="right" vertical="center" wrapText="1"/>
    </xf>
    <xf numFmtId="0" fontId="17" fillId="0" borderId="43" xfId="0" applyFont="1" applyFill="1" applyBorder="1" applyAlignment="1" applyProtection="1">
      <alignment horizontal="right" vertical="center" wrapText="1"/>
    </xf>
    <xf numFmtId="0" fontId="17" fillId="0" borderId="50" xfId="0" applyFont="1" applyFill="1" applyBorder="1" applyAlignment="1" applyProtection="1">
      <alignment horizontal="right" vertical="center" wrapText="1"/>
    </xf>
    <xf numFmtId="0" fontId="9" fillId="5" borderId="50" xfId="0" applyFont="1" applyFill="1" applyBorder="1" applyAlignment="1" applyProtection="1">
      <alignment horizontal="center" vertical="center"/>
    </xf>
    <xf numFmtId="12" fontId="9" fillId="0" borderId="25" xfId="0" applyNumberFormat="1" applyFont="1" applyFill="1" applyBorder="1" applyAlignment="1" applyProtection="1">
      <alignment horizontal="center" vertical="center" wrapText="1"/>
      <protection locked="0"/>
    </xf>
    <xf numFmtId="0" fontId="10" fillId="0" borderId="26" xfId="0" applyFont="1" applyFill="1" applyBorder="1" applyAlignment="1">
      <alignment horizontal="center" vertical="center" wrapText="1"/>
    </xf>
    <xf numFmtId="0" fontId="12" fillId="0" borderId="47" xfId="0" applyFont="1" applyFill="1" applyBorder="1" applyAlignment="1">
      <alignment horizontal="left" vertical="center" wrapText="1"/>
    </xf>
    <xf numFmtId="0" fontId="7" fillId="3" borderId="89" xfId="0" applyFont="1" applyFill="1" applyBorder="1" applyAlignment="1">
      <alignment horizontal="centerContinuous"/>
    </xf>
    <xf numFmtId="0" fontId="8" fillId="3" borderId="25" xfId="0" applyFont="1" applyFill="1" applyBorder="1" applyAlignment="1">
      <alignment horizontal="centerContinuous" vertical="center" wrapText="1"/>
    </xf>
    <xf numFmtId="0" fontId="8" fillId="3" borderId="25" xfId="0" applyFont="1" applyFill="1" applyBorder="1" applyAlignment="1">
      <alignment horizontal="centerContinuous" vertical="center"/>
    </xf>
    <xf numFmtId="0" fontId="13" fillId="3" borderId="90" xfId="0" applyFont="1" applyFill="1" applyBorder="1" applyAlignment="1">
      <alignment horizontal="centerContinuous"/>
    </xf>
    <xf numFmtId="0" fontId="13" fillId="3" borderId="24" xfId="0" applyFont="1" applyFill="1" applyBorder="1" applyAlignment="1">
      <alignment horizontal="centerContinuous" vertical="center"/>
    </xf>
    <xf numFmtId="0" fontId="12" fillId="0" borderId="71" xfId="0" applyFont="1" applyFill="1" applyBorder="1" applyAlignment="1">
      <alignment vertical="center" wrapText="1"/>
    </xf>
    <xf numFmtId="0" fontId="12" fillId="0" borderId="33" xfId="0" applyFont="1" applyFill="1" applyBorder="1" applyAlignment="1" applyProtection="1">
      <alignment vertical="center" wrapText="1"/>
    </xf>
    <xf numFmtId="0" fontId="12" fillId="0" borderId="61" xfId="0" applyFont="1" applyFill="1" applyBorder="1" applyAlignment="1" applyProtection="1">
      <alignment horizontal="left" vertical="center" wrapText="1"/>
    </xf>
    <xf numFmtId="0" fontId="12" fillId="0" borderId="61" xfId="0" applyFont="1" applyFill="1" applyBorder="1" applyAlignment="1" applyProtection="1">
      <alignment horizontal="right" vertical="center" wrapText="1"/>
    </xf>
    <xf numFmtId="0" fontId="12" fillId="0" borderId="47" xfId="0" applyFont="1" applyFill="1" applyBorder="1" applyAlignment="1" applyProtection="1">
      <alignment horizontal="right" vertical="center" wrapText="1"/>
    </xf>
    <xf numFmtId="0" fontId="12" fillId="0" borderId="38" xfId="0" applyFont="1" applyFill="1" applyBorder="1" applyAlignment="1" applyProtection="1">
      <alignment horizontal="left" vertical="center" wrapText="1"/>
    </xf>
    <xf numFmtId="0" fontId="12" fillId="0" borderId="61" xfId="0" applyFont="1" applyFill="1" applyBorder="1" applyAlignment="1" applyProtection="1">
      <alignment vertical="center" wrapText="1"/>
    </xf>
    <xf numFmtId="0" fontId="12" fillId="0" borderId="38" xfId="0" applyFont="1" applyFill="1" applyBorder="1" applyAlignment="1" applyProtection="1">
      <alignment vertical="center" wrapText="1"/>
    </xf>
    <xf numFmtId="0" fontId="12" fillId="0" borderId="35" xfId="0" applyFont="1" applyFill="1" applyBorder="1" applyAlignment="1">
      <alignment vertical="center" wrapText="1"/>
    </xf>
    <xf numFmtId="0" fontId="12" fillId="0" borderId="50" xfId="0" applyFont="1" applyFill="1" applyBorder="1" applyAlignment="1">
      <alignment vertical="center" wrapText="1"/>
    </xf>
    <xf numFmtId="0" fontId="9" fillId="0" borderId="57" xfId="0" applyFont="1" applyFill="1" applyBorder="1" applyAlignment="1" applyProtection="1">
      <alignment horizontal="center" vertical="center"/>
      <protection locked="0"/>
    </xf>
    <xf numFmtId="0" fontId="9" fillId="0" borderId="50" xfId="0" applyFont="1" applyFill="1" applyBorder="1" applyAlignment="1" applyProtection="1">
      <alignment horizontal="center" vertical="center"/>
      <protection locked="0"/>
    </xf>
    <xf numFmtId="0" fontId="9" fillId="0" borderId="55" xfId="0" applyFont="1" applyFill="1" applyBorder="1" applyAlignment="1" applyProtection="1">
      <alignment horizontal="center" vertical="center"/>
      <protection locked="0"/>
    </xf>
    <xf numFmtId="164" fontId="9" fillId="0" borderId="55" xfId="0" applyNumberFormat="1"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164" fontId="9" fillId="0" borderId="55" xfId="0" applyNumberFormat="1" applyFont="1" applyFill="1" applyBorder="1" applyAlignment="1" applyProtection="1">
      <alignment horizontal="center" vertical="center" wrapText="1"/>
      <protection locked="0"/>
    </xf>
    <xf numFmtId="0" fontId="9" fillId="0" borderId="52" xfId="0" applyFont="1" applyFill="1" applyBorder="1" applyAlignment="1" applyProtection="1">
      <alignment horizontal="center" vertical="center"/>
      <protection locked="0"/>
    </xf>
    <xf numFmtId="0" fontId="9" fillId="0" borderId="43" xfId="0"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vertical="center" wrapText="1"/>
    </xf>
    <xf numFmtId="0" fontId="12" fillId="0" borderId="15" xfId="0" applyFont="1" applyFill="1" applyBorder="1" applyAlignment="1" applyProtection="1">
      <alignment horizontal="right" vertical="center" wrapText="1"/>
    </xf>
    <xf numFmtId="0" fontId="12" fillId="0" borderId="40" xfId="0" applyFont="1" applyFill="1" applyBorder="1" applyAlignment="1" applyProtection="1">
      <alignment horizontal="right" vertical="center" wrapText="1"/>
    </xf>
    <xf numFmtId="0" fontId="12" fillId="0" borderId="40" xfId="0" applyFont="1" applyFill="1" applyBorder="1" applyAlignment="1" applyProtection="1">
      <alignment vertical="center" wrapText="1"/>
    </xf>
    <xf numFmtId="0" fontId="12" fillId="0" borderId="65" xfId="0" applyFont="1" applyFill="1" applyBorder="1" applyAlignment="1" applyProtection="1">
      <alignment horizontal="left" vertical="center" wrapText="1"/>
    </xf>
    <xf numFmtId="0" fontId="12" fillId="0" borderId="74" xfId="0" applyFont="1" applyFill="1" applyBorder="1" applyAlignment="1">
      <alignment vertical="center" wrapText="1"/>
    </xf>
    <xf numFmtId="0" fontId="12" fillId="0" borderId="62" xfId="0" applyFont="1" applyFill="1" applyBorder="1" applyAlignment="1">
      <alignment vertical="center" wrapText="1"/>
    </xf>
    <xf numFmtId="0" fontId="9" fillId="0" borderId="69" xfId="0" applyFont="1" applyFill="1" applyBorder="1" applyAlignment="1" applyProtection="1">
      <alignment horizontal="center" vertical="center"/>
      <protection locked="0"/>
    </xf>
    <xf numFmtId="0" fontId="12" fillId="0" borderId="19" xfId="0" applyFont="1" applyFill="1" applyBorder="1" applyAlignment="1" applyProtection="1">
      <alignment vertical="center" wrapText="1"/>
    </xf>
    <xf numFmtId="0" fontId="12" fillId="0" borderId="7" xfId="0" applyFont="1" applyFill="1" applyBorder="1" applyAlignment="1" applyProtection="1">
      <alignment vertical="center" wrapText="1"/>
    </xf>
    <xf numFmtId="49" fontId="12" fillId="0" borderId="63" xfId="0" applyNumberFormat="1" applyFont="1" applyBorder="1" applyAlignment="1">
      <alignment horizontal="center" vertical="center" wrapText="1"/>
    </xf>
    <xf numFmtId="0" fontId="12" fillId="0" borderId="25" xfId="0" applyFont="1" applyFill="1" applyBorder="1" applyAlignment="1">
      <alignment vertical="center" wrapText="1"/>
    </xf>
    <xf numFmtId="0" fontId="12" fillId="0" borderId="82" xfId="0" applyFont="1" applyFill="1" applyBorder="1" applyAlignment="1" applyProtection="1">
      <alignment horizontal="center" vertical="center"/>
    </xf>
    <xf numFmtId="9" fontId="12" fillId="0" borderId="97" xfId="0" applyNumberFormat="1" applyFont="1" applyFill="1" applyBorder="1" applyAlignment="1" applyProtection="1">
      <alignment horizontal="center" vertical="center"/>
    </xf>
    <xf numFmtId="0" fontId="12" fillId="0" borderId="97" xfId="0" applyFont="1" applyFill="1" applyBorder="1" applyAlignment="1" applyProtection="1">
      <alignment horizontal="center" vertical="center"/>
    </xf>
    <xf numFmtId="0" fontId="12" fillId="0" borderId="98" xfId="0" applyFont="1" applyFill="1" applyBorder="1" applyAlignment="1" applyProtection="1">
      <alignment horizontal="center" vertical="center"/>
    </xf>
    <xf numFmtId="0" fontId="7" fillId="3" borderId="89" xfId="0" applyFont="1" applyFill="1" applyBorder="1" applyAlignment="1">
      <alignment horizontal="centerContinuous" wrapText="1"/>
    </xf>
    <xf numFmtId="0" fontId="13" fillId="3" borderId="24" xfId="0" applyFont="1" applyFill="1" applyBorder="1" applyAlignment="1">
      <alignment horizontal="centerContinuous" vertical="center" wrapText="1"/>
    </xf>
    <xf numFmtId="0" fontId="22" fillId="10" borderId="4" xfId="0" applyFont="1" applyFill="1" applyBorder="1" applyAlignment="1">
      <alignment horizontal="centerContinuous" vertical="center"/>
    </xf>
    <xf numFmtId="0" fontId="9" fillId="0" borderId="13" xfId="0" applyFont="1" applyBorder="1" applyAlignment="1">
      <alignment horizontal="center" vertical="center" wrapText="1"/>
    </xf>
    <xf numFmtId="9" fontId="9" fillId="0" borderId="22" xfId="0"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57"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49" fontId="12" fillId="0" borderId="44" xfId="0" applyNumberFormat="1" applyFont="1" applyBorder="1" applyAlignment="1">
      <alignment horizontal="center" vertical="center" wrapText="1"/>
    </xf>
    <xf numFmtId="0" fontId="12" fillId="0" borderId="44" xfId="0" applyFont="1" applyFill="1" applyBorder="1" applyAlignment="1" applyProtection="1">
      <alignment horizontal="center" vertical="center"/>
    </xf>
    <xf numFmtId="0" fontId="12" fillId="0" borderId="45" xfId="0" applyFont="1" applyFill="1" applyBorder="1" applyAlignment="1" applyProtection="1">
      <alignment horizontal="center" vertical="center"/>
    </xf>
    <xf numFmtId="0" fontId="12" fillId="0" borderId="49" xfId="0" applyFont="1" applyFill="1" applyBorder="1" applyAlignment="1" applyProtection="1">
      <alignment horizontal="center" vertical="center"/>
    </xf>
    <xf numFmtId="0" fontId="9" fillId="0" borderId="24" xfId="0" applyFont="1" applyFill="1" applyBorder="1" applyAlignment="1" applyProtection="1">
      <alignment horizontal="center" vertical="center"/>
      <protection locked="0"/>
    </xf>
    <xf numFmtId="0" fontId="9" fillId="0" borderId="97" xfId="0" applyFont="1" applyFill="1" applyBorder="1" applyAlignment="1" applyProtection="1">
      <alignment horizontal="center" vertical="center"/>
      <protection locked="0"/>
    </xf>
    <xf numFmtId="0" fontId="9" fillId="0" borderId="98" xfId="0" applyFont="1" applyFill="1" applyBorder="1" applyAlignment="1" applyProtection="1">
      <alignment horizontal="center" vertical="center"/>
      <protection locked="0"/>
    </xf>
    <xf numFmtId="0" fontId="12" fillId="0" borderId="46" xfId="0" applyFont="1" applyFill="1" applyBorder="1" applyAlignment="1" applyProtection="1">
      <alignment vertical="center" wrapText="1"/>
    </xf>
    <xf numFmtId="0" fontId="12" fillId="0" borderId="41" xfId="0" applyFont="1" applyFill="1" applyBorder="1" applyAlignment="1" applyProtection="1">
      <alignment vertical="center" wrapText="1"/>
    </xf>
    <xf numFmtId="0" fontId="12" fillId="0" borderId="33" xfId="4" applyFont="1" applyFill="1" applyBorder="1" applyAlignment="1" applyProtection="1">
      <alignment vertical="center" wrapText="1"/>
    </xf>
    <xf numFmtId="0" fontId="12" fillId="0" borderId="38" xfId="4" applyFont="1" applyFill="1" applyBorder="1" applyAlignment="1" applyProtection="1">
      <alignment vertical="center" wrapText="1"/>
    </xf>
    <xf numFmtId="0" fontId="12" fillId="0" borderId="71" xfId="4" applyFont="1" applyFill="1" applyBorder="1" applyAlignment="1">
      <alignment vertical="center" wrapText="1"/>
    </xf>
    <xf numFmtId="0" fontId="12" fillId="0" borderId="15" xfId="4" applyFont="1" applyFill="1" applyBorder="1" applyAlignment="1" applyProtection="1">
      <alignment vertical="center" wrapText="1"/>
    </xf>
    <xf numFmtId="0" fontId="12" fillId="0" borderId="15" xfId="4" applyFont="1" applyFill="1" applyBorder="1" applyAlignment="1" applyProtection="1">
      <alignment horizontal="right" vertical="center" wrapText="1"/>
    </xf>
    <xf numFmtId="0" fontId="12" fillId="0" borderId="40" xfId="4" applyFont="1" applyFill="1" applyBorder="1" applyAlignment="1" applyProtection="1">
      <alignment horizontal="right" vertical="center" wrapText="1"/>
    </xf>
    <xf numFmtId="0" fontId="12" fillId="0" borderId="93" xfId="4" applyFont="1" applyFill="1" applyBorder="1" applyAlignment="1" applyProtection="1">
      <alignment vertical="center" wrapText="1"/>
    </xf>
    <xf numFmtId="0" fontId="12" fillId="0" borderId="19" xfId="4" applyFont="1" applyFill="1" applyBorder="1" applyAlignment="1" applyProtection="1">
      <alignment vertical="center" wrapText="1"/>
    </xf>
    <xf numFmtId="0" fontId="12" fillId="0" borderId="40" xfId="4" applyFont="1" applyFill="1" applyBorder="1" applyAlignment="1" applyProtection="1">
      <alignment vertical="center" wrapText="1"/>
    </xf>
    <xf numFmtId="0" fontId="12" fillId="0" borderId="46" xfId="4" applyFont="1" applyFill="1" applyBorder="1" applyAlignment="1" applyProtection="1">
      <alignment horizontal="left" vertical="center" wrapText="1"/>
    </xf>
    <xf numFmtId="0" fontId="12" fillId="0" borderId="72" xfId="4" applyFont="1" applyFill="1" applyBorder="1" applyAlignment="1" applyProtection="1">
      <alignment horizontal="left" vertical="center" wrapText="1"/>
    </xf>
    <xf numFmtId="0" fontId="12" fillId="0" borderId="50" xfId="4" applyFont="1" applyFill="1" applyBorder="1" applyAlignment="1">
      <alignment vertical="center" wrapText="1"/>
    </xf>
    <xf numFmtId="0" fontId="9" fillId="5" borderId="10" xfId="4" applyFont="1" applyFill="1" applyBorder="1" applyAlignment="1" applyProtection="1">
      <alignment vertical="center"/>
    </xf>
    <xf numFmtId="0" fontId="9" fillId="5" borderId="15" xfId="4" applyFont="1" applyFill="1" applyBorder="1" applyAlignment="1" applyProtection="1">
      <alignment vertical="center"/>
    </xf>
    <xf numFmtId="0" fontId="9" fillId="5" borderId="19" xfId="4" applyFont="1" applyFill="1" applyBorder="1" applyAlignment="1" applyProtection="1">
      <alignment vertical="center"/>
    </xf>
    <xf numFmtId="0" fontId="9" fillId="5" borderId="7" xfId="4" applyFont="1" applyFill="1" applyBorder="1" applyAlignment="1" applyProtection="1">
      <alignment vertical="center"/>
    </xf>
    <xf numFmtId="0" fontId="10" fillId="0" borderId="4" xfId="4" applyFont="1" applyFill="1" applyBorder="1" applyAlignment="1" applyProtection="1">
      <alignment horizontal="center" vertical="center" wrapText="1"/>
      <protection locked="0"/>
    </xf>
    <xf numFmtId="0" fontId="22" fillId="10" borderId="4" xfId="4" applyFont="1" applyFill="1" applyBorder="1" applyAlignment="1">
      <alignment horizontal="centerContinuous" vertical="center"/>
    </xf>
    <xf numFmtId="0" fontId="9" fillId="0" borderId="54" xfId="4" applyFont="1" applyFill="1" applyBorder="1" applyAlignment="1" applyProtection="1">
      <alignment horizontal="center" vertical="center"/>
      <protection locked="0"/>
    </xf>
    <xf numFmtId="164" fontId="9" fillId="0" borderId="54" xfId="4" applyNumberFormat="1" applyFont="1" applyFill="1" applyBorder="1" applyAlignment="1" applyProtection="1">
      <alignment horizontal="center" vertical="center"/>
      <protection locked="0"/>
    </xf>
    <xf numFmtId="0" fontId="9" fillId="0" borderId="20" xfId="4" applyFont="1" applyFill="1" applyBorder="1" applyAlignment="1" applyProtection="1">
      <alignment horizontal="center" vertical="center"/>
      <protection locked="0"/>
    </xf>
    <xf numFmtId="0" fontId="9" fillId="0" borderId="49" xfId="4" applyFont="1" applyFill="1" applyBorder="1" applyAlignment="1" applyProtection="1">
      <alignment horizontal="center" vertical="center"/>
      <protection locked="0"/>
    </xf>
    <xf numFmtId="164" fontId="9" fillId="0" borderId="49" xfId="4" applyNumberFormat="1" applyFont="1" applyFill="1" applyBorder="1" applyAlignment="1" applyProtection="1">
      <alignment horizontal="center" vertical="center"/>
      <protection locked="0"/>
    </xf>
    <xf numFmtId="0" fontId="46" fillId="16" borderId="32" xfId="12" applyFont="1" applyFill="1" applyBorder="1" applyAlignment="1"/>
    <xf numFmtId="0" fontId="9" fillId="5" borderId="12" xfId="4" applyFont="1" applyFill="1" applyBorder="1" applyAlignment="1">
      <alignment horizontal="right" vertical="center" wrapText="1"/>
    </xf>
    <xf numFmtId="0" fontId="9" fillId="5" borderId="0" xfId="4" applyFont="1" applyFill="1" applyBorder="1" applyAlignment="1">
      <alignment horizontal="right" vertical="center" wrapText="1"/>
    </xf>
    <xf numFmtId="0" fontId="9" fillId="5" borderId="52" xfId="4" applyFont="1" applyFill="1" applyBorder="1" applyAlignment="1">
      <alignment horizontal="right" vertical="center"/>
    </xf>
    <xf numFmtId="0" fontId="12" fillId="0" borderId="22" xfId="12" applyNumberFormat="1" applyFont="1" applyFill="1" applyBorder="1" applyAlignment="1">
      <alignment vertical="top" wrapText="1"/>
    </xf>
    <xf numFmtId="0" fontId="12" fillId="0" borderId="56" xfId="12" applyNumberFormat="1" applyFont="1" applyFill="1" applyBorder="1" applyAlignment="1">
      <alignment horizontal="right" vertical="top" wrapText="1"/>
    </xf>
    <xf numFmtId="0" fontId="12" fillId="0" borderId="17" xfId="12" applyNumberFormat="1" applyFont="1" applyFill="1" applyBorder="1" applyAlignment="1">
      <alignment vertical="top" wrapText="1"/>
    </xf>
    <xf numFmtId="0" fontId="12" fillId="0" borderId="17" xfId="12" applyNumberFormat="1" applyFont="1" applyFill="1" applyBorder="1" applyAlignment="1">
      <alignment horizontal="left" vertical="top" wrapText="1"/>
    </xf>
    <xf numFmtId="0" fontId="43" fillId="0" borderId="13" xfId="12" applyFont="1" applyBorder="1" applyAlignment="1"/>
    <xf numFmtId="0" fontId="62" fillId="2" borderId="0" xfId="12" applyFont="1" applyFill="1" applyAlignment="1">
      <alignment vertical="center"/>
    </xf>
    <xf numFmtId="0" fontId="62" fillId="0" borderId="0" xfId="12" applyFont="1" applyAlignment="1">
      <alignment vertical="center"/>
    </xf>
    <xf numFmtId="0" fontId="62" fillId="16" borderId="3" xfId="12" applyFont="1" applyFill="1" applyBorder="1" applyAlignment="1">
      <alignment vertical="center"/>
    </xf>
    <xf numFmtId="0" fontId="63" fillId="17" borderId="10" xfId="12" applyFont="1" applyFill="1" applyBorder="1" applyAlignment="1">
      <alignment vertical="center"/>
    </xf>
    <xf numFmtId="0" fontId="63" fillId="17" borderId="19" xfId="12" applyFont="1" applyFill="1" applyBorder="1" applyAlignment="1">
      <alignment vertical="center"/>
    </xf>
    <xf numFmtId="0" fontId="63" fillId="17" borderId="7" xfId="12" applyFont="1" applyFill="1" applyBorder="1" applyAlignment="1">
      <alignment vertical="center"/>
    </xf>
    <xf numFmtId="0" fontId="63" fillId="0" borderId="44" xfId="12" applyFont="1" applyBorder="1" applyAlignment="1">
      <alignment vertical="center"/>
    </xf>
    <xf numFmtId="0" fontId="64" fillId="0" borderId="99" xfId="12" applyFont="1" applyBorder="1" applyAlignment="1">
      <alignment horizontal="center" vertical="center" textRotation="90"/>
    </xf>
    <xf numFmtId="49" fontId="14" fillId="0" borderId="44" xfId="12" applyNumberFormat="1" applyFont="1" applyBorder="1" applyAlignment="1">
      <alignment horizontal="center" vertical="center"/>
    </xf>
    <xf numFmtId="49" fontId="14" fillId="0" borderId="39" xfId="12" applyNumberFormat="1" applyFont="1" applyBorder="1" applyAlignment="1">
      <alignment horizontal="center" vertical="center"/>
    </xf>
    <xf numFmtId="49" fontId="14" fillId="0" borderId="69" xfId="12" applyNumberFormat="1" applyFont="1" applyBorder="1" applyAlignment="1">
      <alignment horizontal="center" vertical="center"/>
    </xf>
    <xf numFmtId="49" fontId="14" fillId="0" borderId="82" xfId="12" applyNumberFormat="1" applyFont="1" applyBorder="1" applyAlignment="1">
      <alignment horizontal="center" vertical="center"/>
    </xf>
    <xf numFmtId="49" fontId="14" fillId="0" borderId="70" xfId="12" applyNumberFormat="1" applyFont="1" applyBorder="1" applyAlignment="1">
      <alignment horizontal="center" vertical="center"/>
    </xf>
    <xf numFmtId="0" fontId="12" fillId="0" borderId="17" xfId="12" applyNumberFormat="1" applyFont="1" applyFill="1" applyBorder="1" applyAlignment="1">
      <alignment vertical="center" wrapText="1"/>
    </xf>
    <xf numFmtId="0" fontId="12" fillId="0" borderId="22" xfId="12" applyNumberFormat="1" applyFont="1" applyFill="1" applyBorder="1" applyAlignment="1">
      <alignment vertical="center" wrapText="1"/>
    </xf>
    <xf numFmtId="0" fontId="12" fillId="0" borderId="0" xfId="12" applyNumberFormat="1" applyFont="1" applyFill="1" applyBorder="1" applyAlignment="1">
      <alignment vertical="center" wrapText="1"/>
    </xf>
    <xf numFmtId="0" fontId="12" fillId="0" borderId="56" xfId="12" applyNumberFormat="1" applyFont="1" applyFill="1" applyBorder="1" applyAlignment="1">
      <alignment horizontal="right" vertical="center" wrapText="1"/>
    </xf>
    <xf numFmtId="0" fontId="12" fillId="0" borderId="17" xfId="12" applyNumberFormat="1" applyFont="1" applyFill="1" applyBorder="1" applyAlignment="1">
      <alignment horizontal="left" vertical="center" wrapText="1"/>
    </xf>
    <xf numFmtId="0" fontId="12" fillId="0" borderId="24" xfId="12" applyNumberFormat="1" applyFont="1" applyFill="1" applyBorder="1" applyAlignment="1">
      <alignment horizontal="right" vertical="center" wrapText="1"/>
    </xf>
    <xf numFmtId="0" fontId="12" fillId="0" borderId="44" xfId="0" applyFont="1" applyFill="1" applyBorder="1" applyAlignment="1" applyProtection="1">
      <alignment horizontal="center" vertical="center" wrapText="1"/>
    </xf>
    <xf numFmtId="9" fontId="12" fillId="0" borderId="45" xfId="0" applyNumberFormat="1" applyFont="1" applyFill="1" applyBorder="1" applyAlignment="1" applyProtection="1">
      <alignment horizontal="center" vertical="center" wrapText="1"/>
    </xf>
    <xf numFmtId="0" fontId="12" fillId="0" borderId="45" xfId="0" applyFont="1" applyFill="1" applyBorder="1" applyAlignment="1" applyProtection="1">
      <alignment horizontal="center" vertical="center" wrapText="1"/>
    </xf>
    <xf numFmtId="0" fontId="12" fillId="0" borderId="49" xfId="0" applyFont="1" applyFill="1" applyBorder="1" applyAlignment="1" applyProtection="1">
      <alignment horizontal="center" vertical="center" wrapText="1"/>
    </xf>
    <xf numFmtId="0" fontId="43" fillId="0" borderId="78" xfId="12" applyFont="1" applyBorder="1" applyAlignment="1">
      <alignment horizontal="center" vertical="center"/>
    </xf>
    <xf numFmtId="0" fontId="63" fillId="0" borderId="34" xfId="12" applyFont="1" applyBorder="1" applyAlignment="1">
      <alignment vertical="center"/>
    </xf>
    <xf numFmtId="0" fontId="42" fillId="0" borderId="70" xfId="12" applyBorder="1" applyAlignment="1"/>
    <xf numFmtId="49" fontId="14" fillId="0" borderId="100" xfId="12" applyNumberFormat="1" applyFont="1" applyBorder="1" applyAlignment="1">
      <alignment horizontal="center" vertical="center"/>
    </xf>
    <xf numFmtId="0" fontId="12" fillId="0" borderId="101" xfId="12" applyNumberFormat="1" applyFont="1" applyFill="1" applyBorder="1" applyAlignment="1">
      <alignment horizontal="right" vertical="center" wrapText="1"/>
    </xf>
    <xf numFmtId="164" fontId="14" fillId="0" borderId="102" xfId="12" applyNumberFormat="1" applyFont="1" applyBorder="1" applyAlignment="1" applyProtection="1">
      <alignment horizontal="center" vertical="center" wrapText="1"/>
      <protection locked="0"/>
    </xf>
    <xf numFmtId="164" fontId="14" fillId="0" borderId="103" xfId="12" applyNumberFormat="1" applyFont="1" applyBorder="1" applyAlignment="1" applyProtection="1">
      <alignment horizontal="center" vertical="center" wrapText="1"/>
      <protection locked="0"/>
    </xf>
    <xf numFmtId="0" fontId="12" fillId="17" borderId="104" xfId="0" applyFont="1" applyFill="1" applyBorder="1" applyAlignment="1" applyProtection="1">
      <alignment horizontal="center" vertical="center" wrapText="1"/>
    </xf>
    <xf numFmtId="9" fontId="12" fillId="17" borderId="102" xfId="0" applyNumberFormat="1" applyFont="1" applyFill="1" applyBorder="1" applyAlignment="1" applyProtection="1">
      <alignment horizontal="center" vertical="center" wrapText="1"/>
    </xf>
    <xf numFmtId="0" fontId="12" fillId="17" borderId="102" xfId="0" applyFont="1" applyFill="1" applyBorder="1" applyAlignment="1" applyProtection="1">
      <alignment horizontal="center" vertical="center" wrapText="1"/>
    </xf>
    <xf numFmtId="0" fontId="12" fillId="17" borderId="103" xfId="0" applyFont="1" applyFill="1" applyBorder="1" applyAlignment="1" applyProtection="1">
      <alignment horizontal="center" vertical="center" wrapText="1"/>
    </xf>
    <xf numFmtId="0" fontId="12" fillId="0" borderId="92" xfId="12" applyNumberFormat="1" applyFont="1" applyFill="1" applyBorder="1" applyAlignment="1">
      <alignment vertical="center" wrapText="1"/>
    </xf>
    <xf numFmtId="0" fontId="12" fillId="0" borderId="5" xfId="12" applyNumberFormat="1" applyFont="1" applyFill="1" applyBorder="1" applyAlignment="1">
      <alignment vertical="top" wrapText="1"/>
    </xf>
    <xf numFmtId="0" fontId="12" fillId="0" borderId="83" xfId="12" applyNumberFormat="1" applyFont="1" applyFill="1" applyBorder="1" applyAlignment="1">
      <alignment vertical="center" wrapText="1"/>
    </xf>
    <xf numFmtId="0" fontId="12" fillId="0" borderId="45" xfId="12" applyNumberFormat="1" applyFont="1" applyFill="1" applyBorder="1" applyAlignment="1">
      <alignment horizontal="right" vertical="center" wrapText="1"/>
    </xf>
    <xf numFmtId="0" fontId="12" fillId="0" borderId="83" xfId="12" applyNumberFormat="1" applyFont="1" applyFill="1" applyBorder="1" applyAlignment="1">
      <alignment horizontal="left" vertical="center" wrapText="1"/>
    </xf>
    <xf numFmtId="0" fontId="12" fillId="0" borderId="105" xfId="12" applyNumberFormat="1" applyFont="1" applyFill="1" applyBorder="1" applyAlignment="1">
      <alignment horizontal="right" vertical="center" wrapText="1"/>
    </xf>
    <xf numFmtId="0" fontId="12" fillId="0" borderId="97" xfId="12" applyNumberFormat="1" applyFont="1" applyFill="1" applyBorder="1" applyAlignment="1">
      <alignment horizontal="right" vertical="center" wrapText="1"/>
    </xf>
    <xf numFmtId="0" fontId="9" fillId="5" borderId="13" xfId="4" applyFont="1" applyFill="1" applyBorder="1" applyAlignment="1">
      <alignment horizontal="right" vertical="center" wrapText="1"/>
    </xf>
    <xf numFmtId="0" fontId="9" fillId="5" borderId="17" xfId="4" applyFont="1" applyFill="1" applyBorder="1" applyAlignment="1">
      <alignment horizontal="right" vertical="center" wrapText="1"/>
    </xf>
    <xf numFmtId="0" fontId="9" fillId="5" borderId="57" xfId="4" applyFont="1" applyFill="1" applyBorder="1" applyAlignment="1">
      <alignment horizontal="right" vertical="center"/>
    </xf>
    <xf numFmtId="0" fontId="42" fillId="0" borderId="44" xfId="12" applyBorder="1" applyAlignment="1"/>
    <xf numFmtId="0" fontId="65" fillId="5" borderId="7" xfId="4" applyFont="1" applyFill="1" applyBorder="1" applyAlignment="1">
      <alignment horizontal="right" vertical="center"/>
    </xf>
    <xf numFmtId="0" fontId="43" fillId="19" borderId="3" xfId="12" applyFont="1" applyFill="1" applyBorder="1" applyAlignment="1">
      <alignment horizontal="centerContinuous" vertical="center"/>
    </xf>
    <xf numFmtId="0" fontId="43" fillId="19" borderId="32" xfId="12" applyFont="1" applyFill="1" applyBorder="1" applyAlignment="1">
      <alignment horizontal="centerContinuous" vertical="center"/>
    </xf>
    <xf numFmtId="0" fontId="63" fillId="0" borderId="44" xfId="12" applyFont="1" applyBorder="1" applyAlignment="1">
      <alignment horizontal="left" vertical="center"/>
    </xf>
    <xf numFmtId="0" fontId="43" fillId="0" borderId="13" xfId="12" applyFont="1" applyBorder="1" applyAlignment="1">
      <alignment horizontal="left"/>
    </xf>
    <xf numFmtId="0" fontId="9" fillId="0" borderId="10" xfId="2" applyFont="1" applyFill="1" applyBorder="1" applyAlignment="1">
      <alignment horizontal="left" vertical="center"/>
    </xf>
    <xf numFmtId="0" fontId="12" fillId="0" borderId="12" xfId="2" applyFont="1" applyFill="1" applyBorder="1" applyAlignment="1">
      <alignment horizontal="left" vertical="center"/>
    </xf>
    <xf numFmtId="0" fontId="12" fillId="0" borderId="11" xfId="2" applyFont="1" applyFill="1" applyBorder="1" applyAlignment="1">
      <alignment horizontal="left" vertical="center"/>
    </xf>
    <xf numFmtId="0" fontId="44" fillId="0" borderId="0" xfId="12" applyFont="1" applyAlignment="1">
      <alignment horizontal="left"/>
    </xf>
    <xf numFmtId="0" fontId="43" fillId="0" borderId="13" xfId="12" applyFont="1" applyBorder="1" applyAlignment="1">
      <alignment horizontal="centerContinuous" vertical="center"/>
    </xf>
    <xf numFmtId="0" fontId="62" fillId="16" borderId="3" xfId="12" applyFont="1" applyFill="1" applyBorder="1" applyAlignment="1">
      <alignment horizontal="left" vertical="center"/>
    </xf>
    <xf numFmtId="0" fontId="46" fillId="16" borderId="32" xfId="12" applyFont="1" applyFill="1" applyBorder="1" applyAlignment="1">
      <alignment horizontal="left"/>
    </xf>
    <xf numFmtId="0" fontId="42" fillId="0" borderId="0" xfId="12" applyAlignment="1">
      <alignment horizontal="left"/>
    </xf>
    <xf numFmtId="0" fontId="45" fillId="16" borderId="32" xfId="12" applyFont="1" applyFill="1" applyBorder="1" applyAlignment="1">
      <alignment horizontal="centerContinuous" vertical="justify" wrapText="1"/>
    </xf>
    <xf numFmtId="0" fontId="43" fillId="19" borderId="4" xfId="12" applyFont="1" applyFill="1" applyBorder="1" applyAlignment="1">
      <alignment horizontal="centerContinuous" vertical="center"/>
    </xf>
    <xf numFmtId="0" fontId="12" fillId="0" borderId="0" xfId="4" applyFont="1" applyFill="1" applyBorder="1" applyAlignment="1" applyProtection="1">
      <alignment horizontal="center" vertical="center" wrapText="1"/>
      <protection locked="0"/>
    </xf>
    <xf numFmtId="0" fontId="12" fillId="0" borderId="44" xfId="4" applyFont="1" applyFill="1" applyBorder="1" applyAlignment="1" applyProtection="1">
      <alignment horizontal="center" vertical="center"/>
    </xf>
    <xf numFmtId="0" fontId="12" fillId="0" borderId="45" xfId="4" applyFont="1" applyFill="1" applyBorder="1" applyAlignment="1" applyProtection="1">
      <alignment horizontal="center" vertical="center"/>
    </xf>
    <xf numFmtId="0" fontId="12" fillId="0" borderId="49" xfId="4" applyFont="1" applyFill="1" applyBorder="1" applyAlignment="1" applyProtection="1">
      <alignment horizontal="center" vertical="center"/>
    </xf>
    <xf numFmtId="0" fontId="5" fillId="0" borderId="86" xfId="0" applyFont="1" applyBorder="1" applyAlignment="1">
      <alignment horizontal="center"/>
    </xf>
    <xf numFmtId="165" fontId="5" fillId="0" borderId="86" xfId="0" applyNumberFormat="1" applyFont="1" applyBorder="1" applyAlignment="1">
      <alignment horizontal="center"/>
    </xf>
    <xf numFmtId="0" fontId="2" fillId="0" borderId="18" xfId="0" applyFont="1" applyBorder="1" applyAlignment="1"/>
    <xf numFmtId="0" fontId="12" fillId="0" borderId="65" xfId="0" applyFont="1" applyBorder="1" applyAlignment="1"/>
    <xf numFmtId="0" fontId="2" fillId="0" borderId="65" xfId="0" applyFont="1" applyBorder="1" applyAlignment="1"/>
    <xf numFmtId="0" fontId="2" fillId="0" borderId="75" xfId="0" applyFont="1" applyBorder="1" applyAlignment="1"/>
    <xf numFmtId="0" fontId="2" fillId="0" borderId="0" xfId="0" applyFont="1" applyAlignment="1"/>
    <xf numFmtId="0" fontId="69" fillId="22" borderId="26" xfId="0" applyFont="1" applyFill="1" applyBorder="1" applyAlignment="1">
      <alignment horizontal="center" vertical="center" wrapText="1"/>
    </xf>
    <xf numFmtId="0" fontId="69" fillId="22" borderId="4" xfId="0" applyFont="1" applyFill="1" applyBorder="1" applyAlignment="1">
      <alignment horizontal="center" vertical="center" wrapText="1"/>
    </xf>
    <xf numFmtId="0" fontId="69" fillId="0" borderId="94" xfId="0" applyFont="1" applyBorder="1" applyAlignment="1">
      <alignment horizontal="center" vertical="center" wrapText="1"/>
    </xf>
    <xf numFmtId="0" fontId="70" fillId="0" borderId="94" xfId="0" applyFont="1" applyBorder="1" applyAlignment="1">
      <alignment horizontal="center" vertical="center" wrapText="1"/>
    </xf>
    <xf numFmtId="0" fontId="69" fillId="0" borderId="63" xfId="0" applyFont="1" applyBorder="1" applyAlignment="1">
      <alignment horizontal="center" vertical="center" wrapText="1"/>
    </xf>
    <xf numFmtId="0" fontId="70" fillId="0" borderId="9" xfId="0" applyFont="1" applyBorder="1" applyAlignment="1">
      <alignment horizontal="center" vertical="center" wrapText="1"/>
    </xf>
    <xf numFmtId="0" fontId="69" fillId="2" borderId="94" xfId="0" applyFont="1" applyFill="1" applyBorder="1" applyAlignment="1">
      <alignment horizontal="center" vertical="center" wrapText="1"/>
    </xf>
    <xf numFmtId="0" fontId="70" fillId="2" borderId="94" xfId="0" applyFont="1" applyFill="1" applyBorder="1" applyAlignment="1">
      <alignment horizontal="center" vertical="center" wrapText="1"/>
    </xf>
    <xf numFmtId="0" fontId="41" fillId="0" borderId="0" xfId="0" applyFont="1" applyAlignment="1">
      <alignment horizontal="left" vertical="center" wrapText="1" indent="2"/>
    </xf>
    <xf numFmtId="0" fontId="69" fillId="19" borderId="94" xfId="0" applyFont="1" applyFill="1" applyBorder="1" applyAlignment="1">
      <alignment horizontal="center" vertical="center" wrapText="1"/>
    </xf>
    <xf numFmtId="0" fontId="70" fillId="19" borderId="94" xfId="0" applyFont="1" applyFill="1" applyBorder="1" applyAlignment="1">
      <alignment horizontal="center" vertical="center" wrapText="1"/>
    </xf>
    <xf numFmtId="0" fontId="69" fillId="2" borderId="26" xfId="0" applyFont="1" applyFill="1" applyBorder="1" applyAlignment="1">
      <alignment horizontal="center" vertical="center" wrapText="1"/>
    </xf>
    <xf numFmtId="0" fontId="70" fillId="2" borderId="26" xfId="0" applyFont="1" applyFill="1" applyBorder="1" applyAlignment="1">
      <alignment horizontal="center" vertical="center" wrapText="1"/>
    </xf>
    <xf numFmtId="0" fontId="69" fillId="2" borderId="63" xfId="0" applyFont="1" applyFill="1" applyBorder="1" applyAlignment="1">
      <alignment horizontal="center" vertical="center" wrapText="1"/>
    </xf>
    <xf numFmtId="0" fontId="70" fillId="2" borderId="9" xfId="0" applyFont="1" applyFill="1" applyBorder="1" applyAlignment="1">
      <alignment horizontal="center" vertical="center" wrapText="1"/>
    </xf>
    <xf numFmtId="0" fontId="12" fillId="0" borderId="0" xfId="4" applyFont="1"/>
    <xf numFmtId="0" fontId="73" fillId="0" borderId="0" xfId="4" applyFont="1"/>
    <xf numFmtId="0" fontId="71" fillId="0" borderId="0" xfId="14" applyFont="1"/>
    <xf numFmtId="0" fontId="73" fillId="0" borderId="0" xfId="0" applyFont="1"/>
    <xf numFmtId="0" fontId="70" fillId="0" borderId="0" xfId="4" applyFont="1"/>
    <xf numFmtId="0" fontId="74" fillId="21" borderId="1" xfId="4" applyFont="1" applyFill="1" applyBorder="1" applyAlignment="1">
      <alignment horizontal="centerContinuous"/>
    </xf>
    <xf numFmtId="0" fontId="0" fillId="21" borderId="2" xfId="0" applyFill="1" applyBorder="1" applyAlignment="1">
      <alignment horizontal="centerContinuous"/>
    </xf>
    <xf numFmtId="0" fontId="74" fillId="21" borderId="7" xfId="4" applyFont="1" applyFill="1" applyBorder="1" applyAlignment="1">
      <alignment horizontal="centerContinuous"/>
    </xf>
    <xf numFmtId="0" fontId="0" fillId="21" borderId="9" xfId="0" applyFill="1" applyBorder="1" applyAlignment="1">
      <alignment horizontal="centerContinuous"/>
    </xf>
    <xf numFmtId="0" fontId="67" fillId="20" borderId="3" xfId="0" applyFont="1" applyFill="1" applyBorder="1" applyAlignment="1">
      <alignment horizontal="center" vertical="center"/>
    </xf>
    <xf numFmtId="0" fontId="67" fillId="20" borderId="32" xfId="0" applyFont="1" applyFill="1" applyBorder="1" applyAlignment="1">
      <alignment horizontal="center" vertical="center"/>
    </xf>
    <xf numFmtId="0" fontId="67" fillId="20" borderId="4" xfId="0" applyFont="1" applyFill="1" applyBorder="1" applyAlignment="1">
      <alignment horizontal="center" vertical="center"/>
    </xf>
    <xf numFmtId="0" fontId="69" fillId="20" borderId="3" xfId="0" applyFont="1" applyFill="1" applyBorder="1" applyAlignment="1">
      <alignment horizontal="center" vertical="center" wrapText="1"/>
    </xf>
    <xf numFmtId="0" fontId="69" fillId="20" borderId="4" xfId="0" applyFont="1" applyFill="1" applyBorder="1" applyAlignment="1">
      <alignment horizontal="center" vertical="center" wrapText="1"/>
    </xf>
    <xf numFmtId="0" fontId="69" fillId="0" borderId="94" xfId="0" applyFont="1" applyBorder="1" applyAlignment="1">
      <alignment horizontal="center" vertical="center" wrapText="1"/>
    </xf>
    <xf numFmtId="0" fontId="69" fillId="0" borderId="63" xfId="0" applyFont="1" applyBorder="1" applyAlignment="1">
      <alignment horizontal="center" vertical="center" wrapText="1"/>
    </xf>
    <xf numFmtId="0" fontId="70" fillId="0" borderId="94" xfId="0" applyFont="1" applyBorder="1" applyAlignment="1">
      <alignment horizontal="center" vertical="center" wrapText="1"/>
    </xf>
    <xf numFmtId="0" fontId="70" fillId="0" borderId="63" xfId="0" applyFont="1" applyBorder="1" applyAlignment="1">
      <alignment horizontal="center" vertical="center" wrapText="1"/>
    </xf>
    <xf numFmtId="0" fontId="68" fillId="21" borderId="3" xfId="0" applyFont="1" applyFill="1" applyBorder="1" applyAlignment="1">
      <alignment horizontal="center" vertical="center" wrapText="1"/>
    </xf>
    <xf numFmtId="0" fontId="68" fillId="21" borderId="4" xfId="0" applyFont="1" applyFill="1" applyBorder="1" applyAlignment="1">
      <alignment horizontal="center" vertical="center" wrapText="1"/>
    </xf>
    <xf numFmtId="0" fontId="54" fillId="0" borderId="21" xfId="0" applyFont="1" applyBorder="1" applyAlignment="1">
      <alignment horizontal="left" vertical="center" wrapText="1"/>
    </xf>
    <xf numFmtId="0" fontId="54" fillId="0" borderId="22" xfId="0" applyFont="1" applyBorder="1" applyAlignment="1">
      <alignment horizontal="left" vertical="center" wrapText="1"/>
    </xf>
    <xf numFmtId="49" fontId="11" fillId="6" borderId="29" xfId="0" applyNumberFormat="1" applyFont="1" applyFill="1" applyBorder="1" applyAlignment="1">
      <alignment horizontal="center" vertical="center"/>
    </xf>
    <xf numFmtId="49" fontId="11" fillId="6" borderId="32" xfId="0" applyNumberFormat="1" applyFont="1" applyFill="1" applyBorder="1" applyAlignment="1">
      <alignment horizontal="center" vertical="center"/>
    </xf>
    <xf numFmtId="49" fontId="11" fillId="6" borderId="4" xfId="0" applyNumberFormat="1" applyFont="1" applyFill="1" applyBorder="1" applyAlignment="1">
      <alignment horizontal="center" vertical="center"/>
    </xf>
    <xf numFmtId="49" fontId="12" fillId="0" borderId="0" xfId="0" applyNumberFormat="1" applyFont="1" applyFill="1" applyAlignment="1">
      <alignment horizontal="center" vertical="center" wrapText="1"/>
    </xf>
    <xf numFmtId="0" fontId="12" fillId="0" borderId="51" xfId="0" applyFont="1" applyFill="1" applyBorder="1" applyAlignment="1">
      <alignment horizontal="left" vertical="top" wrapText="1"/>
    </xf>
    <xf numFmtId="0" fontId="12" fillId="0" borderId="52" xfId="0" applyFont="1" applyFill="1" applyBorder="1" applyAlignment="1">
      <alignment horizontal="left" vertical="top" wrapText="1"/>
    </xf>
    <xf numFmtId="0" fontId="12" fillId="0" borderId="53" xfId="0" applyFont="1" applyFill="1" applyBorder="1" applyAlignment="1">
      <alignment horizontal="left" vertical="top" wrapText="1"/>
    </xf>
    <xf numFmtId="0" fontId="39" fillId="0" borderId="8" xfId="3" applyFont="1" applyBorder="1" applyAlignment="1">
      <alignment horizontal="left" vertical="top" wrapText="1"/>
    </xf>
    <xf numFmtId="0" fontId="12" fillId="0" borderId="65" xfId="3" applyFont="1" applyBorder="1" applyAlignment="1">
      <alignment horizontal="center" vertical="center"/>
    </xf>
    <xf numFmtId="0" fontId="12" fillId="0" borderId="0" xfId="3" applyFont="1" applyBorder="1" applyAlignment="1">
      <alignment horizontal="center" vertical="center"/>
    </xf>
    <xf numFmtId="0" fontId="12" fillId="0" borderId="51" xfId="0" applyFont="1" applyFill="1" applyBorder="1" applyAlignment="1" applyProtection="1">
      <alignment horizontal="left" vertical="top" wrapText="1"/>
      <protection locked="0"/>
    </xf>
    <xf numFmtId="0" fontId="12" fillId="0" borderId="52" xfId="0" applyFont="1" applyFill="1" applyBorder="1" applyAlignment="1" applyProtection="1">
      <alignment horizontal="left" vertical="top" wrapText="1"/>
      <protection locked="0"/>
    </xf>
    <xf numFmtId="0" fontId="12" fillId="0" borderId="53"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vertical="center" wrapText="1"/>
      <protection locked="0"/>
    </xf>
    <xf numFmtId="0" fontId="12" fillId="0" borderId="0" xfId="0" applyFont="1" applyBorder="1" applyAlignment="1">
      <alignment vertical="center" wrapText="1"/>
    </xf>
    <xf numFmtId="0" fontId="12" fillId="0" borderId="0" xfId="4" applyFont="1" applyFill="1" applyBorder="1" applyAlignment="1" applyProtection="1">
      <alignment horizontal="center" vertical="center" wrapText="1"/>
      <protection locked="0"/>
    </xf>
    <xf numFmtId="0" fontId="12" fillId="0" borderId="0" xfId="4" applyFont="1" applyBorder="1" applyAlignment="1">
      <alignment vertical="center" wrapText="1"/>
    </xf>
    <xf numFmtId="0" fontId="14" fillId="0" borderId="3" xfId="12" applyFont="1" applyBorder="1" applyAlignment="1" applyProtection="1">
      <alignment horizontal="left" vertical="center" wrapText="1"/>
      <protection locked="0"/>
    </xf>
    <xf numFmtId="0" fontId="14" fillId="0" borderId="32" xfId="12" applyFont="1" applyBorder="1" applyAlignment="1" applyProtection="1">
      <alignment horizontal="left" vertical="center" wrapText="1"/>
      <protection locked="0"/>
    </xf>
    <xf numFmtId="0" fontId="14" fillId="0" borderId="4" xfId="12" applyFont="1" applyBorder="1" applyAlignment="1" applyProtection="1">
      <alignment horizontal="left" vertical="center" wrapText="1"/>
      <protection locked="0"/>
    </xf>
    <xf numFmtId="0" fontId="9" fillId="5" borderId="62" xfId="4" applyFont="1" applyFill="1" applyBorder="1" applyAlignment="1" applyProtection="1">
      <alignment horizontal="left" vertical="center" indent="1"/>
    </xf>
    <xf numFmtId="0" fontId="9" fillId="5" borderId="52" xfId="4" applyFont="1" applyFill="1" applyBorder="1" applyAlignment="1" applyProtection="1">
      <alignment horizontal="left" vertical="center" indent="1"/>
    </xf>
    <xf numFmtId="0" fontId="9" fillId="5" borderId="53" xfId="4" applyFont="1" applyFill="1" applyBorder="1" applyAlignment="1" applyProtection="1">
      <alignment horizontal="left" vertical="center" indent="1"/>
    </xf>
    <xf numFmtId="0" fontId="9" fillId="5" borderId="23" xfId="4" applyFont="1" applyFill="1" applyBorder="1" applyAlignment="1" applyProtection="1">
      <alignment horizontal="left" vertical="center" indent="1"/>
    </xf>
    <xf numFmtId="0" fontId="9" fillId="5" borderId="21" xfId="4" applyFont="1" applyFill="1" applyBorder="1" applyAlignment="1" applyProtection="1">
      <alignment horizontal="left" vertical="center" indent="1"/>
    </xf>
    <xf numFmtId="0" fontId="9" fillId="5" borderId="20" xfId="4" applyFont="1" applyFill="1" applyBorder="1" applyAlignment="1" applyProtection="1">
      <alignment horizontal="left" vertical="center" indent="1"/>
    </xf>
    <xf numFmtId="0" fontId="9" fillId="5" borderId="14" xfId="4" applyFont="1" applyFill="1" applyBorder="1" applyAlignment="1" applyProtection="1">
      <alignment horizontal="left" vertical="center" indent="1"/>
    </xf>
    <xf numFmtId="0" fontId="9" fillId="5" borderId="12" xfId="4" applyFont="1" applyFill="1" applyBorder="1" applyAlignment="1" applyProtection="1">
      <alignment horizontal="left" vertical="center" indent="1"/>
    </xf>
    <xf numFmtId="0" fontId="9" fillId="5" borderId="11" xfId="4" applyFont="1" applyFill="1" applyBorder="1" applyAlignment="1" applyProtection="1">
      <alignment horizontal="left" vertical="center" indent="1"/>
    </xf>
    <xf numFmtId="0" fontId="8" fillId="3" borderId="8" xfId="0" applyFont="1" applyFill="1" applyBorder="1" applyAlignment="1">
      <alignment horizontal="center" vertical="center"/>
    </xf>
    <xf numFmtId="0" fontId="9" fillId="5" borderId="62" xfId="4" applyFont="1" applyFill="1" applyBorder="1" applyAlignment="1" applyProtection="1">
      <alignment horizontal="left" vertical="center"/>
    </xf>
    <xf numFmtId="0" fontId="9" fillId="5" borderId="52" xfId="4" applyFont="1" applyFill="1" applyBorder="1" applyAlignment="1" applyProtection="1">
      <alignment horizontal="left" vertical="center"/>
    </xf>
    <xf numFmtId="0" fontId="9" fillId="5" borderId="53" xfId="4" applyFont="1" applyFill="1" applyBorder="1" applyAlignment="1" applyProtection="1">
      <alignment horizontal="left" vertical="center"/>
    </xf>
    <xf numFmtId="0" fontId="9" fillId="5" borderId="23" xfId="4" applyFont="1" applyFill="1" applyBorder="1" applyAlignment="1" applyProtection="1">
      <alignment horizontal="left" vertical="center"/>
    </xf>
    <xf numFmtId="0" fontId="9" fillId="5" borderId="21" xfId="4" applyFont="1" applyFill="1" applyBorder="1" applyAlignment="1" applyProtection="1">
      <alignment horizontal="left" vertical="center"/>
    </xf>
    <xf numFmtId="0" fontId="9" fillId="5" borderId="20" xfId="4" applyFont="1" applyFill="1" applyBorder="1" applyAlignment="1" applyProtection="1">
      <alignment horizontal="left" vertical="center"/>
    </xf>
    <xf numFmtId="0" fontId="9" fillId="5" borderId="14" xfId="4" applyFont="1" applyFill="1" applyBorder="1" applyAlignment="1" applyProtection="1">
      <alignment horizontal="left" vertical="center"/>
    </xf>
    <xf numFmtId="0" fontId="9" fillId="5" borderId="12" xfId="4" applyFont="1" applyFill="1" applyBorder="1" applyAlignment="1" applyProtection="1">
      <alignment horizontal="left" vertical="center"/>
    </xf>
    <xf numFmtId="0" fontId="9" fillId="5" borderId="11" xfId="4" applyFont="1" applyFill="1" applyBorder="1" applyAlignment="1" applyProtection="1">
      <alignment horizontal="left" vertical="center"/>
    </xf>
    <xf numFmtId="0" fontId="8" fillId="3" borderId="8" xfId="4" applyFont="1" applyFill="1" applyBorder="1" applyAlignment="1">
      <alignment horizontal="center" vertical="center"/>
    </xf>
    <xf numFmtId="0" fontId="12" fillId="0" borderId="51" xfId="4" applyFont="1" applyFill="1" applyBorder="1" applyAlignment="1" applyProtection="1">
      <alignment horizontal="left" vertical="top" wrapText="1"/>
      <protection locked="0"/>
    </xf>
    <xf numFmtId="0" fontId="12" fillId="0" borderId="52" xfId="4" applyFont="1" applyFill="1" applyBorder="1" applyAlignment="1" applyProtection="1">
      <alignment horizontal="left" vertical="top" wrapText="1"/>
      <protection locked="0"/>
    </xf>
    <xf numFmtId="0" fontId="12" fillId="0" borderId="53" xfId="4" applyFont="1" applyFill="1" applyBorder="1" applyAlignment="1" applyProtection="1">
      <alignment horizontal="left" vertical="top" wrapText="1"/>
      <protection locked="0"/>
    </xf>
    <xf numFmtId="0" fontId="5" fillId="0" borderId="106" xfId="0" applyFont="1" applyBorder="1" applyAlignment="1">
      <alignment horizontal="center" vertical="center"/>
    </xf>
    <xf numFmtId="0" fontId="5" fillId="0" borderId="21" xfId="0" applyFont="1" applyBorder="1" applyAlignment="1">
      <alignment horizontal="center" vertical="center"/>
    </xf>
    <xf numFmtId="0" fontId="5" fillId="0" borderId="80" xfId="0" applyFont="1" applyBorder="1" applyAlignment="1">
      <alignment horizontal="center" vertical="center"/>
    </xf>
    <xf numFmtId="0" fontId="5" fillId="0" borderId="10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80" xfId="0" applyFont="1" applyBorder="1" applyAlignment="1">
      <alignment horizontal="center" vertical="center" wrapText="1"/>
    </xf>
  </cellXfs>
  <cellStyles count="15">
    <cellStyle name="Hyperlink" xfId="14" builtinId="8"/>
    <cellStyle name="Map Data Values" xfId="5"/>
    <cellStyle name="Map Distance" xfId="6"/>
    <cellStyle name="Map Labels" xfId="7"/>
    <cellStyle name="Map Legend" xfId="8"/>
    <cellStyle name="Map Object Names" xfId="9"/>
    <cellStyle name="Map Title" xfId="10"/>
    <cellStyle name="Normal" xfId="0" builtinId="0"/>
    <cellStyle name="Normal 2" xfId="4"/>
    <cellStyle name="Normal 3" xfId="11"/>
    <cellStyle name="Normal 4" xfId="12"/>
    <cellStyle name="Normal 5" xfId="13"/>
    <cellStyle name="Normal_Copy of DHHS Medication Review Tool (2)" xfId="3"/>
    <cellStyle name="Normal_DHHS Record Review Tool" xfId="2"/>
    <cellStyle name="Percent" xfId="1" builtinId="5"/>
  </cellStyles>
  <dxfs count="742">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ont>
        <b/>
        <i val="0"/>
        <color rgb="FF008000"/>
      </font>
      <fill>
        <patternFill>
          <bgColor theme="7"/>
        </patternFill>
      </fill>
    </dxf>
    <dxf>
      <font>
        <b/>
        <i val="0"/>
        <color rgb="FFFF0000"/>
      </font>
      <fill>
        <patternFill patternType="mediumGray">
          <fgColor rgb="FFFF99FF"/>
          <bgColor rgb="FFFF99CC"/>
        </patternFill>
      </fill>
    </dxf>
    <dxf>
      <font>
        <b/>
        <i val="0"/>
        <color rgb="FFFF0000"/>
      </font>
      <fill>
        <patternFill>
          <bgColor rgb="FFFF99FF"/>
        </patternFill>
      </fill>
    </dxf>
    <dxf>
      <font>
        <b/>
        <i val="0"/>
        <color rgb="FF008000"/>
      </font>
      <fill>
        <patternFill>
          <bgColor theme="7"/>
        </patternFill>
      </fill>
    </dxf>
    <dxf>
      <font>
        <b/>
        <i val="0"/>
        <color rgb="FFFF0000"/>
      </font>
      <fill>
        <patternFill patternType="mediumGray">
          <fgColor rgb="FFFF99FF"/>
          <bgColor rgb="FFFF99CC"/>
        </patternFill>
      </fill>
    </dxf>
    <dxf>
      <font>
        <b/>
        <i val="0"/>
        <color rgb="FF008000"/>
      </font>
      <fill>
        <patternFill>
          <bgColor theme="7"/>
        </patternFill>
      </fill>
    </dxf>
    <dxf>
      <font>
        <b/>
        <i val="0"/>
        <color rgb="FFFF0000"/>
      </font>
      <fill>
        <patternFill patternType="mediumGray">
          <fgColor rgb="FFFF99FF"/>
          <bgColor rgb="FFFF99CC"/>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rgb="FFFF0000"/>
      </font>
    </dxf>
    <dxf>
      <font>
        <condense val="0"/>
        <extend val="0"/>
        <color auto="1"/>
      </font>
      <fill>
        <patternFill>
          <bgColor indexed="22"/>
        </patternFill>
      </fill>
    </dxf>
    <dxf>
      <font>
        <b/>
        <i val="0"/>
        <color rgb="FFFF0000"/>
      </font>
    </dxf>
    <dxf>
      <font>
        <condense val="0"/>
        <extend val="0"/>
        <color auto="1"/>
      </font>
      <fill>
        <patternFill>
          <bgColor indexed="22"/>
        </patternFill>
      </fill>
    </dxf>
    <dxf>
      <font>
        <b/>
        <i val="0"/>
        <color rgb="FFFF0000"/>
      </font>
    </dxf>
    <dxf>
      <font>
        <condense val="0"/>
        <extend val="0"/>
        <color auto="1"/>
      </font>
      <fill>
        <patternFill>
          <bgColor indexed="22"/>
        </patternFill>
      </fill>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rgb="FF008000"/>
      </font>
      <fill>
        <patternFill>
          <bgColor rgb="FFCCFFCC"/>
        </patternFill>
      </fill>
    </dxf>
    <dxf>
      <font>
        <b/>
        <i val="0"/>
        <color rgb="FF008000"/>
      </font>
      <fill>
        <patternFill patternType="solid">
          <bgColor rgb="FFCCFFCC"/>
        </patternFill>
      </fill>
    </dxf>
    <dxf>
      <font>
        <b/>
        <i val="0"/>
        <color rgb="FFFF0000"/>
      </font>
      <fill>
        <patternFill>
          <bgColor rgb="FFFF99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rgb="FFFF0000"/>
      </font>
      <fill>
        <patternFill>
          <bgColor rgb="FFFF99CC"/>
        </patternFill>
      </fill>
    </dxf>
    <dxf>
      <font>
        <b/>
        <i val="0"/>
        <color rgb="FF008000"/>
      </font>
      <fill>
        <patternFill>
          <bgColor theme="7"/>
        </patternFill>
      </fill>
    </dxf>
    <dxf>
      <font>
        <b/>
        <i val="0"/>
        <color rgb="FF008000"/>
      </font>
    </dxf>
    <dxf>
      <font>
        <b/>
        <i val="0"/>
        <color rgb="FFFF0000"/>
      </font>
    </dxf>
    <dxf>
      <font>
        <b/>
        <i val="0"/>
        <color rgb="FFFF0000"/>
      </font>
    </dxf>
    <dxf>
      <font>
        <b/>
        <i val="0"/>
        <color rgb="FF008000"/>
      </font>
    </dxf>
    <dxf>
      <font>
        <b/>
        <i val="0"/>
        <color rgb="FFFF0000"/>
      </font>
    </dxf>
    <dxf>
      <font>
        <b/>
        <i val="0"/>
        <color rgb="FFFF0000"/>
      </font>
      <fill>
        <patternFill patternType="none">
          <fgColor indexed="64"/>
          <bgColor auto="1"/>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008000"/>
      </font>
      <fill>
        <patternFill>
          <bgColor theme="7"/>
        </patternFill>
      </fill>
    </dxf>
    <dxf>
      <font>
        <b/>
        <i val="0"/>
        <color rgb="FFFF0000"/>
      </font>
      <fill>
        <patternFill>
          <bgColor rgb="FFFF99CC"/>
        </patternFill>
      </fill>
    </dxf>
    <dxf>
      <font>
        <b/>
        <i val="0"/>
        <color rgb="FF008000"/>
      </font>
      <fill>
        <patternFill>
          <bgColor theme="7"/>
        </patternFill>
      </fill>
    </dxf>
    <dxf>
      <font>
        <b/>
        <i val="0"/>
        <color rgb="FFFF0000"/>
      </font>
      <fill>
        <patternFill>
          <bgColor rgb="FFFF99CC"/>
        </patternFill>
      </fill>
    </dxf>
    <dxf>
      <font>
        <b/>
        <i val="0"/>
        <color rgb="FF008000"/>
      </font>
      <fill>
        <patternFill>
          <bgColor rgb="FFCCFFCC"/>
        </patternFill>
      </fill>
    </dxf>
    <dxf>
      <font>
        <b/>
        <i val="0"/>
        <color rgb="FFFF0000"/>
      </font>
      <fill>
        <patternFill>
          <bgColor rgb="FFFF99CC"/>
        </patternFill>
      </fill>
    </dxf>
    <dxf>
      <font>
        <b/>
        <i val="0"/>
        <color rgb="FF008000"/>
      </font>
      <fill>
        <patternFill>
          <bgColor rgb="FFCCFFCC"/>
        </patternFill>
      </fill>
    </dxf>
    <dxf>
      <font>
        <b/>
        <i val="0"/>
        <color rgb="FFFF0000"/>
      </font>
      <fill>
        <patternFill>
          <bgColor rgb="FFFF99CC"/>
        </patternFill>
      </fill>
    </dxf>
    <dxf>
      <font>
        <b/>
        <i val="0"/>
        <color rgb="FF008000"/>
      </font>
      <fill>
        <patternFill>
          <bgColor theme="7"/>
        </patternFill>
      </fill>
    </dxf>
    <dxf>
      <font>
        <b/>
        <i val="0"/>
        <color rgb="FFFF0000"/>
      </font>
      <fill>
        <patternFill>
          <bgColor rgb="FFFF99CC"/>
        </patternFill>
      </fill>
    </dxf>
    <dxf>
      <font>
        <b/>
        <i val="0"/>
        <color rgb="FF008000"/>
      </font>
      <fill>
        <patternFill>
          <bgColor theme="7"/>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bgColor rgb="FFCCFFCC"/>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patternType="solid">
          <bgColor rgb="FFCCFFCC"/>
        </patternFill>
      </fill>
    </dxf>
    <dxf>
      <font>
        <b/>
        <i val="0"/>
        <color rgb="FF008000"/>
      </font>
      <fill>
        <patternFill patternType="none">
          <bgColor auto="1"/>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ill>
        <patternFill>
          <bgColor indexed="2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000080"/>
      <color rgb="FF008000"/>
      <color rgb="FFCCFFCC"/>
      <color rgb="FFFF0000"/>
      <color rgb="FFFF99FF"/>
      <color rgb="FFFF66FF"/>
      <color rgb="FFFF99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111</xdr:row>
      <xdr:rowOff>66676</xdr:rowOff>
    </xdr:to>
    <xdr:sp macro="" textlink="">
      <xdr:nvSpPr>
        <xdr:cNvPr id="2" name="TextBox 1"/>
        <xdr:cNvSpPr txBox="1"/>
      </xdr:nvSpPr>
      <xdr:spPr>
        <a:xfrm>
          <a:off x="19050" y="38099"/>
          <a:ext cx="6657975" cy="180022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Overview (Routine Provider Monitoring)</a:t>
          </a:r>
          <a:r>
            <a:rPr lang="en-US" sz="1100" baseline="0">
              <a:solidFill>
                <a:schemeClr val="dk1"/>
              </a:solidFill>
              <a:effectLst/>
              <a:latin typeface="+mn-lt"/>
              <a:ea typeface="+mn-ea"/>
              <a:cs typeface="+mn-cs"/>
            </a:rPr>
            <a:t>, Frequency-Licensed Surveys,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a:solidFill>
                <a:schemeClr val="dk1"/>
              </a:solidFill>
              <a:effectLst/>
              <a:latin typeface="+mn-lt"/>
              <a:ea typeface="+mn-ea"/>
              <a:cs typeface="+mn-cs"/>
            </a:rPr>
            <a:t>Routine Monitoring Tool</a:t>
          </a:r>
          <a:r>
            <a:rPr lang="en-US" sz="1100">
              <a:solidFill>
                <a:schemeClr val="dk1"/>
              </a:solidFill>
              <a:effectLst/>
              <a:latin typeface="+mn-lt"/>
              <a:ea typeface="+mn-ea"/>
              <a:cs typeface="+mn-cs"/>
            </a:rPr>
            <a:t>.</a:t>
          </a:r>
        </a:p>
        <a:p>
          <a:pPr lvl="0" algn="just"/>
          <a:r>
            <a:rPr lang="en-US" sz="1100" b="1">
              <a:solidFill>
                <a:schemeClr val="accent5">
                  <a:lumMod val="40000"/>
                  <a:lumOff val="6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Record Release Checklist</a:t>
          </a:r>
          <a:r>
            <a:rPr lang="en-US" sz="1100" b="0" baseline="0">
              <a:solidFill>
                <a:schemeClr val="dk1"/>
              </a:solidFill>
              <a:effectLst/>
              <a:latin typeface="+mn-lt"/>
              <a:ea typeface="+mn-ea"/>
              <a:cs typeface="+mn-cs"/>
            </a:rPr>
            <a:t> and </a:t>
          </a:r>
          <a:r>
            <a:rPr lang="en-US" sz="1100" b="0">
              <a:solidFill>
                <a:schemeClr val="dk1"/>
              </a:solidFill>
              <a:effectLst/>
              <a:latin typeface="+mn-lt"/>
              <a:ea typeface="+mn-ea"/>
              <a:cs typeface="+mn-cs"/>
            </a:rPr>
            <a:t>Medication Review Sheet</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Tools.</a:t>
          </a:r>
        </a:p>
        <a:p>
          <a:pPr lvl="0" algn="just"/>
          <a:r>
            <a:rPr lang="en-US" sz="1100" b="1">
              <a:solidFill>
                <a:srgbClr val="FF99FF"/>
              </a:solidFill>
              <a:effectLst/>
              <a:latin typeface="+mn-lt"/>
              <a:ea typeface="+mn-ea"/>
              <a:cs typeface="+mn-cs"/>
            </a:rPr>
            <a:t>Pink</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Staff</a:t>
          </a:r>
          <a:r>
            <a:rPr lang="en-US" sz="1100" baseline="0">
              <a:solidFill>
                <a:schemeClr val="dk1"/>
              </a:solidFill>
              <a:effectLst/>
              <a:latin typeface="+mn-lt"/>
              <a:ea typeface="+mn-ea"/>
              <a:cs typeface="+mn-cs"/>
            </a:rPr>
            <a:t> Qualifications Worksheets.</a:t>
          </a:r>
          <a:endParaRPr lang="en-US" sz="1100">
            <a:solidFill>
              <a:schemeClr val="dk1"/>
            </a:solidFill>
            <a:effectLst/>
            <a:latin typeface="+mn-lt"/>
            <a:ea typeface="+mn-ea"/>
            <a:cs typeface="+mn-cs"/>
          </a:endParaRP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l</a:t>
          </a:r>
          <a:r>
            <a:rPr lang="en-US" sz="1100">
              <a:solidFill>
                <a:schemeClr val="dk1"/>
              </a:solidFill>
              <a:effectLst/>
              <a:latin typeface="+mn-lt"/>
              <a:ea typeface="+mn-ea"/>
              <a:cs typeface="+mn-cs"/>
            </a:rPr>
            <a:t>isting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review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  Service</a:t>
          </a:r>
          <a:r>
            <a:rPr lang="en-US" sz="1100" baseline="0">
              <a:solidFill>
                <a:schemeClr val="dk1"/>
              </a:solidFill>
              <a:effectLst/>
              <a:latin typeface="+mn-lt"/>
              <a:ea typeface="+mn-ea"/>
              <a:cs typeface="+mn-cs"/>
            </a:rPr>
            <a:t> definitions can be found in the DMA Clinical Coverage Policies.  A list of the Behavioral Health Clinical Coverage Policies is included on the Guidelines worksheet.  Links are provided for direct access to each policy.</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dk1"/>
              </a:solidFill>
              <a:effectLst/>
              <a:latin typeface="+mn-lt"/>
              <a:ea typeface="+mn-ea"/>
              <a:cs typeface="+mn-cs"/>
            </a:rPr>
            <a:t>  This sheet providers</a:t>
          </a:r>
          <a:r>
            <a:rPr lang="en-US" sz="1100" baseline="0">
              <a:solidFill>
                <a:schemeClr val="dk1"/>
              </a:solidFill>
              <a:effectLst/>
              <a:latin typeface="+mn-lt"/>
              <a:ea typeface="+mn-ea"/>
              <a:cs typeface="+mn-cs"/>
            </a:rPr>
            <a:t> a brief description of the purpose of each tool and how each tool fits into the routine monitoring process.</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staff qualification worksheet,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Routine Monitoring Tool:  </a:t>
          </a:r>
          <a:r>
            <a:rPr lang="en-US" sz="1100">
              <a:solidFill>
                <a:schemeClr val="dk1"/>
              </a:solidFill>
              <a:effectLst/>
              <a:latin typeface="+mn-lt"/>
              <a:ea typeface="+mn-ea"/>
              <a:cs typeface="+mn-cs"/>
            </a:rPr>
            <a:t>The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10</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Some items (such</a:t>
          </a:r>
          <a:r>
            <a:rPr lang="en-US" sz="1100" baseline="0">
              <a:solidFill>
                <a:schemeClr val="dk1"/>
              </a:solidFill>
              <a:effectLst/>
              <a:latin typeface="+mn-lt"/>
              <a:ea typeface="+mn-ea"/>
              <a:cs typeface="+mn-cs"/>
            </a:rPr>
            <a:t> as policies and procedures) </a:t>
          </a:r>
          <a:r>
            <a:rPr lang="en-US" sz="1100">
              <a:solidFill>
                <a:schemeClr val="dk1"/>
              </a:solidFill>
              <a:effectLst/>
              <a:latin typeface="+mn-lt"/>
              <a:ea typeface="+mn-ea"/>
              <a:cs typeface="+mn-cs"/>
            </a:rPr>
            <a:t>are</a:t>
          </a:r>
          <a:r>
            <a:rPr lang="en-US" sz="1100" baseline="0">
              <a:solidFill>
                <a:schemeClr val="dk1"/>
              </a:solidFill>
              <a:effectLst/>
              <a:latin typeface="+mn-lt"/>
              <a:ea typeface="+mn-ea"/>
              <a:cs typeface="+mn-cs"/>
            </a:rPr>
            <a:t> reviewed once for the individual or agency being reviewed.  Enter the results for these items in the first column.  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lvl="0" algn="just"/>
          <a:r>
            <a:rPr lang="en-US" sz="1100" b="1">
              <a:solidFill>
                <a:schemeClr val="dk1"/>
              </a:solidFill>
              <a:effectLst/>
              <a:latin typeface="+mn-lt"/>
              <a:ea typeface="+mn-ea"/>
              <a:cs typeface="+mn-cs"/>
            </a:rPr>
            <a:t>DHHS Routine Monitoring Tool</a:t>
          </a:r>
        </a:p>
        <a:p>
          <a:pPr lvl="0" algn="just"/>
          <a:r>
            <a:rPr lang="en-US" sz="1100" b="1">
              <a:solidFill>
                <a:schemeClr val="dk1"/>
              </a:solidFill>
              <a:effectLst/>
              <a:latin typeface="+mn-lt"/>
              <a:ea typeface="+mn-ea"/>
              <a:cs typeface="+mn-cs"/>
            </a:rPr>
            <a:t>DHHS</a:t>
          </a:r>
          <a:r>
            <a:rPr lang="en-US" sz="1100" b="1" baseline="0">
              <a:solidFill>
                <a:schemeClr val="dk1"/>
              </a:solidFill>
              <a:effectLst/>
              <a:latin typeface="+mn-lt"/>
              <a:ea typeface="+mn-ea"/>
              <a:cs typeface="+mn-cs"/>
            </a:rPr>
            <a:t> Record Release Checklist:</a:t>
          </a:r>
          <a:r>
            <a:rPr lang="en-US" sz="1100" baseline="0">
              <a:solidFill>
                <a:schemeClr val="dk1"/>
              </a:solidFill>
              <a:effectLst/>
              <a:latin typeface="+mn-lt"/>
              <a:ea typeface="+mn-ea"/>
              <a:cs typeface="+mn-cs"/>
            </a:rPr>
            <a:t>  Data needs to be entered on this sheet before entering data </a:t>
          </a:r>
          <a:r>
            <a:rPr lang="en-US" sz="1100">
              <a:solidFill>
                <a:schemeClr val="dk1"/>
              </a:solidFill>
              <a:effectLst/>
              <a:latin typeface="+mn-lt"/>
              <a:ea typeface="+mn-ea"/>
              <a:cs typeface="+mn-cs"/>
            </a:rPr>
            <a:t>on the DHHS Routine Monitoring Tool Rights Notification Section.  The scores from this sheet will be populated to the Rights Notification Section on question #5.</a:t>
          </a:r>
        </a:p>
        <a:p>
          <a:pPr lvl="0" algn="just"/>
          <a:r>
            <a:rPr lang="en-US" sz="1100" b="1">
              <a:solidFill>
                <a:schemeClr val="dk1"/>
              </a:solidFill>
              <a:effectLst/>
              <a:latin typeface="+mn-lt"/>
              <a:ea typeface="+mn-ea"/>
              <a:cs typeface="+mn-cs"/>
            </a:rPr>
            <a:t>DHHS Medication Review Sheet:  </a:t>
          </a:r>
          <a:r>
            <a:rPr lang="en-US" sz="1100">
              <a:solidFill>
                <a:schemeClr val="dk1"/>
              </a:solidFill>
              <a:effectLst/>
              <a:latin typeface="+mn-lt"/>
              <a:ea typeface="+mn-ea"/>
              <a:cs typeface="+mn-cs"/>
            </a:rPr>
            <a:t>Data needs to be entered on this sheet before entering data on the DHHS Routine Monitoring Tool Medication Review Section.  The scores from this sheet will be populated to the Medication Review Section on questions #15, 16, 17, and 18.</a:t>
          </a: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2">
                  <a:lumMod val="75000"/>
                </a:schemeClr>
              </a:solidFill>
              <a:effectLst/>
              <a:latin typeface="+mn-lt"/>
              <a:ea typeface="+mn-ea"/>
              <a:cs typeface="+mn-cs"/>
            </a:rPr>
            <a:t>Post-Payment</a:t>
          </a:r>
          <a:r>
            <a:rPr lang="en-US" sz="1100" b="1" baseline="0">
              <a:solidFill>
                <a:schemeClr val="accent2">
                  <a:lumMod val="75000"/>
                </a:schemeClr>
              </a:solidFill>
              <a:effectLst/>
              <a:latin typeface="+mn-lt"/>
              <a:ea typeface="+mn-ea"/>
              <a:cs typeface="+mn-cs"/>
            </a:rPr>
            <a:t> Review Tools</a:t>
          </a:r>
          <a:r>
            <a:rPr lang="en-US" sz="1100" baseline="0">
              <a:solidFill>
                <a:schemeClr val="accent2">
                  <a:lumMod val="75000"/>
                </a:schemeClr>
              </a:solidFill>
              <a:effectLst/>
              <a:latin typeface="+mn-lt"/>
              <a:ea typeface="+mn-ea"/>
              <a:cs typeface="+mn-cs"/>
            </a:rPr>
            <a:t>:  </a:t>
          </a:r>
          <a:r>
            <a:rPr lang="en-US" sz="1100">
              <a:solidFill>
                <a:schemeClr val="dk1"/>
              </a:solidFill>
              <a:effectLst/>
              <a:latin typeface="+mn-lt"/>
              <a:ea typeface="+mn-ea"/>
              <a:cs typeface="+mn-cs"/>
            </a:rPr>
            <a:t>The specific post-payment review tool(s) used during a given review are determined by the service(s) reviewed.  In cases where there is not a designated service-specific post-payment review tool, use the generic post-payment review tool.  These tools work the same</a:t>
          </a:r>
          <a:r>
            <a:rPr lang="en-US" sz="1100" baseline="0">
              <a:solidFill>
                <a:schemeClr val="dk1"/>
              </a:solidFill>
              <a:effectLst/>
              <a:latin typeface="+mn-lt"/>
              <a:ea typeface="+mn-ea"/>
              <a:cs typeface="+mn-cs"/>
            </a:rPr>
            <a:t> way </a:t>
          </a:r>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multiple column </a:t>
          </a:r>
          <a:r>
            <a:rPr lang="en-US" sz="1100">
              <a:solidFill>
                <a:schemeClr val="dk1"/>
              </a:solidFill>
              <a:effectLst/>
              <a:latin typeface="+mn-lt"/>
              <a:ea typeface="+mn-ea"/>
              <a:cs typeface="+mn-cs"/>
            </a:rPr>
            <a:t>review tools work.</a:t>
          </a:r>
          <a:r>
            <a:rPr lang="en-US" sz="1100" baseline="0">
              <a:solidFill>
                <a:schemeClr val="dk1"/>
              </a:solidFill>
              <a:effectLst/>
              <a:latin typeface="+mn-lt"/>
              <a:ea typeface="+mn-ea"/>
              <a:cs typeface="+mn-cs"/>
            </a:rPr>
            <a:t>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post-payment review tools:</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DHHS Post-Payment Review Tool for Providers (Generic Tool)</a:t>
          </a:r>
        </a:p>
        <a:p>
          <a:pPr lvl="0" algn="just"/>
          <a:r>
            <a:rPr lang="en-US" sz="1100">
              <a:solidFill>
                <a:schemeClr val="dk1"/>
              </a:solidFill>
              <a:effectLst/>
              <a:latin typeface="+mn-lt"/>
              <a:ea typeface="+mn-ea"/>
              <a:cs typeface="+mn-cs"/>
            </a:rPr>
            <a:t>DHHS Post-Payment Review Tool for Innovations Waiver Service Providers</a:t>
          </a:r>
        </a:p>
        <a:p>
          <a:pPr lvl="0" algn="just"/>
          <a:r>
            <a:rPr lang="en-US" sz="1100">
              <a:solidFill>
                <a:schemeClr val="dk1"/>
              </a:solidFill>
              <a:effectLst/>
              <a:latin typeface="+mn-lt"/>
              <a:ea typeface="+mn-ea"/>
              <a:cs typeface="+mn-cs"/>
            </a:rPr>
            <a:t>DHHS Post-Payment Review Tool for Opioid Treatment Services</a:t>
          </a:r>
        </a:p>
        <a:p>
          <a:pPr lvl="0" algn="just"/>
          <a:r>
            <a:rPr lang="en-US" sz="1100">
              <a:solidFill>
                <a:schemeClr val="dk1"/>
              </a:solidFill>
              <a:effectLst/>
              <a:latin typeface="+mn-lt"/>
              <a:ea typeface="+mn-ea"/>
              <a:cs typeface="+mn-cs"/>
            </a:rPr>
            <a:t>DHHS Post-Payment Review Tool for Diagnostic Assessment</a:t>
          </a:r>
        </a:p>
        <a:p>
          <a:pPr lvl="0" algn="just"/>
          <a:r>
            <a:rPr lang="en-US" sz="1100">
              <a:solidFill>
                <a:schemeClr val="dk1"/>
              </a:solidFill>
              <a:effectLst/>
              <a:latin typeface="+mn-lt"/>
              <a:ea typeface="+mn-ea"/>
              <a:cs typeface="+mn-cs"/>
            </a:rPr>
            <a:t>DHHS Post-Payment Review Tool for Residential Services</a:t>
          </a:r>
        </a:p>
        <a:p>
          <a:pPr lvl="0" algn="just"/>
          <a:r>
            <a:rPr lang="en-US" sz="1100">
              <a:solidFill>
                <a:schemeClr val="dk1"/>
              </a:solidFill>
              <a:effectLst/>
              <a:latin typeface="+mn-lt"/>
              <a:ea typeface="+mn-ea"/>
              <a:cs typeface="+mn-cs"/>
            </a:rPr>
            <a:t>DHHS Post-Payment Review Tool for Psychiatric Residential Treatment Facilities (PRTF)</a:t>
          </a:r>
        </a:p>
        <a:p>
          <a:pPr algn="just"/>
          <a:r>
            <a:rPr lang="en-US" sz="1100">
              <a:solidFill>
                <a:schemeClr val="dk1"/>
              </a:solidFill>
              <a:effectLst/>
              <a:latin typeface="+mn-lt"/>
              <a:ea typeface="+mn-ea"/>
              <a:cs typeface="+mn-cs"/>
            </a:rPr>
            <a:t> </a:t>
          </a:r>
        </a:p>
        <a:p>
          <a:pPr algn="just"/>
          <a:r>
            <a:rPr lang="en-US" sz="1100">
              <a:solidFill>
                <a:schemeClr val="dk1"/>
              </a:solidFill>
              <a:effectLst/>
              <a:latin typeface="+mn-lt"/>
              <a:ea typeface="+mn-ea"/>
              <a:cs typeface="+mn-cs"/>
            </a:rPr>
            <a:t>All of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a:solidFill>
              <a:schemeClr val="dk1"/>
            </a:solidFill>
            <a:effectLst/>
            <a:latin typeface="+mn-lt"/>
            <a:ea typeface="+mn-ea"/>
            <a:cs typeface="+mn-cs"/>
          </a:endParaRPr>
        </a:p>
        <a:p>
          <a:pPr algn="just"/>
          <a:r>
            <a:rPr lang="en-US" sz="1100" b="1">
              <a:solidFill>
                <a:srgbClr val="FF99FF"/>
              </a:solidFill>
              <a:effectLst/>
              <a:latin typeface="+mn-lt"/>
              <a:ea typeface="+mn-ea"/>
              <a:cs typeface="+mn-cs"/>
            </a:rPr>
            <a:t>Staff Qualification Worksheets:</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Each Post-Payment Review tool has one or more staff qualification</a:t>
          </a:r>
          <a:r>
            <a:rPr lang="en-US" sz="1100" b="0" baseline="0">
              <a:solidFill>
                <a:schemeClr val="dk1"/>
              </a:solidFill>
              <a:effectLst/>
              <a:latin typeface="+mn-lt"/>
              <a:ea typeface="+mn-ea"/>
              <a:cs typeface="+mn-cs"/>
            </a:rPr>
            <a:t> worksheets to assist the reviewer document answers to questions related to specific service requirements, staff qualification/training requirements, supervision, health care registry, and criminal record checks.  Most Post-Payment Review tools have one staff qualification worksheet.  The Generic Post-Payment Review tool has multiple staff qualification worksheets.  Use the applicable worksheet(s).</a:t>
          </a:r>
        </a:p>
        <a:p>
          <a:pPr algn="just"/>
          <a:endParaRPr lang="en-US" sz="1100" b="0" baseline="0">
            <a:solidFill>
              <a:schemeClr val="dk1"/>
            </a:solidFill>
            <a:effectLst/>
            <a:latin typeface="+mn-lt"/>
            <a:ea typeface="+mn-ea"/>
            <a:cs typeface="+mn-cs"/>
          </a:endParaRPr>
        </a:p>
        <a:p>
          <a:pPr algn="just"/>
          <a:r>
            <a:rPr lang="en-US" sz="1100">
              <a:solidFill>
                <a:schemeClr val="dk1"/>
              </a:solidFill>
              <a:effectLst/>
              <a:latin typeface="+mn-lt"/>
              <a:ea typeface="+mn-ea"/>
              <a:cs typeface="+mn-cs"/>
            </a:rPr>
            <a:t>Each worksheet has multiple columns to provide a place to document results for multiple</a:t>
          </a:r>
          <a:r>
            <a:rPr lang="en-US" sz="1100" baseline="0">
              <a:solidFill>
                <a:schemeClr val="dk1"/>
              </a:solidFill>
              <a:effectLst/>
              <a:latin typeface="+mn-lt"/>
              <a:ea typeface="+mn-ea"/>
              <a:cs typeface="+mn-cs"/>
            </a:rPr>
            <a:t> staff reviewed.  Each column is numbered for easy reference. Use only the columns needed.  Each tool contains columns at the far right and/or rows at the bottom for automatically counting the number of items on the tool that are marked "Met", "Not Met", and "N/A" (not applicable).  Results are for information only and are not linked to any other worksheet in this workbook.</a:t>
          </a:r>
        </a:p>
        <a:p>
          <a:pPr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Individual Post-Payment</a:t>
          </a:r>
          <a:r>
            <a:rPr lang="en-US" sz="1100" b="1" baseline="0">
              <a:solidFill>
                <a:srgbClr val="7030A0"/>
              </a:solidFill>
              <a:effectLst/>
              <a:latin typeface="+mn-lt"/>
              <a:ea typeface="+mn-ea"/>
              <a:cs typeface="+mn-cs"/>
            </a:rPr>
            <a:t>,</a:t>
          </a:r>
          <a:r>
            <a:rPr lang="en-US" sz="1100" b="1">
              <a:solidFill>
                <a:srgbClr val="7030A0"/>
              </a:solidFill>
              <a:effectLst/>
              <a:latin typeface="+mn-lt"/>
              <a:ea typeface="+mn-ea"/>
              <a:cs typeface="+mn-cs"/>
            </a:rPr>
            <a:t> Personnel, Post-Payment Review, Incident</a:t>
          </a:r>
          <a:r>
            <a:rPr lang="en-US" sz="1100" b="1" baseline="0">
              <a:solidFill>
                <a:srgbClr val="7030A0"/>
              </a:solidFill>
              <a:effectLst/>
              <a:latin typeface="+mn-lt"/>
              <a:ea typeface="+mn-ea"/>
              <a:cs typeface="+mn-cs"/>
            </a:rPr>
            <a:t> Level I, II &amp; III, Restrictive Interventions, Complaints, and Medication Review </a:t>
          </a:r>
          <a:r>
            <a:rPr lang="en-US" sz="1100" b="1">
              <a:solidFill>
                <a:srgbClr val="7030A0"/>
              </a:solidFill>
              <a:effectLst/>
              <a:latin typeface="+mn-lt"/>
              <a:ea typeface="+mn-ea"/>
              <a:cs typeface="+mn-cs"/>
            </a:rPr>
            <a:t>worksheets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These worksheets provide a place to list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30)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r>
            <a:rPr lang="en-US" sz="1100" b="1">
              <a:solidFill>
                <a:schemeClr val="dk1"/>
              </a:solidFill>
              <a:effectLst/>
              <a:latin typeface="+mn-lt"/>
              <a:ea typeface="+mn-ea"/>
              <a:cs typeface="+mn-cs"/>
            </a:rPr>
            <a:t> </a:t>
          </a: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the LME-MCO and DHHS to aggregate and analyze review results for all providers over time and across the catchment area and the state.</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480060</xdr:colOff>
      <xdr:row>1</xdr:row>
      <xdr:rowOff>374577</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693420" cy="747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495300</xdr:colOff>
      <xdr:row>2</xdr:row>
      <xdr:rowOff>9674</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708660" cy="75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464820</xdr:colOff>
      <xdr:row>1</xdr:row>
      <xdr:rowOff>243840</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40"/>
          <a:ext cx="6781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480060</xdr:colOff>
      <xdr:row>1</xdr:row>
      <xdr:rowOff>244866</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495300</xdr:colOff>
      <xdr:row>2</xdr:row>
      <xdr:rowOff>2054</xdr:rowOff>
    </xdr:to>
    <xdr:pic>
      <xdr:nvPicPr>
        <xdr:cNvPr id="3" name="Picture 2"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708660" cy="756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1</xdr:row>
      <xdr:rowOff>244866</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1</xdr:row>
      <xdr:rowOff>244866</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83895" cy="73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552450</xdr:colOff>
      <xdr:row>12</xdr:row>
      <xdr:rowOff>95250</xdr:rowOff>
    </xdr:from>
    <xdr:to>
      <xdr:col>9</xdr:col>
      <xdr:colOff>1038225</xdr:colOff>
      <xdr:row>17</xdr:row>
      <xdr:rowOff>152400</xdr:rowOff>
    </xdr:to>
    <xdr:sp macro="" textlink="">
      <xdr:nvSpPr>
        <xdr:cNvPr id="2" name="TextBox 1"/>
        <xdr:cNvSpPr txBox="1"/>
      </xdr:nvSpPr>
      <xdr:spPr>
        <a:xfrm>
          <a:off x="4648200" y="2924175"/>
          <a:ext cx="84772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the LME-MCO and DHHS</a:t>
          </a:r>
          <a:r>
            <a:rPr lang="en-US" sz="1100" baseline="0"/>
            <a:t> to aggregate and analyze review results for all providers within the catchment area and across the state.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1600200</xdr:colOff>
          <xdr:row>2</xdr:row>
          <xdr:rowOff>1000125</xdr:rowOff>
        </xdr:from>
        <xdr:to>
          <xdr:col>1</xdr:col>
          <xdr:colOff>2514600</xdr:colOff>
          <xdr:row>2</xdr:row>
          <xdr:rowOff>1685925</xdr:rowOff>
        </xdr:to>
        <xdr:sp macro="" textlink="">
          <xdr:nvSpPr>
            <xdr:cNvPr id="36877" name="Object 13" hidden="1">
              <a:extLst>
                <a:ext uri="{63B3BB69-23CF-44E3-9099-C40C66FF867C}">
                  <a14:compatExt spid="_x0000_s368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1</xdr:col>
      <xdr:colOff>2638425</xdr:colOff>
      <xdr:row>2</xdr:row>
      <xdr:rowOff>1295400</xdr:rowOff>
    </xdr:from>
    <xdr:to>
      <xdr:col>1</xdr:col>
      <xdr:colOff>2943225</xdr:colOff>
      <xdr:row>2</xdr:row>
      <xdr:rowOff>1485900</xdr:rowOff>
    </xdr:to>
    <xdr:sp macro="" textlink="">
      <xdr:nvSpPr>
        <xdr:cNvPr id="6" name="Left Arrow 5"/>
        <xdr:cNvSpPr/>
      </xdr:nvSpPr>
      <xdr:spPr>
        <a:xfrm>
          <a:off x="5686425" y="1628775"/>
          <a:ext cx="304800" cy="19050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4</xdr:col>
      <xdr:colOff>704850</xdr:colOff>
      <xdr:row>2</xdr:row>
      <xdr:rowOff>9526</xdr:rowOff>
    </xdr:from>
    <xdr:to>
      <xdr:col>5</xdr:col>
      <xdr:colOff>1686487</xdr:colOff>
      <xdr:row>3</xdr:row>
      <xdr:rowOff>9525</xdr:rowOff>
    </xdr:to>
    <xdr:pic>
      <xdr:nvPicPr>
        <xdr:cNvPr id="2" name="Picture 1" descr="Screen Clippi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82075" y="342901"/>
          <a:ext cx="4029637" cy="2828924"/>
        </a:xfrm>
        <a:prstGeom prst="rect">
          <a:avLst/>
        </a:prstGeom>
      </xdr:spPr>
    </xdr:pic>
    <xdr:clientData/>
  </xdr:twoCellAnchor>
  <xdr:twoCellAnchor>
    <xdr:from>
      <xdr:col>4</xdr:col>
      <xdr:colOff>190500</xdr:colOff>
      <xdr:row>2</xdr:row>
      <xdr:rowOff>1304925</xdr:rowOff>
    </xdr:from>
    <xdr:to>
      <xdr:col>4</xdr:col>
      <xdr:colOff>514350</xdr:colOff>
      <xdr:row>2</xdr:row>
      <xdr:rowOff>1514475</xdr:rowOff>
    </xdr:to>
    <xdr:sp macro="" textlink="">
      <xdr:nvSpPr>
        <xdr:cNvPr id="3" name="Right Arrow 2"/>
        <xdr:cNvSpPr/>
      </xdr:nvSpPr>
      <xdr:spPr>
        <a:xfrm>
          <a:off x="8467725" y="1638300"/>
          <a:ext cx="323850" cy="2095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600075</xdr:colOff>
          <xdr:row>44</xdr:row>
          <xdr:rowOff>161925</xdr:rowOff>
        </xdr:to>
        <xdr:sp macro="" textlink="">
          <xdr:nvSpPr>
            <xdr:cNvPr id="79882" name="Object 10" hidden="1">
              <a:extLst>
                <a:ext uri="{63B3BB69-23CF-44E3-9099-C40C66FF867C}">
                  <a14:compatExt spid="_x0000_s7988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14</xdr:col>
          <xdr:colOff>581025</xdr:colOff>
          <xdr:row>42</xdr:row>
          <xdr:rowOff>9525</xdr:rowOff>
        </xdr:to>
        <xdr:sp macro="" textlink="">
          <xdr:nvSpPr>
            <xdr:cNvPr id="140289" name="Object 1" hidden="1">
              <a:extLst>
                <a:ext uri="{63B3BB69-23CF-44E3-9099-C40C66FF867C}">
                  <a14:compatExt spid="_x0000_s14028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437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209550</xdr:colOff>
      <xdr:row>17</xdr:row>
      <xdr:rowOff>400049</xdr:rowOff>
    </xdr:from>
    <xdr:to>
      <xdr:col>7</xdr:col>
      <xdr:colOff>485775</xdr:colOff>
      <xdr:row>19</xdr:row>
      <xdr:rowOff>238125</xdr:rowOff>
    </xdr:to>
    <xdr:sp macro="" textlink="">
      <xdr:nvSpPr>
        <xdr:cNvPr id="4" name="Left Arrow Callout 3"/>
        <xdr:cNvSpPr/>
      </xdr:nvSpPr>
      <xdr:spPr>
        <a:xfrm>
          <a:off x="10458450" y="6724649"/>
          <a:ext cx="3228975" cy="1724026"/>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xdr:from>
      <xdr:col>2</xdr:col>
      <xdr:colOff>219075</xdr:colOff>
      <xdr:row>30</xdr:row>
      <xdr:rowOff>104775</xdr:rowOff>
    </xdr:from>
    <xdr:to>
      <xdr:col>7</xdr:col>
      <xdr:colOff>504825</xdr:colOff>
      <xdr:row>33</xdr:row>
      <xdr:rowOff>133350</xdr:rowOff>
    </xdr:to>
    <xdr:sp macro="" textlink="">
      <xdr:nvSpPr>
        <xdr:cNvPr id="5" name="Left Arrow Callout 4"/>
        <xdr:cNvSpPr/>
      </xdr:nvSpPr>
      <xdr:spPr>
        <a:xfrm>
          <a:off x="10467975" y="10915650"/>
          <a:ext cx="3238500" cy="771525"/>
        </a:xfrm>
        <a:prstGeom prst="leftArrowCallout">
          <a:avLst>
            <a:gd name="adj1" fmla="val 25000"/>
            <a:gd name="adj2" fmla="val 25000"/>
            <a:gd name="adj3" fmla="val 25000"/>
            <a:gd name="adj4" fmla="val 8677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This information is not linked to anything else in the workbook.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15240</xdr:rowOff>
    </xdr:from>
    <xdr:to>
      <xdr:col>1</xdr:col>
      <xdr:colOff>232410</xdr:colOff>
      <xdr:row>2</xdr:row>
      <xdr:rowOff>0</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5240"/>
          <a:ext cx="432435"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28575</xdr:colOff>
      <xdr:row>0</xdr:row>
      <xdr:rowOff>123825</xdr:rowOff>
    </xdr:from>
    <xdr:to>
      <xdr:col>14</xdr:col>
      <xdr:colOff>571500</xdr:colOff>
      <xdr:row>5</xdr:row>
      <xdr:rowOff>133350</xdr:rowOff>
    </xdr:to>
    <xdr:sp macro="" textlink="">
      <xdr:nvSpPr>
        <xdr:cNvPr id="3" name="Down Arrow Callout 2"/>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xdr:colOff>
      <xdr:row>0</xdr:row>
      <xdr:rowOff>15240</xdr:rowOff>
    </xdr:from>
    <xdr:to>
      <xdr:col>1</xdr:col>
      <xdr:colOff>457200</xdr:colOff>
      <xdr:row>1</xdr:row>
      <xdr:rowOff>365760</xdr:rowOff>
    </xdr:to>
    <xdr:pic>
      <xdr:nvPicPr>
        <xdr:cNvPr id="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40"/>
          <a:ext cx="6781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7620</xdr:rowOff>
    </xdr:from>
    <xdr:to>
      <xdr:col>1</xdr:col>
      <xdr:colOff>182880</xdr:colOff>
      <xdr:row>2</xdr:row>
      <xdr:rowOff>0</xdr:rowOff>
    </xdr:to>
    <xdr:pic>
      <xdr:nvPicPr>
        <xdr:cNvPr id="2" name="Picture 5"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5320"/>
          <a:ext cx="5638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7620</xdr:rowOff>
    </xdr:from>
    <xdr:to>
      <xdr:col>1</xdr:col>
      <xdr:colOff>182880</xdr:colOff>
      <xdr:row>2</xdr:row>
      <xdr:rowOff>0</xdr:rowOff>
    </xdr:to>
    <xdr:pic>
      <xdr:nvPicPr>
        <xdr:cNvPr id="2" name="Picture 5"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5638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DHHS%20Review%20Tools%20for%20Providers%203-11-13%20Tes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Post-Payment Innovations Waiver"/>
      <sheetName val="Post-Payment Opioid"/>
      <sheetName val="Post-Payment DA"/>
      <sheetName val="Post-Payment Residential"/>
      <sheetName val="Post-Payment Day Tx"/>
      <sheetName val="Post-Payment PRTF"/>
      <sheetName val="Staff Qual FBC-PH-MedCRT-ADATC"/>
      <sheetName val="OVERALL SUMMARY"/>
      <sheetName val="Individual Records"/>
      <sheetName val="Personnel"/>
      <sheetName val="Post-Payment"/>
      <sheetName val="Data Extraction"/>
    </sheetNames>
    <sheetDataSet>
      <sheetData sheetId="0" refreshError="1"/>
      <sheetData sheetId="1" refreshError="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row r="5">
          <cell r="B5" t="str">
            <v>ABC Provider</v>
          </cell>
        </row>
      </sheetData>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ncdma.s3.amazonaws.com/s3fs-public/documents/files/8j.pdf" TargetMode="External"/><Relationship Id="rId13" Type="http://schemas.openxmlformats.org/officeDocument/2006/relationships/drawing" Target="../drawings/drawing2.xml"/><Relationship Id="rId3" Type="http://schemas.openxmlformats.org/officeDocument/2006/relationships/hyperlink" Target="https://ncdma.s3.amazonaws.com/s3fs-public/documents/files/8C.pdf" TargetMode="External"/><Relationship Id="rId7" Type="http://schemas.openxmlformats.org/officeDocument/2006/relationships/hyperlink" Target="https://ncdma.s3.amazonaws.com/s3fs-public/documents/files/8i.pdf" TargetMode="External"/><Relationship Id="rId12" Type="http://schemas.openxmlformats.org/officeDocument/2006/relationships/printerSettings" Target="../printerSettings/printerSettings2.bin"/><Relationship Id="rId2" Type="http://schemas.openxmlformats.org/officeDocument/2006/relationships/hyperlink" Target="https://ncdma.s3.amazonaws.com/s3fs-public/documents/files/8A.pdf" TargetMode="External"/><Relationship Id="rId16" Type="http://schemas.openxmlformats.org/officeDocument/2006/relationships/image" Target="../media/image1.emf"/><Relationship Id="rId1" Type="http://schemas.openxmlformats.org/officeDocument/2006/relationships/hyperlink" Target="https://ncdma.s3.amazonaws.com/s3fs-public/documents/files/8B.pdf" TargetMode="External"/><Relationship Id="rId6" Type="http://schemas.openxmlformats.org/officeDocument/2006/relationships/hyperlink" Target="https://ncdma.s3.amazonaws.com/s3fs-public/documents/files/8E.pdf" TargetMode="External"/><Relationship Id="rId11" Type="http://schemas.openxmlformats.org/officeDocument/2006/relationships/hyperlink" Target="https://ncdma.s3.amazonaws.com/s3fs-public/documents/files/8P.pdf" TargetMode="External"/><Relationship Id="rId5" Type="http://schemas.openxmlformats.org/officeDocument/2006/relationships/hyperlink" Target="https://ncdma.s3.amazonaws.com/s3fs-public/documents/files/8D2.pdf" TargetMode="External"/><Relationship Id="rId15" Type="http://schemas.openxmlformats.org/officeDocument/2006/relationships/oleObject" Target="../embeddings/oleObject1.bin"/><Relationship Id="rId10" Type="http://schemas.openxmlformats.org/officeDocument/2006/relationships/hyperlink" Target="https://ncdma.s3.amazonaws.com/s3fs-public/documents/files/8-O.pdf" TargetMode="External"/><Relationship Id="rId4" Type="http://schemas.openxmlformats.org/officeDocument/2006/relationships/hyperlink" Target="https://ncdma.s3.amazonaws.com/s3fs-public/documents/files/8D1.pdf" TargetMode="External"/><Relationship Id="rId9" Type="http://schemas.openxmlformats.org/officeDocument/2006/relationships/hyperlink" Target="https://ncdma.s3.amazonaws.com/s3fs-public/documents/files/8L.pdf" TargetMode="External"/><Relationship Id="rId1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ColWidth="9.140625" defaultRowHeight="12.75"/>
  <cols>
    <col min="1" max="16384" width="9.140625" style="487"/>
  </cols>
  <sheetData/>
  <sheetProtection sheet="1" objects="1" scenarios="1"/>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F104"/>
  <sheetViews>
    <sheetView workbookViewId="0">
      <pane xSplit="2" ySplit="5" topLeftCell="C6" activePane="bottomRight" state="frozen"/>
      <selection activeCell="B4" sqref="B4"/>
      <selection pane="topRight" activeCell="B4" sqref="B4"/>
      <selection pane="bottomLeft" activeCell="B4" sqref="B4"/>
      <selection pane="bottomRight" activeCell="C6" sqref="C6"/>
    </sheetView>
  </sheetViews>
  <sheetFormatPr defaultColWidth="8.85546875" defaultRowHeight="12.75"/>
  <cols>
    <col min="1" max="1" width="5.7109375" style="208" customWidth="1"/>
    <col min="2" max="2" width="40.7109375" style="208" customWidth="1"/>
    <col min="3" max="12" width="12.7109375" style="208" customWidth="1"/>
    <col min="13" max="32" width="12.7109375" style="192" customWidth="1"/>
    <col min="33" max="16384" width="8.85546875" style="192"/>
  </cols>
  <sheetData>
    <row r="1" spans="1:32" s="563" customFormat="1" ht="51" customHeight="1" thickBot="1">
      <c r="A1" s="562"/>
      <c r="B1" s="562"/>
      <c r="C1" s="1018" t="s">
        <v>356</v>
      </c>
      <c r="D1" s="1018"/>
      <c r="E1" s="1018"/>
      <c r="F1" s="1018"/>
      <c r="G1" s="1018"/>
      <c r="H1" s="1018"/>
      <c r="I1" s="1018"/>
      <c r="J1" s="1018"/>
      <c r="K1" s="1018"/>
      <c r="L1" s="1018"/>
      <c r="M1" s="1018" t="s">
        <v>356</v>
      </c>
      <c r="N1" s="1018"/>
      <c r="O1" s="1018"/>
      <c r="P1" s="1018"/>
      <c r="Q1" s="1018"/>
      <c r="R1" s="1018"/>
      <c r="S1" s="1018"/>
      <c r="T1" s="1018"/>
      <c r="U1" s="1018"/>
      <c r="V1" s="1018"/>
      <c r="W1" s="1018" t="s">
        <v>356</v>
      </c>
      <c r="X1" s="1018"/>
      <c r="Y1" s="1018"/>
      <c r="Z1" s="1018"/>
      <c r="AA1" s="1018"/>
      <c r="AB1" s="1018"/>
      <c r="AC1" s="1018"/>
      <c r="AD1" s="1018"/>
      <c r="AE1" s="1018"/>
      <c r="AF1" s="1018"/>
    </row>
    <row r="2" spans="1:32" ht="48" customHeight="1">
      <c r="A2" s="188"/>
      <c r="B2" s="189"/>
      <c r="C2" s="189" t="s">
        <v>68</v>
      </c>
      <c r="D2" s="189"/>
      <c r="E2" s="189"/>
      <c r="F2" s="189"/>
      <c r="G2" s="189"/>
      <c r="H2" s="189"/>
      <c r="I2" s="189"/>
      <c r="J2" s="189"/>
      <c r="K2" s="189"/>
      <c r="L2" s="189"/>
      <c r="M2" s="189" t="s">
        <v>68</v>
      </c>
      <c r="N2" s="189"/>
      <c r="O2" s="189"/>
      <c r="P2" s="189"/>
      <c r="Q2" s="189"/>
      <c r="R2" s="190"/>
      <c r="S2" s="189"/>
      <c r="T2" s="189"/>
      <c r="U2" s="189"/>
      <c r="V2" s="189"/>
      <c r="W2" s="189" t="s">
        <v>68</v>
      </c>
      <c r="X2" s="189"/>
      <c r="Y2" s="189"/>
      <c r="Z2" s="189"/>
      <c r="AA2" s="189"/>
      <c r="AB2" s="189"/>
      <c r="AC2" s="189"/>
      <c r="AD2" s="189"/>
      <c r="AE2" s="189"/>
      <c r="AF2" s="191"/>
    </row>
    <row r="3" spans="1:32" ht="19.5" customHeight="1">
      <c r="A3" s="193"/>
      <c r="B3" s="194"/>
      <c r="C3" s="195" t="s">
        <v>69</v>
      </c>
      <c r="D3" s="196"/>
      <c r="E3" s="197" t="str">
        <f>IF('Workbook Set-up'!$B$5="","",'Workbook Set-up'!$B$5&amp;"   /   "&amp;'Workbook Set-up'!$B$6)</f>
        <v/>
      </c>
      <c r="F3" s="198"/>
      <c r="G3" s="198"/>
      <c r="H3" s="198"/>
      <c r="I3" s="195"/>
      <c r="J3" s="199" t="s">
        <v>30</v>
      </c>
      <c r="K3" s="197" t="str">
        <f>IF(AND('Workbook Set-up'!$B$12="",'Workbook Set-up'!$B$13=""),"",IF('Workbook Set-up'!$B$12='Workbook Set-up'!$B$13,TEXT('Workbook Set-up'!$B$12,"m/d/yyyy"),IF('Workbook Set-up'!$B$12&lt;&gt;'Workbook Set-up'!$B$13,TEXT('Workbook Set-up'!$B$12,"m/d/yyyy")&amp;" to "&amp;TEXT('Workbook Set-up'!$B$13,"m/d/yyyy"),"")))</f>
        <v/>
      </c>
      <c r="L3" s="198"/>
      <c r="M3" s="195" t="s">
        <v>69</v>
      </c>
      <c r="N3" s="196"/>
      <c r="O3" s="197" t="str">
        <f>IF('Workbook Set-up'!$B$5="","",'Workbook Set-up'!$B$5&amp;"   /   "&amp;'Workbook Set-up'!$B$6)</f>
        <v/>
      </c>
      <c r="P3" s="198"/>
      <c r="Q3" s="198"/>
      <c r="R3" s="198"/>
      <c r="S3" s="195"/>
      <c r="T3" s="199" t="s">
        <v>30</v>
      </c>
      <c r="U3" s="197" t="str">
        <f>IF(AND('Workbook Set-up'!$B$12="",'Workbook Set-up'!$B$13=""),"",IF('Workbook Set-up'!$B$12='Workbook Set-up'!$B$13,TEXT('Workbook Set-up'!$B$12,"m/d/yyyy"),IF('Workbook Set-up'!$B$12&lt;&gt;'Workbook Set-up'!$B$13,TEXT('Workbook Set-up'!$B$12,"m/d/yyyy")&amp;" to "&amp;TEXT('Workbook Set-up'!$B$13,"m/d/yyyy"),"")))</f>
        <v/>
      </c>
      <c r="V3" s="198"/>
      <c r="W3" s="195" t="s">
        <v>69</v>
      </c>
      <c r="X3" s="196"/>
      <c r="Y3" s="197" t="str">
        <f>IF('Workbook Set-up'!$B$5="","",'Workbook Set-up'!$B$5&amp;"   /   "&amp;'Workbook Set-up'!$B$6)</f>
        <v/>
      </c>
      <c r="Z3" s="198"/>
      <c r="AA3" s="198"/>
      <c r="AB3" s="198"/>
      <c r="AC3" s="195"/>
      <c r="AD3" s="199" t="s">
        <v>30</v>
      </c>
      <c r="AE3" s="197" t="str">
        <f>IF(AND('Workbook Set-up'!$B$12="",'Workbook Set-up'!$B$13=""),"",IF('Workbook Set-up'!$B$12='Workbook Set-up'!$B$13,TEXT('Workbook Set-up'!$B$12,"m/d/yyyy"),IF('Workbook Set-up'!$B$12&lt;&gt;'Workbook Set-up'!$B$13,TEXT('Workbook Set-up'!$B$12,"m/d/yyyy")&amp;" to "&amp;TEXT('Workbook Set-up'!$B$13,"m/d/yyyy"),"")))</f>
        <v/>
      </c>
      <c r="AF3" s="200"/>
    </row>
    <row r="4" spans="1:32" s="558" customFormat="1" ht="19.5" customHeight="1">
      <c r="A4" s="557"/>
      <c r="B4" s="557"/>
      <c r="C4" s="559" t="s">
        <v>70</v>
      </c>
      <c r="D4" s="559"/>
      <c r="E4" s="559"/>
      <c r="F4" s="559"/>
      <c r="G4" s="559"/>
      <c r="H4" s="559"/>
      <c r="I4" s="559"/>
      <c r="J4" s="559"/>
      <c r="K4" s="559"/>
      <c r="L4" s="559"/>
      <c r="M4" s="559" t="s">
        <v>70</v>
      </c>
      <c r="N4" s="559"/>
      <c r="O4" s="559"/>
      <c r="P4" s="559"/>
      <c r="Q4" s="559"/>
      <c r="R4" s="559"/>
      <c r="S4" s="559"/>
      <c r="T4" s="559"/>
      <c r="U4" s="559"/>
      <c r="V4" s="559"/>
      <c r="W4" s="559" t="s">
        <v>70</v>
      </c>
      <c r="X4" s="559"/>
      <c r="Y4" s="559"/>
      <c r="Z4" s="559"/>
      <c r="AA4" s="559"/>
      <c r="AB4" s="559"/>
      <c r="AC4" s="559"/>
      <c r="AD4" s="559"/>
      <c r="AE4" s="559"/>
      <c r="AF4" s="559"/>
    </row>
    <row r="5" spans="1:32">
      <c r="A5" s="201" t="s">
        <v>71</v>
      </c>
      <c r="B5" s="561" t="s">
        <v>72</v>
      </c>
      <c r="C5" s="560">
        <v>1</v>
      </c>
      <c r="D5" s="560">
        <v>2</v>
      </c>
      <c r="E5" s="560">
        <v>3</v>
      </c>
      <c r="F5" s="560">
        <v>4</v>
      </c>
      <c r="G5" s="560">
        <v>5</v>
      </c>
      <c r="H5" s="560">
        <v>6</v>
      </c>
      <c r="I5" s="560">
        <v>7</v>
      </c>
      <c r="J5" s="560">
        <v>8</v>
      </c>
      <c r="K5" s="560">
        <v>9</v>
      </c>
      <c r="L5" s="560">
        <v>10</v>
      </c>
      <c r="M5" s="560">
        <v>11</v>
      </c>
      <c r="N5" s="560">
        <v>12</v>
      </c>
      <c r="O5" s="560">
        <v>13</v>
      </c>
      <c r="P5" s="560">
        <v>14</v>
      </c>
      <c r="Q5" s="560">
        <v>15</v>
      </c>
      <c r="R5" s="560">
        <v>16</v>
      </c>
      <c r="S5" s="560">
        <v>17</v>
      </c>
      <c r="T5" s="560">
        <v>18</v>
      </c>
      <c r="U5" s="560">
        <v>19</v>
      </c>
      <c r="V5" s="560">
        <v>20</v>
      </c>
      <c r="W5" s="560">
        <v>21</v>
      </c>
      <c r="X5" s="560">
        <v>22</v>
      </c>
      <c r="Y5" s="560">
        <v>23</v>
      </c>
      <c r="Z5" s="560">
        <v>24</v>
      </c>
      <c r="AA5" s="560">
        <v>25</v>
      </c>
      <c r="AB5" s="560">
        <v>26</v>
      </c>
      <c r="AC5" s="560">
        <v>27</v>
      </c>
      <c r="AD5" s="560">
        <v>28</v>
      </c>
      <c r="AE5" s="560">
        <v>29</v>
      </c>
      <c r="AF5" s="560">
        <v>30</v>
      </c>
    </row>
    <row r="6" spans="1:32">
      <c r="A6" s="1019">
        <v>1</v>
      </c>
      <c r="B6" s="202" t="s">
        <v>73</v>
      </c>
      <c r="C6" s="203"/>
      <c r="D6" s="203"/>
      <c r="E6" s="203"/>
      <c r="F6" s="203"/>
      <c r="G6" s="203"/>
      <c r="H6" s="203"/>
      <c r="I6" s="203"/>
      <c r="J6" s="203"/>
      <c r="K6" s="203"/>
      <c r="L6" s="203"/>
      <c r="M6" s="204"/>
      <c r="N6" s="204"/>
      <c r="O6" s="204"/>
      <c r="P6" s="204"/>
      <c r="Q6" s="204"/>
      <c r="R6" s="204"/>
      <c r="S6" s="204"/>
      <c r="T6" s="204"/>
      <c r="U6" s="204"/>
      <c r="V6" s="204"/>
      <c r="W6" s="204"/>
      <c r="X6" s="204"/>
      <c r="Y6" s="204"/>
      <c r="Z6" s="204"/>
      <c r="AA6" s="204"/>
      <c r="AB6" s="204"/>
      <c r="AC6" s="204"/>
      <c r="AD6" s="204"/>
      <c r="AE6" s="204"/>
      <c r="AF6" s="204"/>
    </row>
    <row r="7" spans="1:32">
      <c r="A7" s="1020"/>
      <c r="B7" s="205" t="s">
        <v>357</v>
      </c>
      <c r="C7" s="206"/>
      <c r="D7" s="206"/>
      <c r="E7" s="206"/>
      <c r="F7" s="206"/>
      <c r="G7" s="206"/>
      <c r="H7" s="206"/>
      <c r="I7" s="206"/>
      <c r="J7" s="206"/>
      <c r="K7" s="206"/>
      <c r="L7" s="206"/>
      <c r="M7" s="207"/>
      <c r="N7" s="207"/>
      <c r="O7" s="207"/>
      <c r="P7" s="207"/>
      <c r="Q7" s="207"/>
      <c r="R7" s="207"/>
      <c r="S7" s="207"/>
      <c r="T7" s="207"/>
      <c r="U7" s="207"/>
      <c r="V7" s="207"/>
      <c r="W7" s="207"/>
      <c r="X7" s="207"/>
      <c r="Y7" s="207"/>
      <c r="Z7" s="207"/>
      <c r="AA7" s="207"/>
      <c r="AB7" s="207"/>
      <c r="AC7" s="207"/>
      <c r="AD7" s="207"/>
      <c r="AE7" s="207"/>
      <c r="AF7" s="207"/>
    </row>
    <row r="8" spans="1:32">
      <c r="A8" s="1020"/>
      <c r="B8" s="205" t="s">
        <v>358</v>
      </c>
      <c r="C8" s="206"/>
      <c r="D8" s="206"/>
      <c r="E8" s="206"/>
      <c r="F8" s="206"/>
      <c r="G8" s="206"/>
      <c r="H8" s="206"/>
      <c r="I8" s="206"/>
      <c r="J8" s="206"/>
      <c r="K8" s="206"/>
      <c r="L8" s="206"/>
      <c r="M8" s="207"/>
      <c r="N8" s="207"/>
      <c r="O8" s="207"/>
      <c r="P8" s="207"/>
      <c r="Q8" s="207"/>
      <c r="R8" s="207"/>
      <c r="S8" s="207"/>
      <c r="T8" s="207"/>
      <c r="U8" s="207"/>
      <c r="V8" s="207"/>
      <c r="W8" s="207"/>
      <c r="X8" s="207"/>
      <c r="Y8" s="207"/>
      <c r="Z8" s="207"/>
      <c r="AA8" s="207"/>
      <c r="AB8" s="207"/>
      <c r="AC8" s="207"/>
      <c r="AD8" s="207"/>
      <c r="AE8" s="207"/>
      <c r="AF8" s="207"/>
    </row>
    <row r="9" spans="1:32">
      <c r="A9" s="1020"/>
      <c r="B9" s="205" t="s">
        <v>359</v>
      </c>
      <c r="C9" s="206"/>
      <c r="D9" s="206"/>
      <c r="E9" s="206"/>
      <c r="F9" s="206"/>
      <c r="G9" s="206"/>
      <c r="H9" s="206"/>
      <c r="I9" s="206"/>
      <c r="J9" s="206"/>
      <c r="K9" s="206"/>
      <c r="L9" s="206"/>
      <c r="M9" s="207"/>
      <c r="N9" s="207"/>
      <c r="O9" s="207"/>
      <c r="P9" s="207"/>
      <c r="Q9" s="207"/>
      <c r="R9" s="207"/>
      <c r="S9" s="207"/>
      <c r="T9" s="207"/>
      <c r="U9" s="207"/>
      <c r="V9" s="207"/>
      <c r="W9" s="207"/>
      <c r="X9" s="207"/>
      <c r="Y9" s="207"/>
      <c r="Z9" s="207"/>
      <c r="AA9" s="207"/>
      <c r="AB9" s="207"/>
      <c r="AC9" s="207"/>
      <c r="AD9" s="207"/>
      <c r="AE9" s="207"/>
      <c r="AF9" s="207"/>
    </row>
    <row r="10" spans="1:32">
      <c r="A10" s="1019">
        <v>2</v>
      </c>
      <c r="B10" s="202" t="s">
        <v>74</v>
      </c>
      <c r="C10" s="203"/>
      <c r="D10" s="203"/>
      <c r="E10" s="203"/>
      <c r="F10" s="203"/>
      <c r="G10" s="203"/>
      <c r="H10" s="203"/>
      <c r="I10" s="203"/>
      <c r="J10" s="203"/>
      <c r="K10" s="203"/>
      <c r="L10" s="203"/>
      <c r="M10" s="204"/>
      <c r="N10" s="204"/>
      <c r="O10" s="204"/>
      <c r="P10" s="204"/>
      <c r="Q10" s="204"/>
      <c r="R10" s="204"/>
      <c r="S10" s="204"/>
      <c r="T10" s="204"/>
      <c r="U10" s="204"/>
      <c r="V10" s="204"/>
      <c r="W10" s="204"/>
      <c r="X10" s="204"/>
      <c r="Y10" s="204"/>
      <c r="Z10" s="204"/>
      <c r="AA10" s="204"/>
      <c r="AB10" s="204"/>
      <c r="AC10" s="204"/>
      <c r="AD10" s="204"/>
      <c r="AE10" s="204"/>
      <c r="AF10" s="204"/>
    </row>
    <row r="11" spans="1:32">
      <c r="A11" s="1020"/>
      <c r="B11" s="205" t="s">
        <v>357</v>
      </c>
      <c r="C11" s="206"/>
      <c r="D11" s="206"/>
      <c r="E11" s="206"/>
      <c r="F11" s="206"/>
      <c r="G11" s="206"/>
      <c r="H11" s="206"/>
      <c r="I11" s="206"/>
      <c r="J11" s="206"/>
      <c r="K11" s="206"/>
      <c r="L11" s="206"/>
      <c r="M11" s="207"/>
      <c r="N11" s="207"/>
      <c r="O11" s="207"/>
      <c r="P11" s="207"/>
      <c r="Q11" s="207"/>
      <c r="R11" s="207"/>
      <c r="S11" s="207"/>
      <c r="T11" s="207"/>
      <c r="U11" s="207"/>
      <c r="V11" s="207"/>
      <c r="W11" s="207"/>
      <c r="X11" s="207"/>
      <c r="Y11" s="207"/>
      <c r="Z11" s="207"/>
      <c r="AA11" s="207"/>
      <c r="AB11" s="207"/>
      <c r="AC11" s="207"/>
      <c r="AD11" s="207"/>
      <c r="AE11" s="207"/>
      <c r="AF11" s="207"/>
    </row>
    <row r="12" spans="1:32">
      <c r="A12" s="1020"/>
      <c r="B12" s="205" t="s">
        <v>358</v>
      </c>
      <c r="C12" s="206"/>
      <c r="D12" s="206"/>
      <c r="E12" s="206"/>
      <c r="F12" s="206"/>
      <c r="G12" s="206"/>
      <c r="H12" s="206"/>
      <c r="I12" s="206"/>
      <c r="J12" s="206"/>
      <c r="K12" s="206"/>
      <c r="L12" s="206"/>
      <c r="M12" s="207"/>
      <c r="N12" s="207"/>
      <c r="O12" s="207"/>
      <c r="P12" s="207"/>
      <c r="Q12" s="207"/>
      <c r="R12" s="207"/>
      <c r="S12" s="207"/>
      <c r="T12" s="207"/>
      <c r="U12" s="207"/>
      <c r="V12" s="207"/>
      <c r="W12" s="207"/>
      <c r="X12" s="207"/>
      <c r="Y12" s="207"/>
      <c r="Z12" s="207"/>
      <c r="AA12" s="207"/>
      <c r="AB12" s="207"/>
      <c r="AC12" s="207"/>
      <c r="AD12" s="207"/>
      <c r="AE12" s="207"/>
      <c r="AF12" s="207"/>
    </row>
    <row r="13" spans="1:32">
      <c r="A13" s="1020"/>
      <c r="B13" s="205" t="s">
        <v>359</v>
      </c>
      <c r="C13" s="206"/>
      <c r="D13" s="206"/>
      <c r="E13" s="206"/>
      <c r="F13" s="206"/>
      <c r="G13" s="206"/>
      <c r="H13" s="206"/>
      <c r="I13" s="206"/>
      <c r="J13" s="206"/>
      <c r="K13" s="206"/>
      <c r="L13" s="206"/>
      <c r="M13" s="207"/>
      <c r="N13" s="207"/>
      <c r="O13" s="207"/>
      <c r="P13" s="207"/>
      <c r="Q13" s="207"/>
      <c r="R13" s="207"/>
      <c r="S13" s="207"/>
      <c r="T13" s="207"/>
      <c r="U13" s="207"/>
      <c r="V13" s="207"/>
      <c r="W13" s="207"/>
      <c r="X13" s="207"/>
      <c r="Y13" s="207"/>
      <c r="Z13" s="207"/>
      <c r="AA13" s="207"/>
      <c r="AB13" s="207"/>
      <c r="AC13" s="207"/>
      <c r="AD13" s="207"/>
      <c r="AE13" s="207"/>
      <c r="AF13" s="207"/>
    </row>
    <row r="14" spans="1:32">
      <c r="A14" s="1019">
        <v>3</v>
      </c>
      <c r="B14" s="202" t="s">
        <v>75</v>
      </c>
      <c r="C14" s="203"/>
      <c r="D14" s="203"/>
      <c r="E14" s="203"/>
      <c r="F14" s="203"/>
      <c r="G14" s="203"/>
      <c r="H14" s="203"/>
      <c r="I14" s="203"/>
      <c r="J14" s="203"/>
      <c r="K14" s="203"/>
      <c r="L14" s="203"/>
      <c r="M14" s="204"/>
      <c r="N14" s="204"/>
      <c r="O14" s="204"/>
      <c r="P14" s="204"/>
      <c r="Q14" s="204"/>
      <c r="R14" s="204"/>
      <c r="S14" s="204"/>
      <c r="T14" s="204"/>
      <c r="U14" s="204"/>
      <c r="V14" s="204"/>
      <c r="W14" s="204"/>
      <c r="X14" s="204"/>
      <c r="Y14" s="204"/>
      <c r="Z14" s="204"/>
      <c r="AA14" s="204"/>
      <c r="AB14" s="204"/>
      <c r="AC14" s="204"/>
      <c r="AD14" s="204"/>
      <c r="AE14" s="204"/>
      <c r="AF14" s="204"/>
    </row>
    <row r="15" spans="1:32">
      <c r="A15" s="1020"/>
      <c r="B15" s="205" t="s">
        <v>357</v>
      </c>
      <c r="C15" s="206"/>
      <c r="D15" s="206"/>
      <c r="E15" s="206"/>
      <c r="F15" s="206"/>
      <c r="G15" s="206"/>
      <c r="H15" s="206"/>
      <c r="I15" s="206"/>
      <c r="J15" s="206"/>
      <c r="K15" s="206"/>
      <c r="L15" s="206"/>
      <c r="M15" s="207"/>
      <c r="N15" s="207"/>
      <c r="O15" s="207"/>
      <c r="P15" s="207"/>
      <c r="Q15" s="207"/>
      <c r="R15" s="207"/>
      <c r="S15" s="207"/>
      <c r="T15" s="207"/>
      <c r="U15" s="207"/>
      <c r="V15" s="207"/>
      <c r="W15" s="207"/>
      <c r="X15" s="207"/>
      <c r="Y15" s="207"/>
      <c r="Z15" s="207"/>
      <c r="AA15" s="207"/>
      <c r="AB15" s="207"/>
      <c r="AC15" s="207"/>
      <c r="AD15" s="207"/>
      <c r="AE15" s="207"/>
      <c r="AF15" s="207"/>
    </row>
    <row r="16" spans="1:32">
      <c r="A16" s="1020"/>
      <c r="B16" s="205" t="s">
        <v>358</v>
      </c>
      <c r="C16" s="206"/>
      <c r="D16" s="206"/>
      <c r="E16" s="206"/>
      <c r="F16" s="206"/>
      <c r="G16" s="206"/>
      <c r="H16" s="206"/>
      <c r="I16" s="206"/>
      <c r="J16" s="206"/>
      <c r="K16" s="206"/>
      <c r="L16" s="206"/>
      <c r="M16" s="207"/>
      <c r="N16" s="207"/>
      <c r="O16" s="207"/>
      <c r="P16" s="207"/>
      <c r="Q16" s="207"/>
      <c r="R16" s="207"/>
      <c r="S16" s="207"/>
      <c r="T16" s="207"/>
      <c r="U16" s="207"/>
      <c r="V16" s="207"/>
      <c r="W16" s="207"/>
      <c r="X16" s="207"/>
      <c r="Y16" s="207"/>
      <c r="Z16" s="207"/>
      <c r="AA16" s="207"/>
      <c r="AB16" s="207"/>
      <c r="AC16" s="207"/>
      <c r="AD16" s="207"/>
      <c r="AE16" s="207"/>
      <c r="AF16" s="207"/>
    </row>
    <row r="17" spans="1:32">
      <c r="A17" s="1020"/>
      <c r="B17" s="205" t="s">
        <v>359</v>
      </c>
      <c r="C17" s="206"/>
      <c r="D17" s="206"/>
      <c r="E17" s="206"/>
      <c r="F17" s="206"/>
      <c r="G17" s="206"/>
      <c r="H17" s="206"/>
      <c r="I17" s="206"/>
      <c r="J17" s="206"/>
      <c r="K17" s="206"/>
      <c r="L17" s="206"/>
      <c r="M17" s="207"/>
      <c r="N17" s="207"/>
      <c r="O17" s="207"/>
      <c r="P17" s="207"/>
      <c r="Q17" s="207"/>
      <c r="R17" s="207"/>
      <c r="S17" s="207"/>
      <c r="T17" s="207"/>
      <c r="U17" s="207"/>
      <c r="V17" s="207"/>
      <c r="W17" s="207"/>
      <c r="X17" s="207"/>
      <c r="Y17" s="207"/>
      <c r="Z17" s="207"/>
      <c r="AA17" s="207"/>
      <c r="AB17" s="207"/>
      <c r="AC17" s="207"/>
      <c r="AD17" s="207"/>
      <c r="AE17" s="207"/>
      <c r="AF17" s="207"/>
    </row>
    <row r="18" spans="1:32">
      <c r="A18" s="1019">
        <v>4</v>
      </c>
      <c r="B18" s="202" t="s">
        <v>76</v>
      </c>
      <c r="C18" s="203"/>
      <c r="D18" s="203"/>
      <c r="E18" s="203"/>
      <c r="F18" s="203"/>
      <c r="G18" s="203"/>
      <c r="H18" s="203"/>
      <c r="I18" s="203"/>
      <c r="J18" s="203"/>
      <c r="K18" s="203"/>
      <c r="L18" s="203"/>
      <c r="M18" s="204"/>
      <c r="N18" s="204"/>
      <c r="O18" s="204"/>
      <c r="P18" s="204"/>
      <c r="Q18" s="204"/>
      <c r="R18" s="204"/>
      <c r="S18" s="204"/>
      <c r="T18" s="204"/>
      <c r="U18" s="204"/>
      <c r="V18" s="204"/>
      <c r="W18" s="204"/>
      <c r="X18" s="204"/>
      <c r="Y18" s="204"/>
      <c r="Z18" s="204"/>
      <c r="AA18" s="204"/>
      <c r="AB18" s="204"/>
      <c r="AC18" s="204"/>
      <c r="AD18" s="204"/>
      <c r="AE18" s="204"/>
      <c r="AF18" s="204"/>
    </row>
    <row r="19" spans="1:32">
      <c r="A19" s="1020"/>
      <c r="B19" s="205" t="s">
        <v>357</v>
      </c>
      <c r="C19" s="206"/>
      <c r="D19" s="206"/>
      <c r="E19" s="206"/>
      <c r="F19" s="206"/>
      <c r="G19" s="206"/>
      <c r="H19" s="206"/>
      <c r="I19" s="206"/>
      <c r="J19" s="206"/>
      <c r="K19" s="206"/>
      <c r="L19" s="206"/>
      <c r="M19" s="207"/>
      <c r="N19" s="207"/>
      <c r="O19" s="207"/>
      <c r="P19" s="207"/>
      <c r="Q19" s="207"/>
      <c r="R19" s="207"/>
      <c r="S19" s="207"/>
      <c r="T19" s="207"/>
      <c r="U19" s="207"/>
      <c r="V19" s="207"/>
      <c r="W19" s="207"/>
      <c r="X19" s="207"/>
      <c r="Y19" s="207"/>
      <c r="Z19" s="207"/>
      <c r="AA19" s="207"/>
      <c r="AB19" s="207"/>
      <c r="AC19" s="207"/>
      <c r="AD19" s="207"/>
      <c r="AE19" s="207"/>
      <c r="AF19" s="207"/>
    </row>
    <row r="20" spans="1:32">
      <c r="A20" s="1020"/>
      <c r="B20" s="205" t="s">
        <v>358</v>
      </c>
      <c r="C20" s="206"/>
      <c r="D20" s="206"/>
      <c r="E20" s="206"/>
      <c r="F20" s="206"/>
      <c r="G20" s="206"/>
      <c r="H20" s="206"/>
      <c r="I20" s="206"/>
      <c r="J20" s="206"/>
      <c r="K20" s="206"/>
      <c r="L20" s="206"/>
      <c r="M20" s="207"/>
      <c r="N20" s="207"/>
      <c r="O20" s="207"/>
      <c r="P20" s="207"/>
      <c r="Q20" s="207"/>
      <c r="R20" s="207"/>
      <c r="S20" s="207"/>
      <c r="T20" s="207"/>
      <c r="U20" s="207"/>
      <c r="V20" s="207"/>
      <c r="W20" s="207"/>
      <c r="X20" s="207"/>
      <c r="Y20" s="207"/>
      <c r="Z20" s="207"/>
      <c r="AA20" s="207"/>
      <c r="AB20" s="207"/>
      <c r="AC20" s="207"/>
      <c r="AD20" s="207"/>
      <c r="AE20" s="207"/>
      <c r="AF20" s="207"/>
    </row>
    <row r="21" spans="1:32">
      <c r="A21" s="1020"/>
      <c r="B21" s="205" t="s">
        <v>359</v>
      </c>
      <c r="C21" s="206"/>
      <c r="D21" s="206"/>
      <c r="E21" s="206"/>
      <c r="F21" s="206"/>
      <c r="G21" s="206"/>
      <c r="H21" s="206"/>
      <c r="I21" s="206"/>
      <c r="J21" s="206"/>
      <c r="K21" s="206"/>
      <c r="L21" s="206"/>
      <c r="M21" s="207"/>
      <c r="N21" s="207"/>
      <c r="O21" s="207"/>
      <c r="P21" s="207"/>
      <c r="Q21" s="207"/>
      <c r="R21" s="207"/>
      <c r="S21" s="207"/>
      <c r="T21" s="207"/>
      <c r="U21" s="207"/>
      <c r="V21" s="207"/>
      <c r="W21" s="207"/>
      <c r="X21" s="207"/>
      <c r="Y21" s="207"/>
      <c r="Z21" s="207"/>
      <c r="AA21" s="207"/>
      <c r="AB21" s="207"/>
      <c r="AC21" s="207"/>
      <c r="AD21" s="207"/>
      <c r="AE21" s="207"/>
      <c r="AF21" s="207"/>
    </row>
    <row r="22" spans="1:32">
      <c r="A22" s="1019">
        <v>5</v>
      </c>
      <c r="B22" s="202" t="s">
        <v>77</v>
      </c>
      <c r="C22" s="203"/>
      <c r="D22" s="203"/>
      <c r="E22" s="203"/>
      <c r="F22" s="203"/>
      <c r="G22" s="203"/>
      <c r="H22" s="203"/>
      <c r="I22" s="203"/>
      <c r="J22" s="203"/>
      <c r="K22" s="203"/>
      <c r="L22" s="203"/>
      <c r="M22" s="204"/>
      <c r="N22" s="204"/>
      <c r="O22" s="204"/>
      <c r="P22" s="204"/>
      <c r="Q22" s="204"/>
      <c r="R22" s="204"/>
      <c r="S22" s="204"/>
      <c r="T22" s="204"/>
      <c r="U22" s="204"/>
      <c r="V22" s="204"/>
      <c r="W22" s="204"/>
      <c r="X22" s="204"/>
      <c r="Y22" s="204"/>
      <c r="Z22" s="204"/>
      <c r="AA22" s="204"/>
      <c r="AB22" s="204"/>
      <c r="AC22" s="204"/>
      <c r="AD22" s="204"/>
      <c r="AE22" s="204"/>
      <c r="AF22" s="204"/>
    </row>
    <row r="23" spans="1:32">
      <c r="A23" s="1020"/>
      <c r="B23" s="205" t="s">
        <v>357</v>
      </c>
      <c r="C23" s="206"/>
      <c r="D23" s="206"/>
      <c r="E23" s="206"/>
      <c r="F23" s="206"/>
      <c r="G23" s="206"/>
      <c r="H23" s="206"/>
      <c r="I23" s="206"/>
      <c r="J23" s="206"/>
      <c r="K23" s="206"/>
      <c r="L23" s="206"/>
      <c r="M23" s="207"/>
      <c r="N23" s="207"/>
      <c r="O23" s="207"/>
      <c r="P23" s="207"/>
      <c r="Q23" s="207"/>
      <c r="R23" s="207"/>
      <c r="S23" s="207"/>
      <c r="T23" s="207"/>
      <c r="U23" s="207"/>
      <c r="V23" s="207"/>
      <c r="W23" s="207"/>
      <c r="X23" s="207"/>
      <c r="Y23" s="207"/>
      <c r="Z23" s="207"/>
      <c r="AA23" s="207"/>
      <c r="AB23" s="207"/>
      <c r="AC23" s="207"/>
      <c r="AD23" s="207"/>
      <c r="AE23" s="207"/>
      <c r="AF23" s="207"/>
    </row>
    <row r="24" spans="1:32">
      <c r="A24" s="1020"/>
      <c r="B24" s="205" t="s">
        <v>358</v>
      </c>
      <c r="C24" s="206"/>
      <c r="D24" s="206"/>
      <c r="E24" s="206"/>
      <c r="F24" s="206"/>
      <c r="G24" s="206"/>
      <c r="H24" s="206"/>
      <c r="I24" s="206"/>
      <c r="J24" s="206"/>
      <c r="K24" s="206"/>
      <c r="L24" s="206"/>
      <c r="M24" s="207"/>
      <c r="N24" s="207"/>
      <c r="O24" s="207"/>
      <c r="P24" s="207"/>
      <c r="Q24" s="207"/>
      <c r="R24" s="207"/>
      <c r="S24" s="207"/>
      <c r="T24" s="207"/>
      <c r="U24" s="207"/>
      <c r="V24" s="207"/>
      <c r="W24" s="207"/>
      <c r="X24" s="207"/>
      <c r="Y24" s="207"/>
      <c r="Z24" s="207"/>
      <c r="AA24" s="207"/>
      <c r="AB24" s="207"/>
      <c r="AC24" s="207"/>
      <c r="AD24" s="207"/>
      <c r="AE24" s="207"/>
      <c r="AF24" s="207"/>
    </row>
    <row r="25" spans="1:32">
      <c r="A25" s="1020"/>
      <c r="B25" s="205" t="s">
        <v>359</v>
      </c>
      <c r="C25" s="206"/>
      <c r="D25" s="206"/>
      <c r="E25" s="206"/>
      <c r="F25" s="206"/>
      <c r="G25" s="206"/>
      <c r="H25" s="206"/>
      <c r="I25" s="206"/>
      <c r="J25" s="206"/>
      <c r="K25" s="206"/>
      <c r="L25" s="206"/>
      <c r="M25" s="207"/>
      <c r="N25" s="207"/>
      <c r="O25" s="207"/>
      <c r="P25" s="207"/>
      <c r="Q25" s="207"/>
      <c r="R25" s="207"/>
      <c r="S25" s="207"/>
      <c r="T25" s="207"/>
      <c r="U25" s="207"/>
      <c r="V25" s="207"/>
      <c r="W25" s="207"/>
      <c r="X25" s="207"/>
      <c r="Y25" s="207"/>
      <c r="Z25" s="207"/>
      <c r="AA25" s="207"/>
      <c r="AB25" s="207"/>
      <c r="AC25" s="207"/>
      <c r="AD25" s="207"/>
      <c r="AE25" s="207"/>
      <c r="AF25" s="207"/>
    </row>
    <row r="26" spans="1:32">
      <c r="A26" s="1019">
        <v>6</v>
      </c>
      <c r="B26" s="202" t="s">
        <v>78</v>
      </c>
      <c r="C26" s="203"/>
      <c r="D26" s="203"/>
      <c r="E26" s="203"/>
      <c r="F26" s="203"/>
      <c r="G26" s="203"/>
      <c r="H26" s="203"/>
      <c r="I26" s="203"/>
      <c r="J26" s="203"/>
      <c r="K26" s="203"/>
      <c r="L26" s="203"/>
      <c r="M26" s="204"/>
      <c r="N26" s="204"/>
      <c r="O26" s="204"/>
      <c r="P26" s="204"/>
      <c r="Q26" s="204"/>
      <c r="R26" s="204"/>
      <c r="S26" s="204"/>
      <c r="T26" s="204"/>
      <c r="U26" s="204"/>
      <c r="V26" s="204"/>
      <c r="W26" s="204"/>
      <c r="X26" s="204"/>
      <c r="Y26" s="204"/>
      <c r="Z26" s="204"/>
      <c r="AA26" s="204"/>
      <c r="AB26" s="204"/>
      <c r="AC26" s="204"/>
      <c r="AD26" s="204"/>
      <c r="AE26" s="204"/>
      <c r="AF26" s="204"/>
    </row>
    <row r="27" spans="1:32">
      <c r="A27" s="1020"/>
      <c r="B27" s="205" t="s">
        <v>357</v>
      </c>
      <c r="C27" s="206"/>
      <c r="D27" s="206"/>
      <c r="E27" s="206"/>
      <c r="F27" s="206"/>
      <c r="G27" s="206"/>
      <c r="H27" s="206"/>
      <c r="I27" s="206"/>
      <c r="J27" s="206"/>
      <c r="K27" s="206"/>
      <c r="L27" s="206"/>
      <c r="M27" s="207"/>
      <c r="N27" s="207"/>
      <c r="O27" s="207"/>
      <c r="P27" s="207"/>
      <c r="Q27" s="207"/>
      <c r="R27" s="207"/>
      <c r="S27" s="207"/>
      <c r="T27" s="207"/>
      <c r="U27" s="207"/>
      <c r="V27" s="207"/>
      <c r="W27" s="207"/>
      <c r="X27" s="207"/>
      <c r="Y27" s="207"/>
      <c r="Z27" s="207"/>
      <c r="AA27" s="207"/>
      <c r="AB27" s="207"/>
      <c r="AC27" s="207"/>
      <c r="AD27" s="207"/>
      <c r="AE27" s="207"/>
      <c r="AF27" s="207"/>
    </row>
    <row r="28" spans="1:32">
      <c r="A28" s="1020"/>
      <c r="B28" s="205" t="s">
        <v>358</v>
      </c>
      <c r="C28" s="206"/>
      <c r="D28" s="206"/>
      <c r="E28" s="206"/>
      <c r="F28" s="206"/>
      <c r="G28" s="206"/>
      <c r="H28" s="206"/>
      <c r="I28" s="206"/>
      <c r="J28" s="206"/>
      <c r="K28" s="206"/>
      <c r="L28" s="206"/>
      <c r="M28" s="207"/>
      <c r="N28" s="207"/>
      <c r="O28" s="207"/>
      <c r="P28" s="207"/>
      <c r="Q28" s="207"/>
      <c r="R28" s="207"/>
      <c r="S28" s="207"/>
      <c r="T28" s="207"/>
      <c r="U28" s="207"/>
      <c r="V28" s="207"/>
      <c r="W28" s="207"/>
      <c r="X28" s="207"/>
      <c r="Y28" s="207"/>
      <c r="Z28" s="207"/>
      <c r="AA28" s="207"/>
      <c r="AB28" s="207"/>
      <c r="AC28" s="207"/>
      <c r="AD28" s="207"/>
      <c r="AE28" s="207"/>
      <c r="AF28" s="207"/>
    </row>
    <row r="29" spans="1:32">
      <c r="A29" s="1020"/>
      <c r="B29" s="205" t="s">
        <v>359</v>
      </c>
      <c r="C29" s="206"/>
      <c r="D29" s="206"/>
      <c r="E29" s="206"/>
      <c r="F29" s="206"/>
      <c r="G29" s="206"/>
      <c r="H29" s="206"/>
      <c r="I29" s="206"/>
      <c r="J29" s="206"/>
      <c r="K29" s="206"/>
      <c r="L29" s="206"/>
      <c r="M29" s="207"/>
      <c r="N29" s="207"/>
      <c r="O29" s="207"/>
      <c r="P29" s="207"/>
      <c r="Q29" s="207"/>
      <c r="R29" s="207"/>
      <c r="S29" s="207"/>
      <c r="T29" s="207"/>
      <c r="U29" s="207"/>
      <c r="V29" s="207"/>
      <c r="W29" s="207"/>
      <c r="X29" s="207"/>
      <c r="Y29" s="207"/>
      <c r="Z29" s="207"/>
      <c r="AA29" s="207"/>
      <c r="AB29" s="207"/>
      <c r="AC29" s="207"/>
      <c r="AD29" s="207"/>
      <c r="AE29" s="207"/>
      <c r="AF29" s="207"/>
    </row>
    <row r="30" spans="1:32">
      <c r="A30" s="1019">
        <v>7</v>
      </c>
      <c r="B30" s="202" t="s">
        <v>79</v>
      </c>
      <c r="C30" s="203"/>
      <c r="D30" s="203"/>
      <c r="E30" s="203"/>
      <c r="F30" s="203"/>
      <c r="G30" s="203"/>
      <c r="H30" s="203"/>
      <c r="I30" s="203"/>
      <c r="J30" s="203"/>
      <c r="K30" s="203"/>
      <c r="L30" s="203"/>
      <c r="M30" s="204"/>
      <c r="N30" s="204"/>
      <c r="O30" s="204"/>
      <c r="P30" s="204"/>
      <c r="Q30" s="204"/>
      <c r="R30" s="204"/>
      <c r="S30" s="204"/>
      <c r="T30" s="204"/>
      <c r="U30" s="204"/>
      <c r="V30" s="204"/>
      <c r="W30" s="204"/>
      <c r="X30" s="204"/>
      <c r="Y30" s="204"/>
      <c r="Z30" s="204"/>
      <c r="AA30" s="204"/>
      <c r="AB30" s="204"/>
      <c r="AC30" s="204"/>
      <c r="AD30" s="204"/>
      <c r="AE30" s="204"/>
      <c r="AF30" s="204"/>
    </row>
    <row r="31" spans="1:32">
      <c r="A31" s="1020"/>
      <c r="B31" s="205" t="s">
        <v>357</v>
      </c>
      <c r="C31" s="206"/>
      <c r="D31" s="206"/>
      <c r="E31" s="206"/>
      <c r="F31" s="206"/>
      <c r="G31" s="206"/>
      <c r="H31" s="206"/>
      <c r="I31" s="206"/>
      <c r="J31" s="206"/>
      <c r="K31" s="206"/>
      <c r="L31" s="206"/>
      <c r="M31" s="207"/>
      <c r="N31" s="207"/>
      <c r="O31" s="207"/>
      <c r="P31" s="207"/>
      <c r="Q31" s="207"/>
      <c r="R31" s="207"/>
      <c r="S31" s="207"/>
      <c r="T31" s="207"/>
      <c r="U31" s="207"/>
      <c r="V31" s="207"/>
      <c r="W31" s="207"/>
      <c r="X31" s="207"/>
      <c r="Y31" s="207"/>
      <c r="Z31" s="207"/>
      <c r="AA31" s="207"/>
      <c r="AB31" s="207"/>
      <c r="AC31" s="207"/>
      <c r="AD31" s="207"/>
      <c r="AE31" s="207"/>
      <c r="AF31" s="207"/>
    </row>
    <row r="32" spans="1:32">
      <c r="A32" s="1020"/>
      <c r="B32" s="205" t="s">
        <v>358</v>
      </c>
      <c r="C32" s="206"/>
      <c r="D32" s="206"/>
      <c r="E32" s="206"/>
      <c r="F32" s="206"/>
      <c r="G32" s="206"/>
      <c r="H32" s="206"/>
      <c r="I32" s="206"/>
      <c r="J32" s="206"/>
      <c r="K32" s="206"/>
      <c r="L32" s="206"/>
      <c r="M32" s="207"/>
      <c r="N32" s="207"/>
      <c r="O32" s="207"/>
      <c r="P32" s="207"/>
      <c r="Q32" s="207"/>
      <c r="R32" s="207"/>
      <c r="S32" s="207"/>
      <c r="T32" s="207"/>
      <c r="U32" s="207"/>
      <c r="V32" s="207"/>
      <c r="W32" s="207"/>
      <c r="X32" s="207"/>
      <c r="Y32" s="207"/>
      <c r="Z32" s="207"/>
      <c r="AA32" s="207"/>
      <c r="AB32" s="207"/>
      <c r="AC32" s="207"/>
      <c r="AD32" s="207"/>
      <c r="AE32" s="207"/>
      <c r="AF32" s="207"/>
    </row>
    <row r="33" spans="1:32">
      <c r="A33" s="1020"/>
      <c r="B33" s="205" t="s">
        <v>359</v>
      </c>
      <c r="C33" s="206"/>
      <c r="D33" s="206"/>
      <c r="E33" s="206"/>
      <c r="F33" s="206"/>
      <c r="G33" s="206"/>
      <c r="H33" s="206"/>
      <c r="I33" s="206"/>
      <c r="J33" s="206"/>
      <c r="K33" s="206"/>
      <c r="L33" s="206"/>
      <c r="M33" s="207"/>
      <c r="N33" s="207"/>
      <c r="O33" s="207"/>
      <c r="P33" s="207"/>
      <c r="Q33" s="207"/>
      <c r="R33" s="207"/>
      <c r="S33" s="207"/>
      <c r="T33" s="207"/>
      <c r="U33" s="207"/>
      <c r="V33" s="207"/>
      <c r="W33" s="207"/>
      <c r="X33" s="207"/>
      <c r="Y33" s="207"/>
      <c r="Z33" s="207"/>
      <c r="AA33" s="207"/>
      <c r="AB33" s="207"/>
      <c r="AC33" s="207"/>
      <c r="AD33" s="207"/>
      <c r="AE33" s="207"/>
      <c r="AF33" s="207"/>
    </row>
    <row r="34" spans="1:32">
      <c r="A34" s="1019">
        <v>8</v>
      </c>
      <c r="B34" s="202" t="s">
        <v>80</v>
      </c>
      <c r="C34" s="203"/>
      <c r="D34" s="203"/>
      <c r="E34" s="203"/>
      <c r="F34" s="203"/>
      <c r="G34" s="203"/>
      <c r="H34" s="203"/>
      <c r="I34" s="203"/>
      <c r="J34" s="203"/>
      <c r="K34" s="203"/>
      <c r="L34" s="203"/>
      <c r="M34" s="204"/>
      <c r="N34" s="204"/>
      <c r="O34" s="204"/>
      <c r="P34" s="204"/>
      <c r="Q34" s="204"/>
      <c r="R34" s="204"/>
      <c r="S34" s="204"/>
      <c r="T34" s="204"/>
      <c r="U34" s="204"/>
      <c r="V34" s="204"/>
      <c r="W34" s="204"/>
      <c r="X34" s="204"/>
      <c r="Y34" s="204"/>
      <c r="Z34" s="204"/>
      <c r="AA34" s="204"/>
      <c r="AB34" s="204"/>
      <c r="AC34" s="204"/>
      <c r="AD34" s="204"/>
      <c r="AE34" s="204"/>
      <c r="AF34" s="204"/>
    </row>
    <row r="35" spans="1:32">
      <c r="A35" s="1020"/>
      <c r="B35" s="205" t="s">
        <v>357</v>
      </c>
      <c r="C35" s="206"/>
      <c r="D35" s="206"/>
      <c r="E35" s="206"/>
      <c r="F35" s="206"/>
      <c r="G35" s="206"/>
      <c r="H35" s="206"/>
      <c r="I35" s="206"/>
      <c r="J35" s="206"/>
      <c r="K35" s="206"/>
      <c r="L35" s="206"/>
      <c r="M35" s="207"/>
      <c r="N35" s="207"/>
      <c r="O35" s="207"/>
      <c r="P35" s="207"/>
      <c r="Q35" s="207"/>
      <c r="R35" s="207"/>
      <c r="S35" s="207"/>
      <c r="T35" s="207"/>
      <c r="U35" s="207"/>
      <c r="V35" s="207"/>
      <c r="W35" s="207"/>
      <c r="X35" s="207"/>
      <c r="Y35" s="207"/>
      <c r="Z35" s="207"/>
      <c r="AA35" s="207"/>
      <c r="AB35" s="207"/>
      <c r="AC35" s="207"/>
      <c r="AD35" s="207"/>
      <c r="AE35" s="207"/>
      <c r="AF35" s="207"/>
    </row>
    <row r="36" spans="1:32">
      <c r="A36" s="1020"/>
      <c r="B36" s="205" t="s">
        <v>358</v>
      </c>
      <c r="C36" s="206"/>
      <c r="D36" s="206"/>
      <c r="E36" s="206"/>
      <c r="F36" s="206"/>
      <c r="G36" s="206"/>
      <c r="H36" s="206"/>
      <c r="I36" s="206"/>
      <c r="J36" s="206"/>
      <c r="K36" s="206"/>
      <c r="L36" s="206"/>
      <c r="M36" s="207"/>
      <c r="N36" s="207"/>
      <c r="O36" s="207"/>
      <c r="P36" s="207"/>
      <c r="Q36" s="207"/>
      <c r="R36" s="207"/>
      <c r="S36" s="207"/>
      <c r="T36" s="207"/>
      <c r="U36" s="207"/>
      <c r="V36" s="207"/>
      <c r="W36" s="207"/>
      <c r="X36" s="207"/>
      <c r="Y36" s="207"/>
      <c r="Z36" s="207"/>
      <c r="AA36" s="207"/>
      <c r="AB36" s="207"/>
      <c r="AC36" s="207"/>
      <c r="AD36" s="207"/>
      <c r="AE36" s="207"/>
      <c r="AF36" s="207"/>
    </row>
    <row r="37" spans="1:32">
      <c r="A37" s="1020"/>
      <c r="B37" s="205" t="s">
        <v>359</v>
      </c>
      <c r="C37" s="206"/>
      <c r="D37" s="206"/>
      <c r="E37" s="206"/>
      <c r="F37" s="206"/>
      <c r="G37" s="206"/>
      <c r="H37" s="206"/>
      <c r="I37" s="206"/>
      <c r="J37" s="206"/>
      <c r="K37" s="206"/>
      <c r="L37" s="206"/>
      <c r="M37" s="207"/>
      <c r="N37" s="207"/>
      <c r="O37" s="207"/>
      <c r="P37" s="207"/>
      <c r="Q37" s="207"/>
      <c r="R37" s="207"/>
      <c r="S37" s="207"/>
      <c r="T37" s="207"/>
      <c r="U37" s="207"/>
      <c r="V37" s="207"/>
      <c r="W37" s="207"/>
      <c r="X37" s="207"/>
      <c r="Y37" s="207"/>
      <c r="Z37" s="207"/>
      <c r="AA37" s="207"/>
      <c r="AB37" s="207"/>
      <c r="AC37" s="207"/>
      <c r="AD37" s="207"/>
      <c r="AE37" s="207"/>
      <c r="AF37" s="207"/>
    </row>
    <row r="38" spans="1:32">
      <c r="A38" s="1019">
        <v>9</v>
      </c>
      <c r="B38" s="202" t="s">
        <v>81</v>
      </c>
      <c r="C38" s="203"/>
      <c r="D38" s="203"/>
      <c r="E38" s="203"/>
      <c r="F38" s="203"/>
      <c r="G38" s="203"/>
      <c r="H38" s="203"/>
      <c r="I38" s="203"/>
      <c r="J38" s="203"/>
      <c r="K38" s="203"/>
      <c r="L38" s="203"/>
      <c r="M38" s="204"/>
      <c r="N38" s="204"/>
      <c r="O38" s="204"/>
      <c r="P38" s="204"/>
      <c r="Q38" s="204"/>
      <c r="R38" s="204"/>
      <c r="S38" s="204"/>
      <c r="T38" s="204"/>
      <c r="U38" s="204"/>
      <c r="V38" s="204"/>
      <c r="W38" s="204"/>
      <c r="X38" s="204"/>
      <c r="Y38" s="204"/>
      <c r="Z38" s="204"/>
      <c r="AA38" s="204"/>
      <c r="AB38" s="204"/>
      <c r="AC38" s="204"/>
      <c r="AD38" s="204"/>
      <c r="AE38" s="204"/>
      <c r="AF38" s="204"/>
    </row>
    <row r="39" spans="1:32">
      <c r="A39" s="1020"/>
      <c r="B39" s="205" t="s">
        <v>357</v>
      </c>
      <c r="C39" s="206"/>
      <c r="D39" s="206"/>
      <c r="E39" s="206"/>
      <c r="F39" s="206"/>
      <c r="G39" s="206"/>
      <c r="H39" s="206"/>
      <c r="I39" s="206"/>
      <c r="J39" s="206"/>
      <c r="K39" s="206"/>
      <c r="L39" s="206"/>
      <c r="M39" s="207"/>
      <c r="N39" s="207"/>
      <c r="O39" s="207"/>
      <c r="P39" s="207"/>
      <c r="Q39" s="207"/>
      <c r="R39" s="207"/>
      <c r="S39" s="207"/>
      <c r="T39" s="207"/>
      <c r="U39" s="207"/>
      <c r="V39" s="207"/>
      <c r="W39" s="207"/>
      <c r="X39" s="207"/>
      <c r="Y39" s="207"/>
      <c r="Z39" s="207"/>
      <c r="AA39" s="207"/>
      <c r="AB39" s="207"/>
      <c r="AC39" s="207"/>
      <c r="AD39" s="207"/>
      <c r="AE39" s="207"/>
      <c r="AF39" s="207"/>
    </row>
    <row r="40" spans="1:32">
      <c r="A40" s="1020"/>
      <c r="B40" s="205" t="s">
        <v>358</v>
      </c>
      <c r="C40" s="206"/>
      <c r="D40" s="206"/>
      <c r="E40" s="206"/>
      <c r="F40" s="206"/>
      <c r="G40" s="206"/>
      <c r="H40" s="206"/>
      <c r="I40" s="206"/>
      <c r="J40" s="206"/>
      <c r="K40" s="206"/>
      <c r="L40" s="206"/>
      <c r="M40" s="207"/>
      <c r="N40" s="207"/>
      <c r="O40" s="207"/>
      <c r="P40" s="207"/>
      <c r="Q40" s="207"/>
      <c r="R40" s="207"/>
      <c r="S40" s="207"/>
      <c r="T40" s="207"/>
      <c r="U40" s="207"/>
      <c r="V40" s="207"/>
      <c r="W40" s="207"/>
      <c r="X40" s="207"/>
      <c r="Y40" s="207"/>
      <c r="Z40" s="207"/>
      <c r="AA40" s="207"/>
      <c r="AB40" s="207"/>
      <c r="AC40" s="207"/>
      <c r="AD40" s="207"/>
      <c r="AE40" s="207"/>
      <c r="AF40" s="207"/>
    </row>
    <row r="41" spans="1:32">
      <c r="A41" s="1020"/>
      <c r="B41" s="205" t="s">
        <v>359</v>
      </c>
      <c r="C41" s="206"/>
      <c r="D41" s="206"/>
      <c r="E41" s="206"/>
      <c r="F41" s="206"/>
      <c r="G41" s="206"/>
      <c r="H41" s="206"/>
      <c r="I41" s="206"/>
      <c r="J41" s="206"/>
      <c r="K41" s="206"/>
      <c r="L41" s="206"/>
      <c r="M41" s="207"/>
      <c r="N41" s="207"/>
      <c r="O41" s="207"/>
      <c r="P41" s="207"/>
      <c r="Q41" s="207"/>
      <c r="R41" s="207"/>
      <c r="S41" s="207"/>
      <c r="T41" s="207"/>
      <c r="U41" s="207"/>
      <c r="V41" s="207"/>
      <c r="W41" s="207"/>
      <c r="X41" s="207"/>
      <c r="Y41" s="207"/>
      <c r="Z41" s="207"/>
      <c r="AA41" s="207"/>
      <c r="AB41" s="207"/>
      <c r="AC41" s="207"/>
      <c r="AD41" s="207"/>
      <c r="AE41" s="207"/>
      <c r="AF41" s="207"/>
    </row>
    <row r="42" spans="1:32">
      <c r="A42" s="1019">
        <v>10</v>
      </c>
      <c r="B42" s="202" t="s">
        <v>82</v>
      </c>
      <c r="C42" s="203"/>
      <c r="D42" s="203"/>
      <c r="E42" s="203"/>
      <c r="F42" s="203"/>
      <c r="G42" s="203"/>
      <c r="H42" s="203"/>
      <c r="I42" s="203"/>
      <c r="J42" s="203"/>
      <c r="K42" s="203"/>
      <c r="L42" s="203"/>
      <c r="M42" s="204"/>
      <c r="N42" s="204"/>
      <c r="O42" s="204"/>
      <c r="P42" s="204"/>
      <c r="Q42" s="204"/>
      <c r="R42" s="204"/>
      <c r="S42" s="204"/>
      <c r="T42" s="204"/>
      <c r="U42" s="204"/>
      <c r="V42" s="204"/>
      <c r="W42" s="204"/>
      <c r="X42" s="204"/>
      <c r="Y42" s="204"/>
      <c r="Z42" s="204"/>
      <c r="AA42" s="204"/>
      <c r="AB42" s="204"/>
      <c r="AC42" s="204"/>
      <c r="AD42" s="204"/>
      <c r="AE42" s="204"/>
      <c r="AF42" s="204"/>
    </row>
    <row r="43" spans="1:32">
      <c r="A43" s="1020"/>
      <c r="B43" s="205" t="s">
        <v>357</v>
      </c>
      <c r="C43" s="206"/>
      <c r="D43" s="206"/>
      <c r="E43" s="206"/>
      <c r="F43" s="206"/>
      <c r="G43" s="206"/>
      <c r="H43" s="206"/>
      <c r="I43" s="206"/>
      <c r="J43" s="206"/>
      <c r="K43" s="206"/>
      <c r="L43" s="206"/>
      <c r="M43" s="207"/>
      <c r="N43" s="207"/>
      <c r="O43" s="207"/>
      <c r="P43" s="207"/>
      <c r="Q43" s="207"/>
      <c r="R43" s="207"/>
      <c r="S43" s="207"/>
      <c r="T43" s="207"/>
      <c r="U43" s="207"/>
      <c r="V43" s="207"/>
      <c r="W43" s="207"/>
      <c r="X43" s="207"/>
      <c r="Y43" s="207"/>
      <c r="Z43" s="207"/>
      <c r="AA43" s="207"/>
      <c r="AB43" s="207"/>
      <c r="AC43" s="207"/>
      <c r="AD43" s="207"/>
      <c r="AE43" s="207"/>
      <c r="AF43" s="207"/>
    </row>
    <row r="44" spans="1:32">
      <c r="A44" s="1020"/>
      <c r="B44" s="205" t="s">
        <v>358</v>
      </c>
      <c r="C44" s="206"/>
      <c r="D44" s="206"/>
      <c r="E44" s="206"/>
      <c r="F44" s="206"/>
      <c r="G44" s="206"/>
      <c r="H44" s="206"/>
      <c r="I44" s="206"/>
      <c r="J44" s="206"/>
      <c r="K44" s="206"/>
      <c r="L44" s="206"/>
      <c r="M44" s="207"/>
      <c r="N44" s="207"/>
      <c r="O44" s="207"/>
      <c r="P44" s="207"/>
      <c r="Q44" s="207"/>
      <c r="R44" s="207"/>
      <c r="S44" s="207"/>
      <c r="T44" s="207"/>
      <c r="U44" s="207"/>
      <c r="V44" s="207"/>
      <c r="W44" s="207"/>
      <c r="X44" s="207"/>
      <c r="Y44" s="207"/>
      <c r="Z44" s="207"/>
      <c r="AA44" s="207"/>
      <c r="AB44" s="207"/>
      <c r="AC44" s="207"/>
      <c r="AD44" s="207"/>
      <c r="AE44" s="207"/>
      <c r="AF44" s="207"/>
    </row>
    <row r="45" spans="1:32">
      <c r="A45" s="1020"/>
      <c r="B45" s="205" t="s">
        <v>359</v>
      </c>
      <c r="C45" s="206"/>
      <c r="D45" s="206"/>
      <c r="E45" s="206"/>
      <c r="F45" s="206"/>
      <c r="G45" s="206"/>
      <c r="H45" s="206"/>
      <c r="I45" s="206"/>
      <c r="J45" s="206"/>
      <c r="K45" s="206"/>
      <c r="L45" s="206"/>
      <c r="M45" s="207"/>
      <c r="N45" s="207"/>
      <c r="O45" s="207"/>
      <c r="P45" s="207"/>
      <c r="Q45" s="207"/>
      <c r="R45" s="207"/>
      <c r="S45" s="207"/>
      <c r="T45" s="207"/>
      <c r="U45" s="207"/>
      <c r="V45" s="207"/>
      <c r="W45" s="207"/>
      <c r="X45" s="207"/>
      <c r="Y45" s="207"/>
      <c r="Z45" s="207"/>
      <c r="AA45" s="207"/>
      <c r="AB45" s="207"/>
      <c r="AC45" s="207"/>
      <c r="AD45" s="207"/>
      <c r="AE45" s="207"/>
      <c r="AF45" s="207"/>
    </row>
    <row r="46" spans="1:32">
      <c r="A46" s="1019">
        <v>11</v>
      </c>
      <c r="B46" s="202" t="s">
        <v>83</v>
      </c>
      <c r="C46" s="203"/>
      <c r="D46" s="203"/>
      <c r="E46" s="203"/>
      <c r="F46" s="203"/>
      <c r="G46" s="203"/>
      <c r="H46" s="203"/>
      <c r="I46" s="203"/>
      <c r="J46" s="203"/>
      <c r="K46" s="203"/>
      <c r="L46" s="203"/>
      <c r="M46" s="204"/>
      <c r="N46" s="204"/>
      <c r="O46" s="204"/>
      <c r="P46" s="204"/>
      <c r="Q46" s="204"/>
      <c r="R46" s="204"/>
      <c r="S46" s="204"/>
      <c r="T46" s="204"/>
      <c r="U46" s="204"/>
      <c r="V46" s="204"/>
      <c r="W46" s="204"/>
      <c r="X46" s="204"/>
      <c r="Y46" s="204"/>
      <c r="Z46" s="204"/>
      <c r="AA46" s="204"/>
      <c r="AB46" s="204"/>
      <c r="AC46" s="204"/>
      <c r="AD46" s="204"/>
      <c r="AE46" s="204"/>
      <c r="AF46" s="204"/>
    </row>
    <row r="47" spans="1:32">
      <c r="A47" s="1020"/>
      <c r="B47" s="205" t="s">
        <v>357</v>
      </c>
      <c r="C47" s="206"/>
      <c r="D47" s="206"/>
      <c r="E47" s="206"/>
      <c r="F47" s="206"/>
      <c r="G47" s="206"/>
      <c r="H47" s="206"/>
      <c r="I47" s="206"/>
      <c r="J47" s="206"/>
      <c r="K47" s="206"/>
      <c r="L47" s="206"/>
      <c r="M47" s="207"/>
      <c r="N47" s="207"/>
      <c r="O47" s="207"/>
      <c r="P47" s="207"/>
      <c r="Q47" s="207"/>
      <c r="R47" s="207"/>
      <c r="S47" s="207"/>
      <c r="T47" s="207"/>
      <c r="U47" s="207"/>
      <c r="V47" s="207"/>
      <c r="W47" s="207"/>
      <c r="X47" s="207"/>
      <c r="Y47" s="207"/>
      <c r="Z47" s="207"/>
      <c r="AA47" s="207"/>
      <c r="AB47" s="207"/>
      <c r="AC47" s="207"/>
      <c r="AD47" s="207"/>
      <c r="AE47" s="207"/>
      <c r="AF47" s="207"/>
    </row>
    <row r="48" spans="1:32">
      <c r="A48" s="1020"/>
      <c r="B48" s="205" t="s">
        <v>358</v>
      </c>
      <c r="C48" s="206"/>
      <c r="D48" s="206"/>
      <c r="E48" s="206"/>
      <c r="F48" s="206"/>
      <c r="G48" s="206"/>
      <c r="H48" s="206"/>
      <c r="I48" s="206"/>
      <c r="J48" s="206"/>
      <c r="K48" s="206"/>
      <c r="L48" s="206"/>
      <c r="M48" s="207"/>
      <c r="N48" s="207"/>
      <c r="O48" s="207"/>
      <c r="P48" s="207"/>
      <c r="Q48" s="207"/>
      <c r="R48" s="207"/>
      <c r="S48" s="207"/>
      <c r="T48" s="207"/>
      <c r="U48" s="207"/>
      <c r="V48" s="207"/>
      <c r="W48" s="207"/>
      <c r="X48" s="207"/>
      <c r="Y48" s="207"/>
      <c r="Z48" s="207"/>
      <c r="AA48" s="207"/>
      <c r="AB48" s="207"/>
      <c r="AC48" s="207"/>
      <c r="AD48" s="207"/>
      <c r="AE48" s="207"/>
      <c r="AF48" s="207"/>
    </row>
    <row r="49" spans="1:32">
      <c r="A49" s="1020"/>
      <c r="B49" s="205" t="s">
        <v>359</v>
      </c>
      <c r="C49" s="206"/>
      <c r="D49" s="206"/>
      <c r="E49" s="206"/>
      <c r="F49" s="206"/>
      <c r="G49" s="206"/>
      <c r="H49" s="206"/>
      <c r="I49" s="206"/>
      <c r="J49" s="206"/>
      <c r="K49" s="206"/>
      <c r="L49" s="206"/>
      <c r="M49" s="207"/>
      <c r="N49" s="207"/>
      <c r="O49" s="207"/>
      <c r="P49" s="207"/>
      <c r="Q49" s="207"/>
      <c r="R49" s="207"/>
      <c r="S49" s="207"/>
      <c r="T49" s="207"/>
      <c r="U49" s="207"/>
      <c r="V49" s="207"/>
      <c r="W49" s="207"/>
      <c r="X49" s="207"/>
      <c r="Y49" s="207"/>
      <c r="Z49" s="207"/>
      <c r="AA49" s="207"/>
      <c r="AB49" s="207"/>
      <c r="AC49" s="207"/>
      <c r="AD49" s="207"/>
      <c r="AE49" s="207"/>
      <c r="AF49" s="207"/>
    </row>
    <row r="50" spans="1:32">
      <c r="A50" s="1019">
        <v>12</v>
      </c>
      <c r="B50" s="202" t="s">
        <v>84</v>
      </c>
      <c r="C50" s="203"/>
      <c r="D50" s="203"/>
      <c r="E50" s="203"/>
      <c r="F50" s="203"/>
      <c r="G50" s="203"/>
      <c r="H50" s="203"/>
      <c r="I50" s="203"/>
      <c r="J50" s="203"/>
      <c r="K50" s="203"/>
      <c r="L50" s="203"/>
      <c r="M50" s="204"/>
      <c r="N50" s="204"/>
      <c r="O50" s="204"/>
      <c r="P50" s="204"/>
      <c r="Q50" s="204"/>
      <c r="R50" s="204"/>
      <c r="S50" s="204"/>
      <c r="T50" s="204"/>
      <c r="U50" s="204"/>
      <c r="V50" s="204"/>
      <c r="W50" s="204"/>
      <c r="X50" s="204"/>
      <c r="Y50" s="204"/>
      <c r="Z50" s="204"/>
      <c r="AA50" s="204"/>
      <c r="AB50" s="204"/>
      <c r="AC50" s="204"/>
      <c r="AD50" s="204"/>
      <c r="AE50" s="204"/>
      <c r="AF50" s="204"/>
    </row>
    <row r="51" spans="1:32">
      <c r="A51" s="1020"/>
      <c r="B51" s="205" t="s">
        <v>357</v>
      </c>
      <c r="C51" s="206"/>
      <c r="D51" s="206"/>
      <c r="E51" s="206"/>
      <c r="F51" s="206"/>
      <c r="G51" s="206"/>
      <c r="H51" s="206"/>
      <c r="I51" s="206"/>
      <c r="J51" s="206"/>
      <c r="K51" s="206"/>
      <c r="L51" s="206"/>
      <c r="M51" s="207"/>
      <c r="N51" s="207"/>
      <c r="O51" s="207"/>
      <c r="P51" s="207"/>
      <c r="Q51" s="207"/>
      <c r="R51" s="207"/>
      <c r="S51" s="207"/>
      <c r="T51" s="207"/>
      <c r="U51" s="207"/>
      <c r="V51" s="207"/>
      <c r="W51" s="207"/>
      <c r="X51" s="207"/>
      <c r="Y51" s="207"/>
      <c r="Z51" s="207"/>
      <c r="AA51" s="207"/>
      <c r="AB51" s="207"/>
      <c r="AC51" s="207"/>
      <c r="AD51" s="207"/>
      <c r="AE51" s="207"/>
      <c r="AF51" s="207"/>
    </row>
    <row r="52" spans="1:32">
      <c r="A52" s="1020"/>
      <c r="B52" s="205" t="s">
        <v>358</v>
      </c>
      <c r="C52" s="206"/>
      <c r="D52" s="206"/>
      <c r="E52" s="206"/>
      <c r="F52" s="206"/>
      <c r="G52" s="206"/>
      <c r="H52" s="206"/>
      <c r="I52" s="206"/>
      <c r="J52" s="206"/>
      <c r="K52" s="206"/>
      <c r="L52" s="206"/>
      <c r="M52" s="207"/>
      <c r="N52" s="207"/>
      <c r="O52" s="207"/>
      <c r="P52" s="207"/>
      <c r="Q52" s="207"/>
      <c r="R52" s="207"/>
      <c r="S52" s="207"/>
      <c r="T52" s="207"/>
      <c r="U52" s="207"/>
      <c r="V52" s="207"/>
      <c r="W52" s="207"/>
      <c r="X52" s="207"/>
      <c r="Y52" s="207"/>
      <c r="Z52" s="207"/>
      <c r="AA52" s="207"/>
      <c r="AB52" s="207"/>
      <c r="AC52" s="207"/>
      <c r="AD52" s="207"/>
      <c r="AE52" s="207"/>
      <c r="AF52" s="207"/>
    </row>
    <row r="53" spans="1:32">
      <c r="A53" s="1020"/>
      <c r="B53" s="205" t="s">
        <v>359</v>
      </c>
      <c r="C53" s="206"/>
      <c r="D53" s="206"/>
      <c r="E53" s="206"/>
      <c r="F53" s="206"/>
      <c r="G53" s="206"/>
      <c r="H53" s="206"/>
      <c r="I53" s="206"/>
      <c r="J53" s="206"/>
      <c r="K53" s="206"/>
      <c r="L53" s="206"/>
      <c r="M53" s="207"/>
      <c r="N53" s="207"/>
      <c r="O53" s="207"/>
      <c r="P53" s="207"/>
      <c r="Q53" s="207"/>
      <c r="R53" s="207"/>
      <c r="S53" s="207"/>
      <c r="T53" s="207"/>
      <c r="U53" s="207"/>
      <c r="V53" s="207"/>
      <c r="W53" s="207"/>
      <c r="X53" s="207"/>
      <c r="Y53" s="207"/>
      <c r="Z53" s="207"/>
      <c r="AA53" s="207"/>
      <c r="AB53" s="207"/>
      <c r="AC53" s="207"/>
      <c r="AD53" s="207"/>
      <c r="AE53" s="207"/>
      <c r="AF53" s="207"/>
    </row>
    <row r="54" spans="1:32">
      <c r="A54" s="1019">
        <v>13</v>
      </c>
      <c r="B54" s="202" t="s">
        <v>85</v>
      </c>
      <c r="C54" s="203"/>
      <c r="D54" s="203"/>
      <c r="E54" s="203"/>
      <c r="F54" s="203"/>
      <c r="G54" s="203"/>
      <c r="H54" s="203"/>
      <c r="I54" s="203"/>
      <c r="J54" s="203"/>
      <c r="K54" s="203"/>
      <c r="L54" s="203"/>
      <c r="M54" s="204"/>
      <c r="N54" s="204"/>
      <c r="O54" s="204"/>
      <c r="P54" s="204"/>
      <c r="Q54" s="204"/>
      <c r="R54" s="204"/>
      <c r="S54" s="204"/>
      <c r="T54" s="204"/>
      <c r="U54" s="204"/>
      <c r="V54" s="204"/>
      <c r="W54" s="204"/>
      <c r="X54" s="204"/>
      <c r="Y54" s="204"/>
      <c r="Z54" s="204"/>
      <c r="AA54" s="204"/>
      <c r="AB54" s="204"/>
      <c r="AC54" s="204"/>
      <c r="AD54" s="204"/>
      <c r="AE54" s="204"/>
      <c r="AF54" s="204"/>
    </row>
    <row r="55" spans="1:32">
      <c r="A55" s="1020"/>
      <c r="B55" s="205" t="s">
        <v>357</v>
      </c>
      <c r="C55" s="206"/>
      <c r="D55" s="206"/>
      <c r="E55" s="206"/>
      <c r="F55" s="206"/>
      <c r="G55" s="206"/>
      <c r="H55" s="206"/>
      <c r="I55" s="206"/>
      <c r="J55" s="206"/>
      <c r="K55" s="206"/>
      <c r="L55" s="206"/>
      <c r="M55" s="207"/>
      <c r="N55" s="207"/>
      <c r="O55" s="207"/>
      <c r="P55" s="207"/>
      <c r="Q55" s="207"/>
      <c r="R55" s="207"/>
      <c r="S55" s="207"/>
      <c r="T55" s="207"/>
      <c r="U55" s="207"/>
      <c r="V55" s="207"/>
      <c r="W55" s="207"/>
      <c r="X55" s="207"/>
      <c r="Y55" s="207"/>
      <c r="Z55" s="207"/>
      <c r="AA55" s="207"/>
      <c r="AB55" s="207"/>
      <c r="AC55" s="207"/>
      <c r="AD55" s="207"/>
      <c r="AE55" s="207"/>
      <c r="AF55" s="207"/>
    </row>
    <row r="56" spans="1:32">
      <c r="A56" s="1020"/>
      <c r="B56" s="205" t="s">
        <v>358</v>
      </c>
      <c r="C56" s="206"/>
      <c r="D56" s="206"/>
      <c r="E56" s="206"/>
      <c r="F56" s="206"/>
      <c r="G56" s="206"/>
      <c r="H56" s="206"/>
      <c r="I56" s="206"/>
      <c r="J56" s="206"/>
      <c r="K56" s="206"/>
      <c r="L56" s="206"/>
      <c r="M56" s="207"/>
      <c r="N56" s="207"/>
      <c r="O56" s="207"/>
      <c r="P56" s="207"/>
      <c r="Q56" s="207"/>
      <c r="R56" s="207"/>
      <c r="S56" s="207"/>
      <c r="T56" s="207"/>
      <c r="U56" s="207"/>
      <c r="V56" s="207"/>
      <c r="W56" s="207"/>
      <c r="X56" s="207"/>
      <c r="Y56" s="207"/>
      <c r="Z56" s="207"/>
      <c r="AA56" s="207"/>
      <c r="AB56" s="207"/>
      <c r="AC56" s="207"/>
      <c r="AD56" s="207"/>
      <c r="AE56" s="207"/>
      <c r="AF56" s="207"/>
    </row>
    <row r="57" spans="1:32">
      <c r="A57" s="1020"/>
      <c r="B57" s="205" t="s">
        <v>359</v>
      </c>
      <c r="C57" s="206"/>
      <c r="D57" s="206"/>
      <c r="E57" s="206"/>
      <c r="F57" s="206"/>
      <c r="G57" s="206"/>
      <c r="H57" s="206"/>
      <c r="I57" s="206"/>
      <c r="J57" s="206"/>
      <c r="K57" s="206"/>
      <c r="L57" s="206"/>
      <c r="M57" s="207"/>
      <c r="N57" s="207"/>
      <c r="O57" s="207"/>
      <c r="P57" s="207"/>
      <c r="Q57" s="207"/>
      <c r="R57" s="207"/>
      <c r="S57" s="207"/>
      <c r="T57" s="207"/>
      <c r="U57" s="207"/>
      <c r="V57" s="207"/>
      <c r="W57" s="207"/>
      <c r="X57" s="207"/>
      <c r="Y57" s="207"/>
      <c r="Z57" s="207"/>
      <c r="AA57" s="207"/>
      <c r="AB57" s="207"/>
      <c r="AC57" s="207"/>
      <c r="AD57" s="207"/>
      <c r="AE57" s="207"/>
      <c r="AF57" s="207"/>
    </row>
    <row r="58" spans="1:32">
      <c r="A58" s="1019">
        <v>14</v>
      </c>
      <c r="B58" s="202" t="s">
        <v>86</v>
      </c>
      <c r="C58" s="203"/>
      <c r="D58" s="203"/>
      <c r="E58" s="203"/>
      <c r="F58" s="203"/>
      <c r="G58" s="203"/>
      <c r="H58" s="203"/>
      <c r="I58" s="203"/>
      <c r="J58" s="203"/>
      <c r="K58" s="203"/>
      <c r="L58" s="203"/>
      <c r="M58" s="204"/>
      <c r="N58" s="204"/>
      <c r="O58" s="204"/>
      <c r="P58" s="204"/>
      <c r="Q58" s="204"/>
      <c r="R58" s="204"/>
      <c r="S58" s="204"/>
      <c r="T58" s="204"/>
      <c r="U58" s="204"/>
      <c r="V58" s="204"/>
      <c r="W58" s="204"/>
      <c r="X58" s="204"/>
      <c r="Y58" s="204"/>
      <c r="Z58" s="204"/>
      <c r="AA58" s="204"/>
      <c r="AB58" s="204"/>
      <c r="AC58" s="204"/>
      <c r="AD58" s="204"/>
      <c r="AE58" s="204"/>
      <c r="AF58" s="204"/>
    </row>
    <row r="59" spans="1:32">
      <c r="A59" s="1020"/>
      <c r="B59" s="205" t="s">
        <v>357</v>
      </c>
      <c r="C59" s="206"/>
      <c r="D59" s="206"/>
      <c r="E59" s="206"/>
      <c r="F59" s="206"/>
      <c r="G59" s="206"/>
      <c r="H59" s="206"/>
      <c r="I59" s="206"/>
      <c r="J59" s="206"/>
      <c r="K59" s="206"/>
      <c r="L59" s="206"/>
      <c r="M59" s="207"/>
      <c r="N59" s="207"/>
      <c r="O59" s="207"/>
      <c r="P59" s="207"/>
      <c r="Q59" s="207"/>
      <c r="R59" s="207"/>
      <c r="S59" s="207"/>
      <c r="T59" s="207"/>
      <c r="U59" s="207"/>
      <c r="V59" s="207"/>
      <c r="W59" s="207"/>
      <c r="X59" s="207"/>
      <c r="Y59" s="207"/>
      <c r="Z59" s="207"/>
      <c r="AA59" s="207"/>
      <c r="AB59" s="207"/>
      <c r="AC59" s="207"/>
      <c r="AD59" s="207"/>
      <c r="AE59" s="207"/>
      <c r="AF59" s="207"/>
    </row>
    <row r="60" spans="1:32">
      <c r="A60" s="1020"/>
      <c r="B60" s="205" t="s">
        <v>358</v>
      </c>
      <c r="C60" s="206"/>
      <c r="D60" s="206"/>
      <c r="E60" s="206"/>
      <c r="F60" s="206"/>
      <c r="G60" s="206"/>
      <c r="H60" s="206"/>
      <c r="I60" s="206"/>
      <c r="J60" s="206"/>
      <c r="K60" s="206"/>
      <c r="L60" s="206"/>
      <c r="M60" s="207"/>
      <c r="N60" s="207"/>
      <c r="O60" s="207"/>
      <c r="P60" s="207"/>
      <c r="Q60" s="207"/>
      <c r="R60" s="207"/>
      <c r="S60" s="207"/>
      <c r="T60" s="207"/>
      <c r="U60" s="207"/>
      <c r="V60" s="207"/>
      <c r="W60" s="207"/>
      <c r="X60" s="207"/>
      <c r="Y60" s="207"/>
      <c r="Z60" s="207"/>
      <c r="AA60" s="207"/>
      <c r="AB60" s="207"/>
      <c r="AC60" s="207"/>
      <c r="AD60" s="207"/>
      <c r="AE60" s="207"/>
      <c r="AF60" s="207"/>
    </row>
    <row r="61" spans="1:32">
      <c r="A61" s="1020"/>
      <c r="B61" s="205" t="s">
        <v>359</v>
      </c>
      <c r="C61" s="206"/>
      <c r="D61" s="206"/>
      <c r="E61" s="206"/>
      <c r="F61" s="206"/>
      <c r="G61" s="206"/>
      <c r="H61" s="206"/>
      <c r="I61" s="206"/>
      <c r="J61" s="206"/>
      <c r="K61" s="206"/>
      <c r="L61" s="206"/>
      <c r="M61" s="207"/>
      <c r="N61" s="207"/>
      <c r="O61" s="207"/>
      <c r="P61" s="207"/>
      <c r="Q61" s="207"/>
      <c r="R61" s="207"/>
      <c r="S61" s="207"/>
      <c r="T61" s="207"/>
      <c r="U61" s="207"/>
      <c r="V61" s="207"/>
      <c r="W61" s="207"/>
      <c r="X61" s="207"/>
      <c r="Y61" s="207"/>
      <c r="Z61" s="207"/>
      <c r="AA61" s="207"/>
      <c r="AB61" s="207"/>
      <c r="AC61" s="207"/>
      <c r="AD61" s="207"/>
      <c r="AE61" s="207"/>
      <c r="AF61" s="207"/>
    </row>
    <row r="62" spans="1:32">
      <c r="A62" s="1019">
        <v>15</v>
      </c>
      <c r="B62" s="202" t="s">
        <v>87</v>
      </c>
      <c r="C62" s="203"/>
      <c r="D62" s="203"/>
      <c r="E62" s="203"/>
      <c r="F62" s="203"/>
      <c r="G62" s="203"/>
      <c r="H62" s="203"/>
      <c r="I62" s="203"/>
      <c r="J62" s="203"/>
      <c r="K62" s="203"/>
      <c r="L62" s="203"/>
      <c r="M62" s="204"/>
      <c r="N62" s="204"/>
      <c r="O62" s="204"/>
      <c r="P62" s="204"/>
      <c r="Q62" s="204"/>
      <c r="R62" s="204"/>
      <c r="S62" s="204"/>
      <c r="T62" s="204"/>
      <c r="U62" s="204"/>
      <c r="V62" s="204"/>
      <c r="W62" s="204"/>
      <c r="X62" s="204"/>
      <c r="Y62" s="204"/>
      <c r="Z62" s="204"/>
      <c r="AA62" s="204"/>
      <c r="AB62" s="204"/>
      <c r="AC62" s="204"/>
      <c r="AD62" s="204"/>
      <c r="AE62" s="204"/>
      <c r="AF62" s="204"/>
    </row>
    <row r="63" spans="1:32">
      <c r="A63" s="1020"/>
      <c r="B63" s="205" t="s">
        <v>357</v>
      </c>
      <c r="C63" s="206"/>
      <c r="D63" s="206"/>
      <c r="E63" s="206"/>
      <c r="F63" s="206"/>
      <c r="G63" s="206"/>
      <c r="H63" s="206"/>
      <c r="I63" s="206"/>
      <c r="J63" s="206"/>
      <c r="K63" s="206"/>
      <c r="L63" s="206"/>
      <c r="M63" s="207"/>
      <c r="N63" s="207"/>
      <c r="O63" s="207"/>
      <c r="P63" s="207"/>
      <c r="Q63" s="207"/>
      <c r="R63" s="207"/>
      <c r="S63" s="207"/>
      <c r="T63" s="207"/>
      <c r="U63" s="207"/>
      <c r="V63" s="207"/>
      <c r="W63" s="207"/>
      <c r="X63" s="207"/>
      <c r="Y63" s="207"/>
      <c r="Z63" s="207"/>
      <c r="AA63" s="207"/>
      <c r="AB63" s="207"/>
      <c r="AC63" s="207"/>
      <c r="AD63" s="207"/>
      <c r="AE63" s="207"/>
      <c r="AF63" s="207"/>
    </row>
    <row r="64" spans="1:32">
      <c r="A64" s="1020"/>
      <c r="B64" s="205" t="s">
        <v>358</v>
      </c>
      <c r="C64" s="206"/>
      <c r="D64" s="206"/>
      <c r="E64" s="206"/>
      <c r="F64" s="206"/>
      <c r="G64" s="206"/>
      <c r="H64" s="206"/>
      <c r="I64" s="206"/>
      <c r="J64" s="206"/>
      <c r="K64" s="206"/>
      <c r="L64" s="206"/>
      <c r="M64" s="207"/>
      <c r="N64" s="207"/>
      <c r="O64" s="207"/>
      <c r="P64" s="207"/>
      <c r="Q64" s="207"/>
      <c r="R64" s="207"/>
      <c r="S64" s="207"/>
      <c r="T64" s="207"/>
      <c r="U64" s="207"/>
      <c r="V64" s="207"/>
      <c r="W64" s="207"/>
      <c r="X64" s="207"/>
      <c r="Y64" s="207"/>
      <c r="Z64" s="207"/>
      <c r="AA64" s="207"/>
      <c r="AB64" s="207"/>
      <c r="AC64" s="207"/>
      <c r="AD64" s="207"/>
      <c r="AE64" s="207"/>
      <c r="AF64" s="207"/>
    </row>
    <row r="65" spans="1:32">
      <c r="A65" s="1020"/>
      <c r="B65" s="205" t="s">
        <v>359</v>
      </c>
      <c r="C65" s="206"/>
      <c r="D65" s="206"/>
      <c r="E65" s="206"/>
      <c r="F65" s="206"/>
      <c r="G65" s="206"/>
      <c r="H65" s="206"/>
      <c r="I65" s="206"/>
      <c r="J65" s="206"/>
      <c r="K65" s="206"/>
      <c r="L65" s="206"/>
      <c r="M65" s="207"/>
      <c r="N65" s="207"/>
      <c r="O65" s="207"/>
      <c r="P65" s="207"/>
      <c r="Q65" s="207"/>
      <c r="R65" s="207"/>
      <c r="S65" s="207"/>
      <c r="T65" s="207"/>
      <c r="U65" s="207"/>
      <c r="V65" s="207"/>
      <c r="W65" s="207"/>
      <c r="X65" s="207"/>
      <c r="Y65" s="207"/>
      <c r="Z65" s="207"/>
      <c r="AA65" s="207"/>
      <c r="AB65" s="207"/>
      <c r="AC65" s="207"/>
      <c r="AD65" s="207"/>
      <c r="AE65" s="207"/>
      <c r="AF65" s="207"/>
    </row>
    <row r="66" spans="1:32">
      <c r="A66" s="1019">
        <v>16</v>
      </c>
      <c r="B66" s="202" t="s">
        <v>88</v>
      </c>
      <c r="C66" s="203"/>
      <c r="D66" s="203"/>
      <c r="E66" s="203"/>
      <c r="F66" s="203"/>
      <c r="G66" s="203"/>
      <c r="H66" s="203"/>
      <c r="I66" s="203"/>
      <c r="J66" s="203"/>
      <c r="K66" s="203"/>
      <c r="L66" s="203"/>
      <c r="M66" s="204"/>
      <c r="N66" s="204"/>
      <c r="O66" s="204"/>
      <c r="P66" s="204"/>
      <c r="Q66" s="204"/>
      <c r="R66" s="204"/>
      <c r="S66" s="204"/>
      <c r="T66" s="204"/>
      <c r="U66" s="204"/>
      <c r="V66" s="204"/>
      <c r="W66" s="204"/>
      <c r="X66" s="204"/>
      <c r="Y66" s="204"/>
      <c r="Z66" s="204"/>
      <c r="AA66" s="204"/>
      <c r="AB66" s="204"/>
      <c r="AC66" s="204"/>
      <c r="AD66" s="204"/>
      <c r="AE66" s="204"/>
      <c r="AF66" s="204"/>
    </row>
    <row r="67" spans="1:32">
      <c r="A67" s="1020"/>
      <c r="B67" s="205" t="s">
        <v>357</v>
      </c>
      <c r="C67" s="206"/>
      <c r="D67" s="206"/>
      <c r="E67" s="206"/>
      <c r="F67" s="206"/>
      <c r="G67" s="206"/>
      <c r="H67" s="206"/>
      <c r="I67" s="206"/>
      <c r="J67" s="206"/>
      <c r="K67" s="206"/>
      <c r="L67" s="206"/>
      <c r="M67" s="207"/>
      <c r="N67" s="207"/>
      <c r="O67" s="207"/>
      <c r="P67" s="207"/>
      <c r="Q67" s="207"/>
      <c r="R67" s="207"/>
      <c r="S67" s="207"/>
      <c r="T67" s="207"/>
      <c r="U67" s="207"/>
      <c r="V67" s="207"/>
      <c r="W67" s="207"/>
      <c r="X67" s="207"/>
      <c r="Y67" s="207"/>
      <c r="Z67" s="207"/>
      <c r="AA67" s="207"/>
      <c r="AB67" s="207"/>
      <c r="AC67" s="207"/>
      <c r="AD67" s="207"/>
      <c r="AE67" s="207"/>
      <c r="AF67" s="207"/>
    </row>
    <row r="68" spans="1:32">
      <c r="A68" s="1020"/>
      <c r="B68" s="205" t="s">
        <v>358</v>
      </c>
      <c r="C68" s="206"/>
      <c r="D68" s="206"/>
      <c r="E68" s="206"/>
      <c r="F68" s="206"/>
      <c r="G68" s="206"/>
      <c r="H68" s="206"/>
      <c r="I68" s="206"/>
      <c r="J68" s="206"/>
      <c r="K68" s="206"/>
      <c r="L68" s="206"/>
      <c r="M68" s="207"/>
      <c r="N68" s="207"/>
      <c r="O68" s="207"/>
      <c r="P68" s="207"/>
      <c r="Q68" s="207"/>
      <c r="R68" s="207"/>
      <c r="S68" s="207"/>
      <c r="T68" s="207"/>
      <c r="U68" s="207"/>
      <c r="V68" s="207"/>
      <c r="W68" s="207"/>
      <c r="X68" s="207"/>
      <c r="Y68" s="207"/>
      <c r="Z68" s="207"/>
      <c r="AA68" s="207"/>
      <c r="AB68" s="207"/>
      <c r="AC68" s="207"/>
      <c r="AD68" s="207"/>
      <c r="AE68" s="207"/>
      <c r="AF68" s="207"/>
    </row>
    <row r="69" spans="1:32">
      <c r="A69" s="1020"/>
      <c r="B69" s="205" t="s">
        <v>359</v>
      </c>
      <c r="C69" s="206"/>
      <c r="D69" s="206"/>
      <c r="E69" s="206"/>
      <c r="F69" s="206"/>
      <c r="G69" s="206"/>
      <c r="H69" s="206"/>
      <c r="I69" s="206"/>
      <c r="J69" s="206"/>
      <c r="K69" s="206"/>
      <c r="L69" s="206"/>
      <c r="M69" s="207"/>
      <c r="N69" s="207"/>
      <c r="O69" s="207"/>
      <c r="P69" s="207"/>
      <c r="Q69" s="207"/>
      <c r="R69" s="207"/>
      <c r="S69" s="207"/>
      <c r="T69" s="207"/>
      <c r="U69" s="207"/>
      <c r="V69" s="207"/>
      <c r="W69" s="207"/>
      <c r="X69" s="207"/>
      <c r="Y69" s="207"/>
      <c r="Z69" s="207"/>
      <c r="AA69" s="207"/>
      <c r="AB69" s="207"/>
      <c r="AC69" s="207"/>
      <c r="AD69" s="207"/>
      <c r="AE69" s="207"/>
      <c r="AF69" s="207"/>
    </row>
    <row r="70" spans="1:32">
      <c r="A70" s="1019">
        <v>17</v>
      </c>
      <c r="B70" s="202" t="s">
        <v>89</v>
      </c>
      <c r="C70" s="203"/>
      <c r="D70" s="203"/>
      <c r="E70" s="203"/>
      <c r="F70" s="203"/>
      <c r="G70" s="203"/>
      <c r="H70" s="203"/>
      <c r="I70" s="203"/>
      <c r="J70" s="203"/>
      <c r="K70" s="203"/>
      <c r="L70" s="203"/>
      <c r="M70" s="204"/>
      <c r="N70" s="204"/>
      <c r="O70" s="204"/>
      <c r="P70" s="204"/>
      <c r="Q70" s="204"/>
      <c r="R70" s="204"/>
      <c r="S70" s="204"/>
      <c r="T70" s="204"/>
      <c r="U70" s="204"/>
      <c r="V70" s="204"/>
      <c r="W70" s="204"/>
      <c r="X70" s="204"/>
      <c r="Y70" s="204"/>
      <c r="Z70" s="204"/>
      <c r="AA70" s="204"/>
      <c r="AB70" s="204"/>
      <c r="AC70" s="204"/>
      <c r="AD70" s="204"/>
      <c r="AE70" s="204"/>
      <c r="AF70" s="204"/>
    </row>
    <row r="71" spans="1:32">
      <c r="A71" s="1020"/>
      <c r="B71" s="205" t="s">
        <v>357</v>
      </c>
      <c r="C71" s="206"/>
      <c r="D71" s="206"/>
      <c r="E71" s="206"/>
      <c r="F71" s="206"/>
      <c r="G71" s="206"/>
      <c r="H71" s="206"/>
      <c r="I71" s="206"/>
      <c r="J71" s="206"/>
      <c r="K71" s="206"/>
      <c r="L71" s="206"/>
      <c r="M71" s="207"/>
      <c r="N71" s="207"/>
      <c r="O71" s="207"/>
      <c r="P71" s="207"/>
      <c r="Q71" s="207"/>
      <c r="R71" s="207"/>
      <c r="S71" s="207"/>
      <c r="T71" s="207"/>
      <c r="U71" s="207"/>
      <c r="V71" s="207"/>
      <c r="W71" s="207"/>
      <c r="X71" s="207"/>
      <c r="Y71" s="207"/>
      <c r="Z71" s="207"/>
      <c r="AA71" s="207"/>
      <c r="AB71" s="207"/>
      <c r="AC71" s="207"/>
      <c r="AD71" s="207"/>
      <c r="AE71" s="207"/>
      <c r="AF71" s="207"/>
    </row>
    <row r="72" spans="1:32">
      <c r="A72" s="1020"/>
      <c r="B72" s="205" t="s">
        <v>358</v>
      </c>
      <c r="C72" s="206"/>
      <c r="D72" s="206"/>
      <c r="E72" s="206"/>
      <c r="F72" s="206"/>
      <c r="G72" s="206"/>
      <c r="H72" s="206"/>
      <c r="I72" s="206"/>
      <c r="J72" s="206"/>
      <c r="K72" s="206"/>
      <c r="L72" s="206"/>
      <c r="M72" s="207"/>
      <c r="N72" s="207"/>
      <c r="O72" s="207"/>
      <c r="P72" s="207"/>
      <c r="Q72" s="207"/>
      <c r="R72" s="207"/>
      <c r="S72" s="207"/>
      <c r="T72" s="207"/>
      <c r="U72" s="207"/>
      <c r="V72" s="207"/>
      <c r="W72" s="207"/>
      <c r="X72" s="207"/>
      <c r="Y72" s="207"/>
      <c r="Z72" s="207"/>
      <c r="AA72" s="207"/>
      <c r="AB72" s="207"/>
      <c r="AC72" s="207"/>
      <c r="AD72" s="207"/>
      <c r="AE72" s="207"/>
      <c r="AF72" s="207"/>
    </row>
    <row r="73" spans="1:32">
      <c r="A73" s="1020"/>
      <c r="B73" s="205" t="s">
        <v>359</v>
      </c>
      <c r="C73" s="206"/>
      <c r="D73" s="206"/>
      <c r="E73" s="206"/>
      <c r="F73" s="206"/>
      <c r="G73" s="206"/>
      <c r="H73" s="206"/>
      <c r="I73" s="206"/>
      <c r="J73" s="206"/>
      <c r="K73" s="206"/>
      <c r="L73" s="206"/>
      <c r="M73" s="207"/>
      <c r="N73" s="207"/>
      <c r="O73" s="207"/>
      <c r="P73" s="207"/>
      <c r="Q73" s="207"/>
      <c r="R73" s="207"/>
      <c r="S73" s="207"/>
      <c r="T73" s="207"/>
      <c r="U73" s="207"/>
      <c r="V73" s="207"/>
      <c r="W73" s="207"/>
      <c r="X73" s="207"/>
      <c r="Y73" s="207"/>
      <c r="Z73" s="207"/>
      <c r="AA73" s="207"/>
      <c r="AB73" s="207"/>
      <c r="AC73" s="207"/>
      <c r="AD73" s="207"/>
      <c r="AE73" s="207"/>
      <c r="AF73" s="207"/>
    </row>
    <row r="74" spans="1:32">
      <c r="A74" s="1019">
        <v>18</v>
      </c>
      <c r="B74" s="202" t="s">
        <v>90</v>
      </c>
      <c r="C74" s="203"/>
      <c r="D74" s="203"/>
      <c r="E74" s="203"/>
      <c r="F74" s="203"/>
      <c r="G74" s="203"/>
      <c r="H74" s="203"/>
      <c r="I74" s="203"/>
      <c r="J74" s="203"/>
      <c r="K74" s="203"/>
      <c r="L74" s="203"/>
      <c r="M74" s="204"/>
      <c r="N74" s="204"/>
      <c r="O74" s="204"/>
      <c r="P74" s="204"/>
      <c r="Q74" s="204"/>
      <c r="R74" s="204"/>
      <c r="S74" s="204"/>
      <c r="T74" s="204"/>
      <c r="U74" s="204"/>
      <c r="V74" s="204"/>
      <c r="W74" s="204"/>
      <c r="X74" s="204"/>
      <c r="Y74" s="204"/>
      <c r="Z74" s="204"/>
      <c r="AA74" s="204"/>
      <c r="AB74" s="204"/>
      <c r="AC74" s="204"/>
      <c r="AD74" s="204"/>
      <c r="AE74" s="204"/>
      <c r="AF74" s="204"/>
    </row>
    <row r="75" spans="1:32">
      <c r="A75" s="1020"/>
      <c r="B75" s="205" t="s">
        <v>357</v>
      </c>
      <c r="C75" s="206"/>
      <c r="D75" s="206"/>
      <c r="E75" s="206"/>
      <c r="F75" s="206"/>
      <c r="G75" s="206"/>
      <c r="H75" s="206"/>
      <c r="I75" s="206"/>
      <c r="J75" s="206"/>
      <c r="K75" s="206"/>
      <c r="L75" s="206"/>
      <c r="M75" s="207"/>
      <c r="N75" s="207"/>
      <c r="O75" s="207"/>
      <c r="P75" s="207"/>
      <c r="Q75" s="207"/>
      <c r="R75" s="207"/>
      <c r="S75" s="207"/>
      <c r="T75" s="207"/>
      <c r="U75" s="207"/>
      <c r="V75" s="207"/>
      <c r="W75" s="207"/>
      <c r="X75" s="207"/>
      <c r="Y75" s="207"/>
      <c r="Z75" s="207"/>
      <c r="AA75" s="207"/>
      <c r="AB75" s="207"/>
      <c r="AC75" s="207"/>
      <c r="AD75" s="207"/>
      <c r="AE75" s="207"/>
      <c r="AF75" s="207"/>
    </row>
    <row r="76" spans="1:32">
      <c r="A76" s="1020"/>
      <c r="B76" s="205" t="s">
        <v>358</v>
      </c>
      <c r="C76" s="206"/>
      <c r="D76" s="206"/>
      <c r="E76" s="206"/>
      <c r="F76" s="206"/>
      <c r="G76" s="206"/>
      <c r="H76" s="206"/>
      <c r="I76" s="206"/>
      <c r="J76" s="206"/>
      <c r="K76" s="206"/>
      <c r="L76" s="206"/>
      <c r="M76" s="207"/>
      <c r="N76" s="207"/>
      <c r="O76" s="207"/>
      <c r="P76" s="207"/>
      <c r="Q76" s="207"/>
      <c r="R76" s="207"/>
      <c r="S76" s="207"/>
      <c r="T76" s="207"/>
      <c r="U76" s="207"/>
      <c r="V76" s="207"/>
      <c r="W76" s="207"/>
      <c r="X76" s="207"/>
      <c r="Y76" s="207"/>
      <c r="Z76" s="207"/>
      <c r="AA76" s="207"/>
      <c r="AB76" s="207"/>
      <c r="AC76" s="207"/>
      <c r="AD76" s="207"/>
      <c r="AE76" s="207"/>
      <c r="AF76" s="207"/>
    </row>
    <row r="77" spans="1:32">
      <c r="A77" s="1020"/>
      <c r="B77" s="205" t="s">
        <v>359</v>
      </c>
      <c r="C77" s="206"/>
      <c r="D77" s="206"/>
      <c r="E77" s="206"/>
      <c r="F77" s="206"/>
      <c r="G77" s="206"/>
      <c r="H77" s="206"/>
      <c r="I77" s="206"/>
      <c r="J77" s="206"/>
      <c r="K77" s="206"/>
      <c r="L77" s="206"/>
      <c r="M77" s="207"/>
      <c r="N77" s="207"/>
      <c r="O77" s="207"/>
      <c r="P77" s="207"/>
      <c r="Q77" s="207"/>
      <c r="R77" s="207"/>
      <c r="S77" s="207"/>
      <c r="T77" s="207"/>
      <c r="U77" s="207"/>
      <c r="V77" s="207"/>
      <c r="W77" s="207"/>
      <c r="X77" s="207"/>
      <c r="Y77" s="207"/>
      <c r="Z77" s="207"/>
      <c r="AA77" s="207"/>
      <c r="AB77" s="207"/>
      <c r="AC77" s="207"/>
      <c r="AD77" s="207"/>
      <c r="AE77" s="207"/>
      <c r="AF77" s="207"/>
    </row>
    <row r="78" spans="1:32">
      <c r="A78" s="1019">
        <v>19</v>
      </c>
      <c r="B78" s="202" t="s">
        <v>91</v>
      </c>
      <c r="C78" s="203"/>
      <c r="D78" s="203"/>
      <c r="E78" s="203"/>
      <c r="F78" s="203"/>
      <c r="G78" s="203"/>
      <c r="H78" s="203"/>
      <c r="I78" s="203"/>
      <c r="J78" s="203"/>
      <c r="K78" s="203"/>
      <c r="L78" s="203"/>
      <c r="M78" s="204"/>
      <c r="N78" s="204"/>
      <c r="O78" s="204"/>
      <c r="P78" s="204"/>
      <c r="Q78" s="204"/>
      <c r="R78" s="204"/>
      <c r="S78" s="204"/>
      <c r="T78" s="204"/>
      <c r="U78" s="204"/>
      <c r="V78" s="204"/>
      <c r="W78" s="204"/>
      <c r="X78" s="204"/>
      <c r="Y78" s="204"/>
      <c r="Z78" s="204"/>
      <c r="AA78" s="204"/>
      <c r="AB78" s="204"/>
      <c r="AC78" s="204"/>
      <c r="AD78" s="204"/>
      <c r="AE78" s="204"/>
      <c r="AF78" s="204"/>
    </row>
    <row r="79" spans="1:32">
      <c r="A79" s="1020"/>
      <c r="B79" s="205" t="s">
        <v>357</v>
      </c>
      <c r="C79" s="206"/>
      <c r="D79" s="206"/>
      <c r="E79" s="206"/>
      <c r="F79" s="206"/>
      <c r="G79" s="206"/>
      <c r="H79" s="206"/>
      <c r="I79" s="206"/>
      <c r="J79" s="206"/>
      <c r="K79" s="206"/>
      <c r="L79" s="206"/>
      <c r="M79" s="207"/>
      <c r="N79" s="207"/>
      <c r="O79" s="207"/>
      <c r="P79" s="207"/>
      <c r="Q79" s="207"/>
      <c r="R79" s="207"/>
      <c r="S79" s="207"/>
      <c r="T79" s="207"/>
      <c r="U79" s="207"/>
      <c r="V79" s="207"/>
      <c r="W79" s="207"/>
      <c r="X79" s="207"/>
      <c r="Y79" s="207"/>
      <c r="Z79" s="207"/>
      <c r="AA79" s="207"/>
      <c r="AB79" s="207"/>
      <c r="AC79" s="207"/>
      <c r="AD79" s="207"/>
      <c r="AE79" s="207"/>
      <c r="AF79" s="207"/>
    </row>
    <row r="80" spans="1:32">
      <c r="A80" s="1020"/>
      <c r="B80" s="205" t="s">
        <v>358</v>
      </c>
      <c r="C80" s="206"/>
      <c r="D80" s="206"/>
      <c r="E80" s="206"/>
      <c r="F80" s="206"/>
      <c r="G80" s="206"/>
      <c r="H80" s="206"/>
      <c r="I80" s="206"/>
      <c r="J80" s="206"/>
      <c r="K80" s="206"/>
      <c r="L80" s="206"/>
      <c r="M80" s="207"/>
      <c r="N80" s="207"/>
      <c r="O80" s="207"/>
      <c r="P80" s="207"/>
      <c r="Q80" s="207"/>
      <c r="R80" s="207"/>
      <c r="S80" s="207"/>
      <c r="T80" s="207"/>
      <c r="U80" s="207"/>
      <c r="V80" s="207"/>
      <c r="W80" s="207"/>
      <c r="X80" s="207"/>
      <c r="Y80" s="207"/>
      <c r="Z80" s="207"/>
      <c r="AA80" s="207"/>
      <c r="AB80" s="207"/>
      <c r="AC80" s="207"/>
      <c r="AD80" s="207"/>
      <c r="AE80" s="207"/>
      <c r="AF80" s="207"/>
    </row>
    <row r="81" spans="1:32">
      <c r="A81" s="1020"/>
      <c r="B81" s="205" t="s">
        <v>359</v>
      </c>
      <c r="C81" s="206"/>
      <c r="D81" s="206"/>
      <c r="E81" s="206"/>
      <c r="F81" s="206"/>
      <c r="G81" s="206"/>
      <c r="H81" s="206"/>
      <c r="I81" s="206"/>
      <c r="J81" s="206"/>
      <c r="K81" s="206"/>
      <c r="L81" s="206"/>
      <c r="M81" s="207"/>
      <c r="N81" s="207"/>
      <c r="O81" s="207"/>
      <c r="P81" s="207"/>
      <c r="Q81" s="207"/>
      <c r="R81" s="207"/>
      <c r="S81" s="207"/>
      <c r="T81" s="207"/>
      <c r="U81" s="207"/>
      <c r="V81" s="207"/>
      <c r="W81" s="207"/>
      <c r="X81" s="207"/>
      <c r="Y81" s="207"/>
      <c r="Z81" s="207"/>
      <c r="AA81" s="207"/>
      <c r="AB81" s="207"/>
      <c r="AC81" s="207"/>
      <c r="AD81" s="207"/>
      <c r="AE81" s="207"/>
      <c r="AF81" s="207"/>
    </row>
    <row r="82" spans="1:32">
      <c r="A82" s="1019">
        <v>20</v>
      </c>
      <c r="B82" s="202" t="s">
        <v>92</v>
      </c>
      <c r="C82" s="203"/>
      <c r="D82" s="203"/>
      <c r="E82" s="203"/>
      <c r="F82" s="203"/>
      <c r="G82" s="203"/>
      <c r="H82" s="203"/>
      <c r="I82" s="203"/>
      <c r="J82" s="203"/>
      <c r="K82" s="203"/>
      <c r="L82" s="203"/>
      <c r="M82" s="204"/>
      <c r="N82" s="204"/>
      <c r="O82" s="204"/>
      <c r="P82" s="204"/>
      <c r="Q82" s="204"/>
      <c r="R82" s="204"/>
      <c r="S82" s="204"/>
      <c r="T82" s="204"/>
      <c r="U82" s="204"/>
      <c r="V82" s="204"/>
      <c r="W82" s="204"/>
      <c r="X82" s="204"/>
      <c r="Y82" s="204"/>
      <c r="Z82" s="204"/>
      <c r="AA82" s="204"/>
      <c r="AB82" s="204"/>
      <c r="AC82" s="204"/>
      <c r="AD82" s="204"/>
      <c r="AE82" s="204"/>
      <c r="AF82" s="204"/>
    </row>
    <row r="83" spans="1:32">
      <c r="A83" s="1020"/>
      <c r="B83" s="205" t="s">
        <v>357</v>
      </c>
      <c r="C83" s="206"/>
      <c r="D83" s="206"/>
      <c r="E83" s="206"/>
      <c r="F83" s="206"/>
      <c r="G83" s="206"/>
      <c r="H83" s="206"/>
      <c r="I83" s="206"/>
      <c r="J83" s="206"/>
      <c r="K83" s="206"/>
      <c r="L83" s="206"/>
      <c r="M83" s="207"/>
      <c r="N83" s="207"/>
      <c r="O83" s="207"/>
      <c r="P83" s="207"/>
      <c r="Q83" s="207"/>
      <c r="R83" s="207"/>
      <c r="S83" s="207"/>
      <c r="T83" s="207"/>
      <c r="U83" s="207"/>
      <c r="V83" s="207"/>
      <c r="W83" s="207"/>
      <c r="X83" s="207"/>
      <c r="Y83" s="207"/>
      <c r="Z83" s="207"/>
      <c r="AA83" s="207"/>
      <c r="AB83" s="207"/>
      <c r="AC83" s="207"/>
      <c r="AD83" s="207"/>
      <c r="AE83" s="207"/>
      <c r="AF83" s="207"/>
    </row>
    <row r="84" spans="1:32">
      <c r="A84" s="1020"/>
      <c r="B84" s="205" t="s">
        <v>358</v>
      </c>
      <c r="C84" s="206"/>
      <c r="D84" s="206"/>
      <c r="E84" s="206"/>
      <c r="F84" s="206"/>
      <c r="G84" s="206"/>
      <c r="H84" s="206"/>
      <c r="I84" s="206"/>
      <c r="J84" s="206"/>
      <c r="K84" s="206"/>
      <c r="L84" s="206"/>
      <c r="M84" s="207"/>
      <c r="N84" s="207"/>
      <c r="O84" s="207"/>
      <c r="P84" s="207"/>
      <c r="Q84" s="207"/>
      <c r="R84" s="207"/>
      <c r="S84" s="207"/>
      <c r="T84" s="207"/>
      <c r="U84" s="207"/>
      <c r="V84" s="207"/>
      <c r="W84" s="207"/>
      <c r="X84" s="207"/>
      <c r="Y84" s="207"/>
      <c r="Z84" s="207"/>
      <c r="AA84" s="207"/>
      <c r="AB84" s="207"/>
      <c r="AC84" s="207"/>
      <c r="AD84" s="207"/>
      <c r="AE84" s="207"/>
      <c r="AF84" s="207"/>
    </row>
    <row r="85" spans="1:32">
      <c r="A85" s="1020"/>
      <c r="B85" s="205" t="s">
        <v>359</v>
      </c>
      <c r="C85" s="206"/>
      <c r="D85" s="206"/>
      <c r="E85" s="206"/>
      <c r="F85" s="206"/>
      <c r="G85" s="206"/>
      <c r="H85" s="206"/>
      <c r="I85" s="206"/>
      <c r="J85" s="206"/>
      <c r="K85" s="206"/>
      <c r="L85" s="206"/>
      <c r="M85" s="207"/>
      <c r="N85" s="207"/>
      <c r="O85" s="207"/>
      <c r="P85" s="207"/>
      <c r="Q85" s="207"/>
      <c r="R85" s="207"/>
      <c r="S85" s="207"/>
      <c r="T85" s="207"/>
      <c r="U85" s="207"/>
      <c r="V85" s="207"/>
      <c r="W85" s="207"/>
      <c r="X85" s="207"/>
      <c r="Y85" s="207"/>
      <c r="Z85" s="207"/>
      <c r="AA85" s="207"/>
      <c r="AB85" s="207"/>
      <c r="AC85" s="207"/>
      <c r="AD85" s="207"/>
      <c r="AE85" s="207"/>
      <c r="AF85" s="207"/>
    </row>
    <row r="87" spans="1:32">
      <c r="B87" s="209" t="s">
        <v>357</v>
      </c>
    </row>
    <row r="88" spans="1:32">
      <c r="B88" s="210" t="s">
        <v>93</v>
      </c>
      <c r="C88" s="201">
        <f t="shared" ref="C88:AF88" si="0">COUNTIFS($B$7:$B$85,"=Medication Order (Question #13)",C$7:C$85,"&lt;&gt;")</f>
        <v>0</v>
      </c>
      <c r="D88" s="201">
        <f t="shared" si="0"/>
        <v>0</v>
      </c>
      <c r="E88" s="201">
        <f t="shared" si="0"/>
        <v>0</v>
      </c>
      <c r="F88" s="201">
        <f t="shared" si="0"/>
        <v>0</v>
      </c>
      <c r="G88" s="201">
        <f t="shared" si="0"/>
        <v>0</v>
      </c>
      <c r="H88" s="201">
        <f t="shared" si="0"/>
        <v>0</v>
      </c>
      <c r="I88" s="201">
        <f t="shared" si="0"/>
        <v>0</v>
      </c>
      <c r="J88" s="201">
        <f t="shared" si="0"/>
        <v>0</v>
      </c>
      <c r="K88" s="201">
        <f t="shared" si="0"/>
        <v>0</v>
      </c>
      <c r="L88" s="201">
        <f t="shared" si="0"/>
        <v>0</v>
      </c>
      <c r="M88" s="201">
        <f t="shared" si="0"/>
        <v>0</v>
      </c>
      <c r="N88" s="201">
        <f t="shared" si="0"/>
        <v>0</v>
      </c>
      <c r="O88" s="201">
        <f t="shared" si="0"/>
        <v>0</v>
      </c>
      <c r="P88" s="201">
        <f t="shared" si="0"/>
        <v>0</v>
      </c>
      <c r="Q88" s="201">
        <f t="shared" si="0"/>
        <v>0</v>
      </c>
      <c r="R88" s="201">
        <f t="shared" si="0"/>
        <v>0</v>
      </c>
      <c r="S88" s="201">
        <f t="shared" si="0"/>
        <v>0</v>
      </c>
      <c r="T88" s="201">
        <f t="shared" si="0"/>
        <v>0</v>
      </c>
      <c r="U88" s="201">
        <f t="shared" si="0"/>
        <v>0</v>
      </c>
      <c r="V88" s="201">
        <f t="shared" si="0"/>
        <v>0</v>
      </c>
      <c r="W88" s="201">
        <f t="shared" si="0"/>
        <v>0</v>
      </c>
      <c r="X88" s="201">
        <f t="shared" si="0"/>
        <v>0</v>
      </c>
      <c r="Y88" s="201">
        <f t="shared" si="0"/>
        <v>0</v>
      </c>
      <c r="Z88" s="201">
        <f t="shared" si="0"/>
        <v>0</v>
      </c>
      <c r="AA88" s="201">
        <f t="shared" si="0"/>
        <v>0</v>
      </c>
      <c r="AB88" s="201">
        <f t="shared" si="0"/>
        <v>0</v>
      </c>
      <c r="AC88" s="201">
        <f t="shared" si="0"/>
        <v>0</v>
      </c>
      <c r="AD88" s="201">
        <f t="shared" si="0"/>
        <v>0</v>
      </c>
      <c r="AE88" s="201">
        <f t="shared" si="0"/>
        <v>0</v>
      </c>
      <c r="AF88" s="201">
        <f t="shared" si="0"/>
        <v>0</v>
      </c>
    </row>
    <row r="89" spans="1:32">
      <c r="B89" s="210" t="s">
        <v>94</v>
      </c>
      <c r="C89" s="201">
        <f t="shared" ref="C89:AF89" si="1">COUNTIFS($B$7:$B$85,"=Medication Order (Question #13)",C$7:C$85,"=Met")</f>
        <v>0</v>
      </c>
      <c r="D89" s="201">
        <f t="shared" si="1"/>
        <v>0</v>
      </c>
      <c r="E89" s="201">
        <f t="shared" si="1"/>
        <v>0</v>
      </c>
      <c r="F89" s="201">
        <f t="shared" si="1"/>
        <v>0</v>
      </c>
      <c r="G89" s="201">
        <f t="shared" si="1"/>
        <v>0</v>
      </c>
      <c r="H89" s="201">
        <f t="shared" si="1"/>
        <v>0</v>
      </c>
      <c r="I89" s="201">
        <f t="shared" si="1"/>
        <v>0</v>
      </c>
      <c r="J89" s="201">
        <f t="shared" si="1"/>
        <v>0</v>
      </c>
      <c r="K89" s="201">
        <f t="shared" si="1"/>
        <v>0</v>
      </c>
      <c r="L89" s="201">
        <f t="shared" si="1"/>
        <v>0</v>
      </c>
      <c r="M89" s="201">
        <f t="shared" si="1"/>
        <v>0</v>
      </c>
      <c r="N89" s="201">
        <f t="shared" si="1"/>
        <v>0</v>
      </c>
      <c r="O89" s="201">
        <f t="shared" si="1"/>
        <v>0</v>
      </c>
      <c r="P89" s="201">
        <f t="shared" si="1"/>
        <v>0</v>
      </c>
      <c r="Q89" s="201">
        <f t="shared" si="1"/>
        <v>0</v>
      </c>
      <c r="R89" s="201">
        <f t="shared" si="1"/>
        <v>0</v>
      </c>
      <c r="S89" s="201">
        <f t="shared" si="1"/>
        <v>0</v>
      </c>
      <c r="T89" s="201">
        <f t="shared" si="1"/>
        <v>0</v>
      </c>
      <c r="U89" s="201">
        <f t="shared" si="1"/>
        <v>0</v>
      </c>
      <c r="V89" s="201">
        <f t="shared" si="1"/>
        <v>0</v>
      </c>
      <c r="W89" s="201">
        <f t="shared" si="1"/>
        <v>0</v>
      </c>
      <c r="X89" s="201">
        <f t="shared" si="1"/>
        <v>0</v>
      </c>
      <c r="Y89" s="201">
        <f t="shared" si="1"/>
        <v>0</v>
      </c>
      <c r="Z89" s="201">
        <f t="shared" si="1"/>
        <v>0</v>
      </c>
      <c r="AA89" s="201">
        <f t="shared" si="1"/>
        <v>0</v>
      </c>
      <c r="AB89" s="201">
        <f t="shared" si="1"/>
        <v>0</v>
      </c>
      <c r="AC89" s="201">
        <f t="shared" si="1"/>
        <v>0</v>
      </c>
      <c r="AD89" s="201">
        <f t="shared" si="1"/>
        <v>0</v>
      </c>
      <c r="AE89" s="201">
        <f t="shared" si="1"/>
        <v>0</v>
      </c>
      <c r="AF89" s="201">
        <f t="shared" si="1"/>
        <v>0</v>
      </c>
    </row>
    <row r="90" spans="1:32">
      <c r="B90" s="210" t="s">
        <v>95</v>
      </c>
      <c r="C90" s="201">
        <f t="shared" ref="C90:AF90" si="2">COUNTIFS($B$7:$B$85,"=Medication Order (Question #13)",C$7:C$85,"=Not Met")</f>
        <v>0</v>
      </c>
      <c r="D90" s="201">
        <f t="shared" si="2"/>
        <v>0</v>
      </c>
      <c r="E90" s="201">
        <f t="shared" si="2"/>
        <v>0</v>
      </c>
      <c r="F90" s="201">
        <f t="shared" si="2"/>
        <v>0</v>
      </c>
      <c r="G90" s="201">
        <f t="shared" si="2"/>
        <v>0</v>
      </c>
      <c r="H90" s="201">
        <f t="shared" si="2"/>
        <v>0</v>
      </c>
      <c r="I90" s="201">
        <f t="shared" si="2"/>
        <v>0</v>
      </c>
      <c r="J90" s="201">
        <f t="shared" si="2"/>
        <v>0</v>
      </c>
      <c r="K90" s="201">
        <f t="shared" si="2"/>
        <v>0</v>
      </c>
      <c r="L90" s="201">
        <f t="shared" si="2"/>
        <v>0</v>
      </c>
      <c r="M90" s="201">
        <f t="shared" si="2"/>
        <v>0</v>
      </c>
      <c r="N90" s="201">
        <f t="shared" si="2"/>
        <v>0</v>
      </c>
      <c r="O90" s="201">
        <f t="shared" si="2"/>
        <v>0</v>
      </c>
      <c r="P90" s="201">
        <f t="shared" si="2"/>
        <v>0</v>
      </c>
      <c r="Q90" s="201">
        <f t="shared" si="2"/>
        <v>0</v>
      </c>
      <c r="R90" s="201">
        <f t="shared" si="2"/>
        <v>0</v>
      </c>
      <c r="S90" s="201">
        <f t="shared" si="2"/>
        <v>0</v>
      </c>
      <c r="T90" s="201">
        <f t="shared" si="2"/>
        <v>0</v>
      </c>
      <c r="U90" s="201">
        <f t="shared" si="2"/>
        <v>0</v>
      </c>
      <c r="V90" s="201">
        <f t="shared" si="2"/>
        <v>0</v>
      </c>
      <c r="W90" s="201">
        <f t="shared" si="2"/>
        <v>0</v>
      </c>
      <c r="X90" s="201">
        <f t="shared" si="2"/>
        <v>0</v>
      </c>
      <c r="Y90" s="201">
        <f t="shared" si="2"/>
        <v>0</v>
      </c>
      <c r="Z90" s="201">
        <f t="shared" si="2"/>
        <v>0</v>
      </c>
      <c r="AA90" s="201">
        <f t="shared" si="2"/>
        <v>0</v>
      </c>
      <c r="AB90" s="201">
        <f t="shared" si="2"/>
        <v>0</v>
      </c>
      <c r="AC90" s="201">
        <f t="shared" si="2"/>
        <v>0</v>
      </c>
      <c r="AD90" s="201">
        <f t="shared" si="2"/>
        <v>0</v>
      </c>
      <c r="AE90" s="201">
        <f t="shared" si="2"/>
        <v>0</v>
      </c>
      <c r="AF90" s="201">
        <f t="shared" si="2"/>
        <v>0</v>
      </c>
    </row>
    <row r="91" spans="1:32">
      <c r="B91" s="210" t="s">
        <v>38</v>
      </c>
      <c r="C91" s="201">
        <f t="shared" ref="C91:AF91" si="3">COUNTIFS($B$7:$B$85,"=Medication Order (Question #13)",C$7:C$85,"=N/A")</f>
        <v>0</v>
      </c>
      <c r="D91" s="201">
        <f t="shared" si="3"/>
        <v>0</v>
      </c>
      <c r="E91" s="201">
        <f t="shared" si="3"/>
        <v>0</v>
      </c>
      <c r="F91" s="201">
        <f t="shared" si="3"/>
        <v>0</v>
      </c>
      <c r="G91" s="201">
        <f t="shared" si="3"/>
        <v>0</v>
      </c>
      <c r="H91" s="201">
        <f t="shared" si="3"/>
        <v>0</v>
      </c>
      <c r="I91" s="201">
        <f t="shared" si="3"/>
        <v>0</v>
      </c>
      <c r="J91" s="201">
        <f t="shared" si="3"/>
        <v>0</v>
      </c>
      <c r="K91" s="201">
        <f t="shared" si="3"/>
        <v>0</v>
      </c>
      <c r="L91" s="201">
        <f t="shared" si="3"/>
        <v>0</v>
      </c>
      <c r="M91" s="201">
        <f t="shared" si="3"/>
        <v>0</v>
      </c>
      <c r="N91" s="201">
        <f t="shared" si="3"/>
        <v>0</v>
      </c>
      <c r="O91" s="201">
        <f t="shared" si="3"/>
        <v>0</v>
      </c>
      <c r="P91" s="201">
        <f t="shared" si="3"/>
        <v>0</v>
      </c>
      <c r="Q91" s="201">
        <f t="shared" si="3"/>
        <v>0</v>
      </c>
      <c r="R91" s="201">
        <f t="shared" si="3"/>
        <v>0</v>
      </c>
      <c r="S91" s="201">
        <f t="shared" si="3"/>
        <v>0</v>
      </c>
      <c r="T91" s="201">
        <f t="shared" si="3"/>
        <v>0</v>
      </c>
      <c r="U91" s="201">
        <f t="shared" si="3"/>
        <v>0</v>
      </c>
      <c r="V91" s="201">
        <f t="shared" si="3"/>
        <v>0</v>
      </c>
      <c r="W91" s="201">
        <f t="shared" si="3"/>
        <v>0</v>
      </c>
      <c r="X91" s="201">
        <f t="shared" si="3"/>
        <v>0</v>
      </c>
      <c r="Y91" s="201">
        <f t="shared" si="3"/>
        <v>0</v>
      </c>
      <c r="Z91" s="201">
        <f t="shared" si="3"/>
        <v>0</v>
      </c>
      <c r="AA91" s="201">
        <f t="shared" si="3"/>
        <v>0</v>
      </c>
      <c r="AB91" s="201">
        <f t="shared" si="3"/>
        <v>0</v>
      </c>
      <c r="AC91" s="201">
        <f t="shared" si="3"/>
        <v>0</v>
      </c>
      <c r="AD91" s="201">
        <f t="shared" si="3"/>
        <v>0</v>
      </c>
      <c r="AE91" s="201">
        <f t="shared" si="3"/>
        <v>0</v>
      </c>
      <c r="AF91" s="201">
        <f t="shared" si="3"/>
        <v>0</v>
      </c>
    </row>
    <row r="92" spans="1:32">
      <c r="B92" s="210" t="s">
        <v>96</v>
      </c>
      <c r="C92" s="201">
        <f t="shared" ref="C92:AF92" si="4">IF(C88=0,0,IF(C88=C91,"N/A",IF(C88=C89+C91,"Met","Not Met")))</f>
        <v>0</v>
      </c>
      <c r="D92" s="201">
        <f t="shared" si="4"/>
        <v>0</v>
      </c>
      <c r="E92" s="201">
        <f t="shared" si="4"/>
        <v>0</v>
      </c>
      <c r="F92" s="201">
        <f t="shared" si="4"/>
        <v>0</v>
      </c>
      <c r="G92" s="201">
        <f t="shared" si="4"/>
        <v>0</v>
      </c>
      <c r="H92" s="201">
        <f t="shared" si="4"/>
        <v>0</v>
      </c>
      <c r="I92" s="201">
        <f t="shared" si="4"/>
        <v>0</v>
      </c>
      <c r="J92" s="201">
        <f t="shared" si="4"/>
        <v>0</v>
      </c>
      <c r="K92" s="201">
        <f t="shared" si="4"/>
        <v>0</v>
      </c>
      <c r="L92" s="201">
        <f t="shared" si="4"/>
        <v>0</v>
      </c>
      <c r="M92" s="201">
        <f t="shared" si="4"/>
        <v>0</v>
      </c>
      <c r="N92" s="201">
        <f t="shared" si="4"/>
        <v>0</v>
      </c>
      <c r="O92" s="201">
        <f t="shared" si="4"/>
        <v>0</v>
      </c>
      <c r="P92" s="201">
        <f t="shared" si="4"/>
        <v>0</v>
      </c>
      <c r="Q92" s="201">
        <f t="shared" si="4"/>
        <v>0</v>
      </c>
      <c r="R92" s="201">
        <f t="shared" si="4"/>
        <v>0</v>
      </c>
      <c r="S92" s="201">
        <f t="shared" si="4"/>
        <v>0</v>
      </c>
      <c r="T92" s="201">
        <f t="shared" si="4"/>
        <v>0</v>
      </c>
      <c r="U92" s="201">
        <f t="shared" si="4"/>
        <v>0</v>
      </c>
      <c r="V92" s="201">
        <f t="shared" si="4"/>
        <v>0</v>
      </c>
      <c r="W92" s="201">
        <f t="shared" si="4"/>
        <v>0</v>
      </c>
      <c r="X92" s="201">
        <f t="shared" si="4"/>
        <v>0</v>
      </c>
      <c r="Y92" s="201">
        <f t="shared" si="4"/>
        <v>0</v>
      </c>
      <c r="Z92" s="201">
        <f t="shared" si="4"/>
        <v>0</v>
      </c>
      <c r="AA92" s="201">
        <f t="shared" si="4"/>
        <v>0</v>
      </c>
      <c r="AB92" s="201">
        <f t="shared" si="4"/>
        <v>0</v>
      </c>
      <c r="AC92" s="201">
        <f t="shared" si="4"/>
        <v>0</v>
      </c>
      <c r="AD92" s="201">
        <f t="shared" si="4"/>
        <v>0</v>
      </c>
      <c r="AE92" s="201">
        <f t="shared" si="4"/>
        <v>0</v>
      </c>
      <c r="AF92" s="201">
        <f t="shared" si="4"/>
        <v>0</v>
      </c>
    </row>
    <row r="93" spans="1:32">
      <c r="B93" s="209" t="s">
        <v>358</v>
      </c>
      <c r="M93" s="208"/>
      <c r="N93" s="208"/>
      <c r="O93" s="208"/>
      <c r="P93" s="208"/>
      <c r="Q93" s="208"/>
      <c r="R93" s="208"/>
      <c r="S93" s="208"/>
      <c r="T93" s="208"/>
      <c r="U93" s="208"/>
      <c r="V93" s="208"/>
      <c r="W93" s="208"/>
      <c r="X93" s="208"/>
      <c r="Y93" s="208"/>
      <c r="Z93" s="208"/>
      <c r="AA93" s="208"/>
      <c r="AB93" s="208"/>
      <c r="AC93" s="208"/>
      <c r="AD93" s="208"/>
      <c r="AE93" s="208"/>
      <c r="AF93" s="208"/>
    </row>
    <row r="94" spans="1:32">
      <c r="B94" s="210" t="s">
        <v>93</v>
      </c>
      <c r="C94" s="201">
        <f t="shared" ref="C94:AF94" si="5">COUNTIFS($B$7:$B$85,"=Medication Label Matches Order (Question #14)",C$7:C$85,"&lt;&gt;")</f>
        <v>0</v>
      </c>
      <c r="D94" s="201">
        <f t="shared" si="5"/>
        <v>0</v>
      </c>
      <c r="E94" s="201">
        <f t="shared" si="5"/>
        <v>0</v>
      </c>
      <c r="F94" s="201">
        <f t="shared" si="5"/>
        <v>0</v>
      </c>
      <c r="G94" s="201">
        <f t="shared" si="5"/>
        <v>0</v>
      </c>
      <c r="H94" s="201">
        <f t="shared" si="5"/>
        <v>0</v>
      </c>
      <c r="I94" s="201">
        <f t="shared" si="5"/>
        <v>0</v>
      </c>
      <c r="J94" s="201">
        <f t="shared" si="5"/>
        <v>0</v>
      </c>
      <c r="K94" s="201">
        <f t="shared" si="5"/>
        <v>0</v>
      </c>
      <c r="L94" s="201">
        <f t="shared" si="5"/>
        <v>0</v>
      </c>
      <c r="M94" s="201">
        <f t="shared" si="5"/>
        <v>0</v>
      </c>
      <c r="N94" s="201">
        <f t="shared" si="5"/>
        <v>0</v>
      </c>
      <c r="O94" s="201">
        <f t="shared" si="5"/>
        <v>0</v>
      </c>
      <c r="P94" s="201">
        <f t="shared" si="5"/>
        <v>0</v>
      </c>
      <c r="Q94" s="201">
        <f t="shared" si="5"/>
        <v>0</v>
      </c>
      <c r="R94" s="201">
        <f t="shared" si="5"/>
        <v>0</v>
      </c>
      <c r="S94" s="201">
        <f t="shared" si="5"/>
        <v>0</v>
      </c>
      <c r="T94" s="201">
        <f t="shared" si="5"/>
        <v>0</v>
      </c>
      <c r="U94" s="201">
        <f t="shared" si="5"/>
        <v>0</v>
      </c>
      <c r="V94" s="201">
        <f t="shared" si="5"/>
        <v>0</v>
      </c>
      <c r="W94" s="201">
        <f t="shared" si="5"/>
        <v>0</v>
      </c>
      <c r="X94" s="201">
        <f t="shared" si="5"/>
        <v>0</v>
      </c>
      <c r="Y94" s="201">
        <f t="shared" si="5"/>
        <v>0</v>
      </c>
      <c r="Z94" s="201">
        <f t="shared" si="5"/>
        <v>0</v>
      </c>
      <c r="AA94" s="201">
        <f t="shared" si="5"/>
        <v>0</v>
      </c>
      <c r="AB94" s="201">
        <f t="shared" si="5"/>
        <v>0</v>
      </c>
      <c r="AC94" s="201">
        <f t="shared" si="5"/>
        <v>0</v>
      </c>
      <c r="AD94" s="201">
        <f t="shared" si="5"/>
        <v>0</v>
      </c>
      <c r="AE94" s="201">
        <f t="shared" si="5"/>
        <v>0</v>
      </c>
      <c r="AF94" s="201">
        <f t="shared" si="5"/>
        <v>0</v>
      </c>
    </row>
    <row r="95" spans="1:32">
      <c r="B95" s="210" t="s">
        <v>94</v>
      </c>
      <c r="C95" s="201">
        <f t="shared" ref="C95:AF95" si="6">COUNTIFS($B$7:$B$85,"=Medication Label Matches Order (Question #14)",C$7:C$85,"=Met")</f>
        <v>0</v>
      </c>
      <c r="D95" s="201">
        <f t="shared" si="6"/>
        <v>0</v>
      </c>
      <c r="E95" s="201">
        <f t="shared" si="6"/>
        <v>0</v>
      </c>
      <c r="F95" s="201">
        <f t="shared" si="6"/>
        <v>0</v>
      </c>
      <c r="G95" s="201">
        <f t="shared" si="6"/>
        <v>0</v>
      </c>
      <c r="H95" s="201">
        <f t="shared" si="6"/>
        <v>0</v>
      </c>
      <c r="I95" s="201">
        <f t="shared" si="6"/>
        <v>0</v>
      </c>
      <c r="J95" s="201">
        <f t="shared" si="6"/>
        <v>0</v>
      </c>
      <c r="K95" s="201">
        <f t="shared" si="6"/>
        <v>0</v>
      </c>
      <c r="L95" s="201">
        <f t="shared" si="6"/>
        <v>0</v>
      </c>
      <c r="M95" s="201">
        <f t="shared" si="6"/>
        <v>0</v>
      </c>
      <c r="N95" s="201">
        <f t="shared" si="6"/>
        <v>0</v>
      </c>
      <c r="O95" s="201">
        <f t="shared" si="6"/>
        <v>0</v>
      </c>
      <c r="P95" s="201">
        <f t="shared" si="6"/>
        <v>0</v>
      </c>
      <c r="Q95" s="201">
        <f t="shared" si="6"/>
        <v>0</v>
      </c>
      <c r="R95" s="201">
        <f t="shared" si="6"/>
        <v>0</v>
      </c>
      <c r="S95" s="201">
        <f t="shared" si="6"/>
        <v>0</v>
      </c>
      <c r="T95" s="201">
        <f t="shared" si="6"/>
        <v>0</v>
      </c>
      <c r="U95" s="201">
        <f t="shared" si="6"/>
        <v>0</v>
      </c>
      <c r="V95" s="201">
        <f t="shared" si="6"/>
        <v>0</v>
      </c>
      <c r="W95" s="201">
        <f t="shared" si="6"/>
        <v>0</v>
      </c>
      <c r="X95" s="201">
        <f t="shared" si="6"/>
        <v>0</v>
      </c>
      <c r="Y95" s="201">
        <f t="shared" si="6"/>
        <v>0</v>
      </c>
      <c r="Z95" s="201">
        <f t="shared" si="6"/>
        <v>0</v>
      </c>
      <c r="AA95" s="201">
        <f t="shared" si="6"/>
        <v>0</v>
      </c>
      <c r="AB95" s="201">
        <f t="shared" si="6"/>
        <v>0</v>
      </c>
      <c r="AC95" s="201">
        <f t="shared" si="6"/>
        <v>0</v>
      </c>
      <c r="AD95" s="201">
        <f t="shared" si="6"/>
        <v>0</v>
      </c>
      <c r="AE95" s="201">
        <f t="shared" si="6"/>
        <v>0</v>
      </c>
      <c r="AF95" s="201">
        <f t="shared" si="6"/>
        <v>0</v>
      </c>
    </row>
    <row r="96" spans="1:32">
      <c r="B96" s="210" t="s">
        <v>95</v>
      </c>
      <c r="C96" s="201">
        <f t="shared" ref="C96:AF96" si="7">COUNTIFS($B$7:$B$85,"=Medication Label Matches Order (Question #14)",C$7:C$85,"=Not Met")</f>
        <v>0</v>
      </c>
      <c r="D96" s="201">
        <f t="shared" si="7"/>
        <v>0</v>
      </c>
      <c r="E96" s="201">
        <f t="shared" si="7"/>
        <v>0</v>
      </c>
      <c r="F96" s="201">
        <f t="shared" si="7"/>
        <v>0</v>
      </c>
      <c r="G96" s="201">
        <f t="shared" si="7"/>
        <v>0</v>
      </c>
      <c r="H96" s="201">
        <f t="shared" si="7"/>
        <v>0</v>
      </c>
      <c r="I96" s="201">
        <f t="shared" si="7"/>
        <v>0</v>
      </c>
      <c r="J96" s="201">
        <f t="shared" si="7"/>
        <v>0</v>
      </c>
      <c r="K96" s="201">
        <f t="shared" si="7"/>
        <v>0</v>
      </c>
      <c r="L96" s="201">
        <f t="shared" si="7"/>
        <v>0</v>
      </c>
      <c r="M96" s="201">
        <f t="shared" si="7"/>
        <v>0</v>
      </c>
      <c r="N96" s="201">
        <f t="shared" si="7"/>
        <v>0</v>
      </c>
      <c r="O96" s="201">
        <f t="shared" si="7"/>
        <v>0</v>
      </c>
      <c r="P96" s="201">
        <f t="shared" si="7"/>
        <v>0</v>
      </c>
      <c r="Q96" s="201">
        <f t="shared" si="7"/>
        <v>0</v>
      </c>
      <c r="R96" s="201">
        <f t="shared" si="7"/>
        <v>0</v>
      </c>
      <c r="S96" s="201">
        <f t="shared" si="7"/>
        <v>0</v>
      </c>
      <c r="T96" s="201">
        <f t="shared" si="7"/>
        <v>0</v>
      </c>
      <c r="U96" s="201">
        <f t="shared" si="7"/>
        <v>0</v>
      </c>
      <c r="V96" s="201">
        <f t="shared" si="7"/>
        <v>0</v>
      </c>
      <c r="W96" s="201">
        <f t="shared" si="7"/>
        <v>0</v>
      </c>
      <c r="X96" s="201">
        <f t="shared" si="7"/>
        <v>0</v>
      </c>
      <c r="Y96" s="201">
        <f t="shared" si="7"/>
        <v>0</v>
      </c>
      <c r="Z96" s="201">
        <f t="shared" si="7"/>
        <v>0</v>
      </c>
      <c r="AA96" s="201">
        <f t="shared" si="7"/>
        <v>0</v>
      </c>
      <c r="AB96" s="201">
        <f t="shared" si="7"/>
        <v>0</v>
      </c>
      <c r="AC96" s="201">
        <f t="shared" si="7"/>
        <v>0</v>
      </c>
      <c r="AD96" s="201">
        <f t="shared" si="7"/>
        <v>0</v>
      </c>
      <c r="AE96" s="201">
        <f t="shared" si="7"/>
        <v>0</v>
      </c>
      <c r="AF96" s="201">
        <f t="shared" si="7"/>
        <v>0</v>
      </c>
    </row>
    <row r="97" spans="2:32">
      <c r="B97" s="210" t="s">
        <v>38</v>
      </c>
      <c r="C97" s="201">
        <f t="shared" ref="C97:AF97" si="8">COUNTIFS($B$7:$B$85,"=Medication Label Matches Order (Question #14)",C$7:C$85,"=N/A")</f>
        <v>0</v>
      </c>
      <c r="D97" s="201">
        <f t="shared" si="8"/>
        <v>0</v>
      </c>
      <c r="E97" s="201">
        <f t="shared" si="8"/>
        <v>0</v>
      </c>
      <c r="F97" s="201">
        <f t="shared" si="8"/>
        <v>0</v>
      </c>
      <c r="G97" s="201">
        <f t="shared" si="8"/>
        <v>0</v>
      </c>
      <c r="H97" s="201">
        <f t="shared" si="8"/>
        <v>0</v>
      </c>
      <c r="I97" s="201">
        <f t="shared" si="8"/>
        <v>0</v>
      </c>
      <c r="J97" s="201">
        <f t="shared" si="8"/>
        <v>0</v>
      </c>
      <c r="K97" s="201">
        <f t="shared" si="8"/>
        <v>0</v>
      </c>
      <c r="L97" s="201">
        <f t="shared" si="8"/>
        <v>0</v>
      </c>
      <c r="M97" s="201">
        <f t="shared" si="8"/>
        <v>0</v>
      </c>
      <c r="N97" s="201">
        <f t="shared" si="8"/>
        <v>0</v>
      </c>
      <c r="O97" s="201">
        <f t="shared" si="8"/>
        <v>0</v>
      </c>
      <c r="P97" s="201">
        <f t="shared" si="8"/>
        <v>0</v>
      </c>
      <c r="Q97" s="201">
        <f t="shared" si="8"/>
        <v>0</v>
      </c>
      <c r="R97" s="201">
        <f t="shared" si="8"/>
        <v>0</v>
      </c>
      <c r="S97" s="201">
        <f t="shared" si="8"/>
        <v>0</v>
      </c>
      <c r="T97" s="201">
        <f t="shared" si="8"/>
        <v>0</v>
      </c>
      <c r="U97" s="201">
        <f t="shared" si="8"/>
        <v>0</v>
      </c>
      <c r="V97" s="201">
        <f t="shared" si="8"/>
        <v>0</v>
      </c>
      <c r="W97" s="201">
        <f t="shared" si="8"/>
        <v>0</v>
      </c>
      <c r="X97" s="201">
        <f t="shared" si="8"/>
        <v>0</v>
      </c>
      <c r="Y97" s="201">
        <f t="shared" si="8"/>
        <v>0</v>
      </c>
      <c r="Z97" s="201">
        <f t="shared" si="8"/>
        <v>0</v>
      </c>
      <c r="AA97" s="201">
        <f t="shared" si="8"/>
        <v>0</v>
      </c>
      <c r="AB97" s="201">
        <f t="shared" si="8"/>
        <v>0</v>
      </c>
      <c r="AC97" s="201">
        <f t="shared" si="8"/>
        <v>0</v>
      </c>
      <c r="AD97" s="201">
        <f t="shared" si="8"/>
        <v>0</v>
      </c>
      <c r="AE97" s="201">
        <f t="shared" si="8"/>
        <v>0</v>
      </c>
      <c r="AF97" s="201">
        <f t="shared" si="8"/>
        <v>0</v>
      </c>
    </row>
    <row r="98" spans="2:32">
      <c r="B98" s="210" t="s">
        <v>96</v>
      </c>
      <c r="C98" s="201">
        <f t="shared" ref="C98:AF98" si="9">IF(C94=0,0,IF(C94=C97,"N/A",IF(C94=C95+C97,"Met","Not Met")))</f>
        <v>0</v>
      </c>
      <c r="D98" s="201">
        <f t="shared" si="9"/>
        <v>0</v>
      </c>
      <c r="E98" s="201">
        <f t="shared" si="9"/>
        <v>0</v>
      </c>
      <c r="F98" s="201">
        <f t="shared" si="9"/>
        <v>0</v>
      </c>
      <c r="G98" s="201">
        <f t="shared" si="9"/>
        <v>0</v>
      </c>
      <c r="H98" s="201">
        <f t="shared" si="9"/>
        <v>0</v>
      </c>
      <c r="I98" s="201">
        <f t="shared" si="9"/>
        <v>0</v>
      </c>
      <c r="J98" s="201">
        <f t="shared" si="9"/>
        <v>0</v>
      </c>
      <c r="K98" s="201">
        <f t="shared" si="9"/>
        <v>0</v>
      </c>
      <c r="L98" s="201">
        <f t="shared" si="9"/>
        <v>0</v>
      </c>
      <c r="M98" s="201">
        <f t="shared" si="9"/>
        <v>0</v>
      </c>
      <c r="N98" s="201">
        <f t="shared" si="9"/>
        <v>0</v>
      </c>
      <c r="O98" s="201">
        <f t="shared" si="9"/>
        <v>0</v>
      </c>
      <c r="P98" s="201">
        <f t="shared" si="9"/>
        <v>0</v>
      </c>
      <c r="Q98" s="201">
        <f t="shared" si="9"/>
        <v>0</v>
      </c>
      <c r="R98" s="201">
        <f t="shared" si="9"/>
        <v>0</v>
      </c>
      <c r="S98" s="201">
        <f t="shared" si="9"/>
        <v>0</v>
      </c>
      <c r="T98" s="201">
        <f t="shared" si="9"/>
        <v>0</v>
      </c>
      <c r="U98" s="201">
        <f t="shared" si="9"/>
        <v>0</v>
      </c>
      <c r="V98" s="201">
        <f t="shared" si="9"/>
        <v>0</v>
      </c>
      <c r="W98" s="201">
        <f t="shared" si="9"/>
        <v>0</v>
      </c>
      <c r="X98" s="201">
        <f t="shared" si="9"/>
        <v>0</v>
      </c>
      <c r="Y98" s="201">
        <f t="shared" si="9"/>
        <v>0</v>
      </c>
      <c r="Z98" s="201">
        <f t="shared" si="9"/>
        <v>0</v>
      </c>
      <c r="AA98" s="201">
        <f t="shared" si="9"/>
        <v>0</v>
      </c>
      <c r="AB98" s="201">
        <f t="shared" si="9"/>
        <v>0</v>
      </c>
      <c r="AC98" s="201">
        <f t="shared" si="9"/>
        <v>0</v>
      </c>
      <c r="AD98" s="201">
        <f t="shared" si="9"/>
        <v>0</v>
      </c>
      <c r="AE98" s="201">
        <f t="shared" si="9"/>
        <v>0</v>
      </c>
      <c r="AF98" s="201">
        <f t="shared" si="9"/>
        <v>0</v>
      </c>
    </row>
    <row r="99" spans="2:32">
      <c r="B99" s="209" t="s">
        <v>359</v>
      </c>
      <c r="M99" s="208"/>
      <c r="N99" s="208"/>
      <c r="O99" s="208"/>
      <c r="P99" s="208"/>
      <c r="Q99" s="208"/>
      <c r="R99" s="208"/>
      <c r="S99" s="208"/>
      <c r="T99" s="208"/>
      <c r="U99" s="208"/>
      <c r="V99" s="208"/>
      <c r="W99" s="208"/>
      <c r="X99" s="208"/>
      <c r="Y99" s="208"/>
      <c r="Z99" s="208"/>
      <c r="AA99" s="208"/>
      <c r="AB99" s="208"/>
      <c r="AC99" s="208"/>
      <c r="AD99" s="208"/>
      <c r="AE99" s="208"/>
      <c r="AF99" s="208"/>
    </row>
    <row r="100" spans="2:32">
      <c r="B100" s="210" t="s">
        <v>93</v>
      </c>
      <c r="C100" s="201">
        <f t="shared" ref="C100:AF100" si="10">COUNTIFS($B$7:$B$85,"=MAR Listing for Medication Matches Order (Question #15)",C$7:C$85,"&lt;&gt;")</f>
        <v>0</v>
      </c>
      <c r="D100" s="201">
        <f t="shared" si="10"/>
        <v>0</v>
      </c>
      <c r="E100" s="201">
        <f t="shared" si="10"/>
        <v>0</v>
      </c>
      <c r="F100" s="201">
        <f t="shared" si="10"/>
        <v>0</v>
      </c>
      <c r="G100" s="201">
        <f t="shared" si="10"/>
        <v>0</v>
      </c>
      <c r="H100" s="201">
        <f t="shared" si="10"/>
        <v>0</v>
      </c>
      <c r="I100" s="201">
        <f t="shared" si="10"/>
        <v>0</v>
      </c>
      <c r="J100" s="201">
        <f t="shared" si="10"/>
        <v>0</v>
      </c>
      <c r="K100" s="201">
        <f t="shared" si="10"/>
        <v>0</v>
      </c>
      <c r="L100" s="201">
        <f t="shared" si="10"/>
        <v>0</v>
      </c>
      <c r="M100" s="201">
        <f t="shared" si="10"/>
        <v>0</v>
      </c>
      <c r="N100" s="201">
        <f t="shared" si="10"/>
        <v>0</v>
      </c>
      <c r="O100" s="201">
        <f t="shared" si="10"/>
        <v>0</v>
      </c>
      <c r="P100" s="201">
        <f t="shared" si="10"/>
        <v>0</v>
      </c>
      <c r="Q100" s="201">
        <f t="shared" si="10"/>
        <v>0</v>
      </c>
      <c r="R100" s="201">
        <f t="shared" si="10"/>
        <v>0</v>
      </c>
      <c r="S100" s="201">
        <f t="shared" si="10"/>
        <v>0</v>
      </c>
      <c r="T100" s="201">
        <f t="shared" si="10"/>
        <v>0</v>
      </c>
      <c r="U100" s="201">
        <f t="shared" si="10"/>
        <v>0</v>
      </c>
      <c r="V100" s="201">
        <f t="shared" si="10"/>
        <v>0</v>
      </c>
      <c r="W100" s="201">
        <f t="shared" si="10"/>
        <v>0</v>
      </c>
      <c r="X100" s="201">
        <f t="shared" si="10"/>
        <v>0</v>
      </c>
      <c r="Y100" s="201">
        <f t="shared" si="10"/>
        <v>0</v>
      </c>
      <c r="Z100" s="201">
        <f t="shared" si="10"/>
        <v>0</v>
      </c>
      <c r="AA100" s="201">
        <f t="shared" si="10"/>
        <v>0</v>
      </c>
      <c r="AB100" s="201">
        <f t="shared" si="10"/>
        <v>0</v>
      </c>
      <c r="AC100" s="201">
        <f t="shared" si="10"/>
        <v>0</v>
      </c>
      <c r="AD100" s="201">
        <f t="shared" si="10"/>
        <v>0</v>
      </c>
      <c r="AE100" s="201">
        <f t="shared" si="10"/>
        <v>0</v>
      </c>
      <c r="AF100" s="201">
        <f t="shared" si="10"/>
        <v>0</v>
      </c>
    </row>
    <row r="101" spans="2:32">
      <c r="B101" s="210" t="s">
        <v>94</v>
      </c>
      <c r="C101" s="201">
        <f t="shared" ref="C101:AF101" si="11">COUNTIFS($B$7:$B$85,"=MAR Listing for Medication Matches Order (Question #15)",C$7:C$85,"=Met")</f>
        <v>0</v>
      </c>
      <c r="D101" s="201">
        <f t="shared" si="11"/>
        <v>0</v>
      </c>
      <c r="E101" s="201">
        <f t="shared" si="11"/>
        <v>0</v>
      </c>
      <c r="F101" s="201">
        <f t="shared" si="11"/>
        <v>0</v>
      </c>
      <c r="G101" s="201">
        <f t="shared" si="11"/>
        <v>0</v>
      </c>
      <c r="H101" s="201">
        <f t="shared" si="11"/>
        <v>0</v>
      </c>
      <c r="I101" s="201">
        <f t="shared" si="11"/>
        <v>0</v>
      </c>
      <c r="J101" s="201">
        <f t="shared" si="11"/>
        <v>0</v>
      </c>
      <c r="K101" s="201">
        <f t="shared" si="11"/>
        <v>0</v>
      </c>
      <c r="L101" s="201">
        <f t="shared" si="11"/>
        <v>0</v>
      </c>
      <c r="M101" s="201">
        <f t="shared" si="11"/>
        <v>0</v>
      </c>
      <c r="N101" s="201">
        <f t="shared" si="11"/>
        <v>0</v>
      </c>
      <c r="O101" s="201">
        <f t="shared" si="11"/>
        <v>0</v>
      </c>
      <c r="P101" s="201">
        <f t="shared" si="11"/>
        <v>0</v>
      </c>
      <c r="Q101" s="201">
        <f t="shared" si="11"/>
        <v>0</v>
      </c>
      <c r="R101" s="201">
        <f t="shared" si="11"/>
        <v>0</v>
      </c>
      <c r="S101" s="201">
        <f t="shared" si="11"/>
        <v>0</v>
      </c>
      <c r="T101" s="201">
        <f t="shared" si="11"/>
        <v>0</v>
      </c>
      <c r="U101" s="201">
        <f t="shared" si="11"/>
        <v>0</v>
      </c>
      <c r="V101" s="201">
        <f t="shared" si="11"/>
        <v>0</v>
      </c>
      <c r="W101" s="201">
        <f t="shared" si="11"/>
        <v>0</v>
      </c>
      <c r="X101" s="201">
        <f t="shared" si="11"/>
        <v>0</v>
      </c>
      <c r="Y101" s="201">
        <f t="shared" si="11"/>
        <v>0</v>
      </c>
      <c r="Z101" s="201">
        <f t="shared" si="11"/>
        <v>0</v>
      </c>
      <c r="AA101" s="201">
        <f t="shared" si="11"/>
        <v>0</v>
      </c>
      <c r="AB101" s="201">
        <f t="shared" si="11"/>
        <v>0</v>
      </c>
      <c r="AC101" s="201">
        <f t="shared" si="11"/>
        <v>0</v>
      </c>
      <c r="AD101" s="201">
        <f t="shared" si="11"/>
        <v>0</v>
      </c>
      <c r="AE101" s="201">
        <f t="shared" si="11"/>
        <v>0</v>
      </c>
      <c r="AF101" s="201">
        <f t="shared" si="11"/>
        <v>0</v>
      </c>
    </row>
    <row r="102" spans="2:32">
      <c r="B102" s="210" t="s">
        <v>95</v>
      </c>
      <c r="C102" s="201">
        <f t="shared" ref="C102:AF102" si="12">COUNTIFS($B$7:$B$85,"=MAR Listing for Medication Matches Order (Question #15)",C$7:C$85,"=Not Met")</f>
        <v>0</v>
      </c>
      <c r="D102" s="201">
        <f t="shared" si="12"/>
        <v>0</v>
      </c>
      <c r="E102" s="201">
        <f t="shared" si="12"/>
        <v>0</v>
      </c>
      <c r="F102" s="201">
        <f t="shared" si="12"/>
        <v>0</v>
      </c>
      <c r="G102" s="201">
        <f t="shared" si="12"/>
        <v>0</v>
      </c>
      <c r="H102" s="201">
        <f t="shared" si="12"/>
        <v>0</v>
      </c>
      <c r="I102" s="201">
        <f t="shared" si="12"/>
        <v>0</v>
      </c>
      <c r="J102" s="201">
        <f t="shared" si="12"/>
        <v>0</v>
      </c>
      <c r="K102" s="201">
        <f t="shared" si="12"/>
        <v>0</v>
      </c>
      <c r="L102" s="201">
        <f t="shared" si="12"/>
        <v>0</v>
      </c>
      <c r="M102" s="201">
        <f t="shared" si="12"/>
        <v>0</v>
      </c>
      <c r="N102" s="201">
        <f t="shared" si="12"/>
        <v>0</v>
      </c>
      <c r="O102" s="201">
        <f t="shared" si="12"/>
        <v>0</v>
      </c>
      <c r="P102" s="201">
        <f t="shared" si="12"/>
        <v>0</v>
      </c>
      <c r="Q102" s="201">
        <f t="shared" si="12"/>
        <v>0</v>
      </c>
      <c r="R102" s="201">
        <f t="shared" si="12"/>
        <v>0</v>
      </c>
      <c r="S102" s="201">
        <f t="shared" si="12"/>
        <v>0</v>
      </c>
      <c r="T102" s="201">
        <f t="shared" si="12"/>
        <v>0</v>
      </c>
      <c r="U102" s="201">
        <f t="shared" si="12"/>
        <v>0</v>
      </c>
      <c r="V102" s="201">
        <f t="shared" si="12"/>
        <v>0</v>
      </c>
      <c r="W102" s="201">
        <f t="shared" si="12"/>
        <v>0</v>
      </c>
      <c r="X102" s="201">
        <f t="shared" si="12"/>
        <v>0</v>
      </c>
      <c r="Y102" s="201">
        <f t="shared" si="12"/>
        <v>0</v>
      </c>
      <c r="Z102" s="201">
        <f t="shared" si="12"/>
        <v>0</v>
      </c>
      <c r="AA102" s="201">
        <f t="shared" si="12"/>
        <v>0</v>
      </c>
      <c r="AB102" s="201">
        <f t="shared" si="12"/>
        <v>0</v>
      </c>
      <c r="AC102" s="201">
        <f t="shared" si="12"/>
        <v>0</v>
      </c>
      <c r="AD102" s="201">
        <f t="shared" si="12"/>
        <v>0</v>
      </c>
      <c r="AE102" s="201">
        <f t="shared" si="12"/>
        <v>0</v>
      </c>
      <c r="AF102" s="201">
        <f t="shared" si="12"/>
        <v>0</v>
      </c>
    </row>
    <row r="103" spans="2:32">
      <c r="B103" s="210" t="s">
        <v>38</v>
      </c>
      <c r="C103" s="201">
        <f t="shared" ref="C103:AF103" si="13">COUNTIFS($B$7:$B$85,"=MAR Listing for Medication Matches Order (Question #15)",C$7:C$85,"=N/A")</f>
        <v>0</v>
      </c>
      <c r="D103" s="201">
        <f t="shared" si="13"/>
        <v>0</v>
      </c>
      <c r="E103" s="201">
        <f t="shared" si="13"/>
        <v>0</v>
      </c>
      <c r="F103" s="201">
        <f t="shared" si="13"/>
        <v>0</v>
      </c>
      <c r="G103" s="201">
        <f t="shared" si="13"/>
        <v>0</v>
      </c>
      <c r="H103" s="201">
        <f t="shared" si="13"/>
        <v>0</v>
      </c>
      <c r="I103" s="201">
        <f t="shared" si="13"/>
        <v>0</v>
      </c>
      <c r="J103" s="201">
        <f t="shared" si="13"/>
        <v>0</v>
      </c>
      <c r="K103" s="201">
        <f t="shared" si="13"/>
        <v>0</v>
      </c>
      <c r="L103" s="201">
        <f t="shared" si="13"/>
        <v>0</v>
      </c>
      <c r="M103" s="201">
        <f t="shared" si="13"/>
        <v>0</v>
      </c>
      <c r="N103" s="201">
        <f t="shared" si="13"/>
        <v>0</v>
      </c>
      <c r="O103" s="201">
        <f t="shared" si="13"/>
        <v>0</v>
      </c>
      <c r="P103" s="201">
        <f t="shared" si="13"/>
        <v>0</v>
      </c>
      <c r="Q103" s="201">
        <f t="shared" si="13"/>
        <v>0</v>
      </c>
      <c r="R103" s="201">
        <f t="shared" si="13"/>
        <v>0</v>
      </c>
      <c r="S103" s="201">
        <f t="shared" si="13"/>
        <v>0</v>
      </c>
      <c r="T103" s="201">
        <f t="shared" si="13"/>
        <v>0</v>
      </c>
      <c r="U103" s="201">
        <f t="shared" si="13"/>
        <v>0</v>
      </c>
      <c r="V103" s="201">
        <f t="shared" si="13"/>
        <v>0</v>
      </c>
      <c r="W103" s="201">
        <f t="shared" si="13"/>
        <v>0</v>
      </c>
      <c r="X103" s="201">
        <f t="shared" si="13"/>
        <v>0</v>
      </c>
      <c r="Y103" s="201">
        <f t="shared" si="13"/>
        <v>0</v>
      </c>
      <c r="Z103" s="201">
        <f t="shared" si="13"/>
        <v>0</v>
      </c>
      <c r="AA103" s="201">
        <f t="shared" si="13"/>
        <v>0</v>
      </c>
      <c r="AB103" s="201">
        <f t="shared" si="13"/>
        <v>0</v>
      </c>
      <c r="AC103" s="201">
        <f t="shared" si="13"/>
        <v>0</v>
      </c>
      <c r="AD103" s="201">
        <f t="shared" si="13"/>
        <v>0</v>
      </c>
      <c r="AE103" s="201">
        <f t="shared" si="13"/>
        <v>0</v>
      </c>
      <c r="AF103" s="201">
        <f t="shared" si="13"/>
        <v>0</v>
      </c>
    </row>
    <row r="104" spans="2:32">
      <c r="B104" s="210" t="s">
        <v>96</v>
      </c>
      <c r="C104" s="201">
        <f t="shared" ref="C104:AF104" si="14">IF(C100=0,0,IF(C100=C103,"N/A",IF(C100=C101+C103,"Met","Not Met")))</f>
        <v>0</v>
      </c>
      <c r="D104" s="201">
        <f t="shared" si="14"/>
        <v>0</v>
      </c>
      <c r="E104" s="201">
        <f t="shared" si="14"/>
        <v>0</v>
      </c>
      <c r="F104" s="201">
        <f t="shared" si="14"/>
        <v>0</v>
      </c>
      <c r="G104" s="201">
        <f t="shared" si="14"/>
        <v>0</v>
      </c>
      <c r="H104" s="201">
        <f t="shared" si="14"/>
        <v>0</v>
      </c>
      <c r="I104" s="201">
        <f t="shared" si="14"/>
        <v>0</v>
      </c>
      <c r="J104" s="201">
        <f t="shared" si="14"/>
        <v>0</v>
      </c>
      <c r="K104" s="201">
        <f t="shared" si="14"/>
        <v>0</v>
      </c>
      <c r="L104" s="201">
        <f t="shared" si="14"/>
        <v>0</v>
      </c>
      <c r="M104" s="201">
        <f t="shared" si="14"/>
        <v>0</v>
      </c>
      <c r="N104" s="201">
        <f t="shared" si="14"/>
        <v>0</v>
      </c>
      <c r="O104" s="201">
        <f t="shared" si="14"/>
        <v>0</v>
      </c>
      <c r="P104" s="201">
        <f t="shared" si="14"/>
        <v>0</v>
      </c>
      <c r="Q104" s="201">
        <f t="shared" si="14"/>
        <v>0</v>
      </c>
      <c r="R104" s="201">
        <f t="shared" si="14"/>
        <v>0</v>
      </c>
      <c r="S104" s="201">
        <f t="shared" si="14"/>
        <v>0</v>
      </c>
      <c r="T104" s="201">
        <f t="shared" si="14"/>
        <v>0</v>
      </c>
      <c r="U104" s="201">
        <f t="shared" si="14"/>
        <v>0</v>
      </c>
      <c r="V104" s="201">
        <f t="shared" si="14"/>
        <v>0</v>
      </c>
      <c r="W104" s="201">
        <f t="shared" si="14"/>
        <v>0</v>
      </c>
      <c r="X104" s="201">
        <f t="shared" si="14"/>
        <v>0</v>
      </c>
      <c r="Y104" s="201">
        <f t="shared" si="14"/>
        <v>0</v>
      </c>
      <c r="Z104" s="201">
        <f t="shared" si="14"/>
        <v>0</v>
      </c>
      <c r="AA104" s="201">
        <f t="shared" si="14"/>
        <v>0</v>
      </c>
      <c r="AB104" s="201">
        <f t="shared" si="14"/>
        <v>0</v>
      </c>
      <c r="AC104" s="201">
        <f t="shared" si="14"/>
        <v>0</v>
      </c>
      <c r="AD104" s="201">
        <f t="shared" si="14"/>
        <v>0</v>
      </c>
      <c r="AE104" s="201">
        <f t="shared" si="14"/>
        <v>0</v>
      </c>
      <c r="AF104" s="201">
        <f t="shared" si="14"/>
        <v>0</v>
      </c>
    </row>
  </sheetData>
  <sheetProtection sheet="1" objects="1" scenarios="1"/>
  <mergeCells count="23">
    <mergeCell ref="C1:L1"/>
    <mergeCell ref="M1:V1"/>
    <mergeCell ref="W1:AF1"/>
    <mergeCell ref="A50:A53"/>
    <mergeCell ref="A6:A9"/>
    <mergeCell ref="A10:A13"/>
    <mergeCell ref="A14:A17"/>
    <mergeCell ref="A18:A21"/>
    <mergeCell ref="A22:A25"/>
    <mergeCell ref="A26:A29"/>
    <mergeCell ref="A30:A33"/>
    <mergeCell ref="A34:A37"/>
    <mergeCell ref="A38:A41"/>
    <mergeCell ref="A42:A45"/>
    <mergeCell ref="A46:A49"/>
    <mergeCell ref="A78:A81"/>
    <mergeCell ref="A82:A85"/>
    <mergeCell ref="A54:A57"/>
    <mergeCell ref="A58:A61"/>
    <mergeCell ref="A62:A65"/>
    <mergeCell ref="A66:A69"/>
    <mergeCell ref="A70:A73"/>
    <mergeCell ref="A74:A77"/>
  </mergeCells>
  <conditionalFormatting sqref="C7:D9 C11:AF13 C52:AF53 C56:AF57 C60:AF61 C64:AF65 C68:AF69 C72:AF73 C80:AF81 C84:AF85 H7:AF9">
    <cfRule type="cellIs" dxfId="625" priority="53" stopIfTrue="1" operator="equal">
      <formula>"Not Met"</formula>
    </cfRule>
    <cfRule type="cellIs" dxfId="624" priority="54" stopIfTrue="1" operator="equal">
      <formula>"N/A"</formula>
    </cfRule>
  </conditionalFormatting>
  <conditionalFormatting sqref="C92:AF92">
    <cfRule type="cellIs" dxfId="623" priority="55" stopIfTrue="1" operator="equal">
      <formula>"N/A"</formula>
    </cfRule>
    <cfRule type="cellIs" dxfId="622" priority="56" stopIfTrue="1" operator="equal">
      <formula>"Not Met"</formula>
    </cfRule>
  </conditionalFormatting>
  <conditionalFormatting sqref="C6:D6 H6:AF6">
    <cfRule type="cellIs" dxfId="621" priority="57" stopIfTrue="1" operator="equal">
      <formula>"Not Met"</formula>
    </cfRule>
    <cfRule type="cellIs" dxfId="620" priority="58" stopIfTrue="1" operator="equal">
      <formula>"N/A"</formula>
    </cfRule>
  </conditionalFormatting>
  <conditionalFormatting sqref="C10:AF10">
    <cfRule type="cellIs" dxfId="619" priority="59" stopIfTrue="1" operator="equal">
      <formula>"Not Met"</formula>
    </cfRule>
    <cfRule type="cellIs" dxfId="618" priority="60" stopIfTrue="1" operator="equal">
      <formula>"N/A"</formula>
    </cfRule>
  </conditionalFormatting>
  <conditionalFormatting sqref="C67:AF67">
    <cfRule type="cellIs" dxfId="617" priority="61" stopIfTrue="1" operator="equal">
      <formula>"Not Met"</formula>
    </cfRule>
    <cfRule type="cellIs" dxfId="616" priority="62" stopIfTrue="1" operator="equal">
      <formula>"N/A"</formula>
    </cfRule>
  </conditionalFormatting>
  <conditionalFormatting sqref="C79:AF79">
    <cfRule type="cellIs" dxfId="615" priority="63" stopIfTrue="1" operator="equal">
      <formula>"Not Met"</formula>
    </cfRule>
    <cfRule type="cellIs" dxfId="614" priority="64" stopIfTrue="1" operator="equal">
      <formula>"N/A"</formula>
    </cfRule>
  </conditionalFormatting>
  <conditionalFormatting sqref="C83:AF83">
    <cfRule type="cellIs" dxfId="613" priority="65" stopIfTrue="1" operator="equal">
      <formula>"Not Met"</formula>
    </cfRule>
    <cfRule type="cellIs" dxfId="612" priority="66" stopIfTrue="1" operator="equal">
      <formula>"N/A"</formula>
    </cfRule>
  </conditionalFormatting>
  <conditionalFormatting sqref="C51:AF51">
    <cfRule type="cellIs" dxfId="611" priority="67" stopIfTrue="1" operator="equal">
      <formula>"Not Met"</formula>
    </cfRule>
    <cfRule type="cellIs" dxfId="610" priority="68" stopIfTrue="1" operator="equal">
      <formula>"N/A"</formula>
    </cfRule>
  </conditionalFormatting>
  <conditionalFormatting sqref="C55:AF55">
    <cfRule type="cellIs" dxfId="609" priority="69" stopIfTrue="1" operator="equal">
      <formula>"Not Met"</formula>
    </cfRule>
    <cfRule type="cellIs" dxfId="608" priority="70" stopIfTrue="1" operator="equal">
      <formula>"N/A"</formula>
    </cfRule>
  </conditionalFormatting>
  <conditionalFormatting sqref="C71:AF71">
    <cfRule type="cellIs" dxfId="607" priority="71" stopIfTrue="1" operator="equal">
      <formula>"Not Met"</formula>
    </cfRule>
    <cfRule type="cellIs" dxfId="606" priority="72" stopIfTrue="1" operator="equal">
      <formula>"N/A"</formula>
    </cfRule>
  </conditionalFormatting>
  <conditionalFormatting sqref="C59:AF59">
    <cfRule type="cellIs" dxfId="605" priority="73" stopIfTrue="1" operator="equal">
      <formula>"Not Met"</formula>
    </cfRule>
    <cfRule type="cellIs" dxfId="604" priority="74" stopIfTrue="1" operator="equal">
      <formula>"N/A"</formula>
    </cfRule>
  </conditionalFormatting>
  <conditionalFormatting sqref="C63:AF63">
    <cfRule type="cellIs" dxfId="603" priority="75" stopIfTrue="1" operator="equal">
      <formula>"Not Met"</formula>
    </cfRule>
    <cfRule type="cellIs" dxfId="602" priority="76" stopIfTrue="1" operator="equal">
      <formula>"N/A"</formula>
    </cfRule>
  </conditionalFormatting>
  <conditionalFormatting sqref="C98:AF98">
    <cfRule type="cellIs" dxfId="601" priority="77" stopIfTrue="1" operator="equal">
      <formula>"N/A"</formula>
    </cfRule>
    <cfRule type="cellIs" dxfId="600" priority="78" stopIfTrue="1" operator="equal">
      <formula>"Not Met"</formula>
    </cfRule>
  </conditionalFormatting>
  <conditionalFormatting sqref="C104:AF104">
    <cfRule type="cellIs" dxfId="599" priority="79" stopIfTrue="1" operator="equal">
      <formula>"N/A"</formula>
    </cfRule>
    <cfRule type="cellIs" dxfId="598" priority="80" stopIfTrue="1" operator="equal">
      <formula>"Not Met"</formula>
    </cfRule>
  </conditionalFormatting>
  <conditionalFormatting sqref="C50:AF50">
    <cfRule type="cellIs" dxfId="597" priority="85" stopIfTrue="1" operator="equal">
      <formula>"Not Met"</formula>
    </cfRule>
    <cfRule type="cellIs" dxfId="596" priority="86" stopIfTrue="1" operator="equal">
      <formula>"N/A"</formula>
    </cfRule>
  </conditionalFormatting>
  <conditionalFormatting sqref="C54:AF54">
    <cfRule type="cellIs" dxfId="595" priority="87" stopIfTrue="1" operator="equal">
      <formula>"Not Met"</formula>
    </cfRule>
    <cfRule type="cellIs" dxfId="594" priority="88" stopIfTrue="1" operator="equal">
      <formula>"N/A"</formula>
    </cfRule>
  </conditionalFormatting>
  <conditionalFormatting sqref="C58:AF58">
    <cfRule type="cellIs" dxfId="593" priority="89" stopIfTrue="1" operator="equal">
      <formula>"Not Met"</formula>
    </cfRule>
    <cfRule type="cellIs" dxfId="592" priority="90" stopIfTrue="1" operator="equal">
      <formula>"N/A"</formula>
    </cfRule>
  </conditionalFormatting>
  <conditionalFormatting sqref="C62:AF62">
    <cfRule type="cellIs" dxfId="591" priority="91" stopIfTrue="1" operator="equal">
      <formula>"Not Met"</formula>
    </cfRule>
    <cfRule type="cellIs" dxfId="590" priority="92" stopIfTrue="1" operator="equal">
      <formula>"N/A"</formula>
    </cfRule>
  </conditionalFormatting>
  <conditionalFormatting sqref="C66:AF66">
    <cfRule type="cellIs" dxfId="589" priority="93" stopIfTrue="1" operator="equal">
      <formula>"Not Met"</formula>
    </cfRule>
    <cfRule type="cellIs" dxfId="588" priority="94" stopIfTrue="1" operator="equal">
      <formula>"N/A"</formula>
    </cfRule>
  </conditionalFormatting>
  <conditionalFormatting sqref="C70:AF70">
    <cfRule type="cellIs" dxfId="587" priority="95" stopIfTrue="1" operator="equal">
      <formula>"Not Met"</formula>
    </cfRule>
    <cfRule type="cellIs" dxfId="586" priority="96" stopIfTrue="1" operator="equal">
      <formula>"N/A"</formula>
    </cfRule>
  </conditionalFormatting>
  <conditionalFormatting sqref="C78:AF78">
    <cfRule type="cellIs" dxfId="585" priority="97" stopIfTrue="1" operator="equal">
      <formula>"Not Met"</formula>
    </cfRule>
    <cfRule type="cellIs" dxfId="584" priority="98" stopIfTrue="1" operator="equal">
      <formula>"N/A"</formula>
    </cfRule>
  </conditionalFormatting>
  <conditionalFormatting sqref="C82:AF82">
    <cfRule type="cellIs" dxfId="583" priority="99" stopIfTrue="1" operator="equal">
      <formula>"Not Met"</formula>
    </cfRule>
    <cfRule type="cellIs" dxfId="582" priority="100" stopIfTrue="1" operator="equal">
      <formula>"N/A"</formula>
    </cfRule>
  </conditionalFormatting>
  <conditionalFormatting sqref="C76:AF77">
    <cfRule type="cellIs" dxfId="581" priority="101" stopIfTrue="1" operator="equal">
      <formula>"Not Met"</formula>
    </cfRule>
    <cfRule type="cellIs" dxfId="580" priority="102" stopIfTrue="1" operator="equal">
      <formula>"N/A"</formula>
    </cfRule>
  </conditionalFormatting>
  <conditionalFormatting sqref="C75:AF75">
    <cfRule type="cellIs" dxfId="579" priority="103" stopIfTrue="1" operator="equal">
      <formula>"Not Met"</formula>
    </cfRule>
    <cfRule type="cellIs" dxfId="578" priority="104" stopIfTrue="1" operator="equal">
      <formula>"N/A"</formula>
    </cfRule>
  </conditionalFormatting>
  <conditionalFormatting sqref="C74:AF74">
    <cfRule type="cellIs" dxfId="577" priority="105" stopIfTrue="1" operator="equal">
      <formula>"Not Met"</formula>
    </cfRule>
    <cfRule type="cellIs" dxfId="576" priority="106" stopIfTrue="1" operator="equal">
      <formula>"N/A"</formula>
    </cfRule>
  </conditionalFormatting>
  <conditionalFormatting sqref="C16:AF17 C20:AF21 C24:AF25 C28:AF29 C32:AF33 C36:AF37 C44:AF45 C48:AF49">
    <cfRule type="cellIs" dxfId="575" priority="13" stopIfTrue="1" operator="equal">
      <formula>"Not Met"</formula>
    </cfRule>
    <cfRule type="cellIs" dxfId="574" priority="14" stopIfTrue="1" operator="equal">
      <formula>"N/A"</formula>
    </cfRule>
  </conditionalFormatting>
  <conditionalFormatting sqref="C31:AF31">
    <cfRule type="cellIs" dxfId="573" priority="15" stopIfTrue="1" operator="equal">
      <formula>"Not Met"</formula>
    </cfRule>
    <cfRule type="cellIs" dxfId="572" priority="16" stopIfTrue="1" operator="equal">
      <formula>"N/A"</formula>
    </cfRule>
  </conditionalFormatting>
  <conditionalFormatting sqref="C43:AF43">
    <cfRule type="cellIs" dxfId="571" priority="17" stopIfTrue="1" operator="equal">
      <formula>"Not Met"</formula>
    </cfRule>
    <cfRule type="cellIs" dxfId="570" priority="18" stopIfTrue="1" operator="equal">
      <formula>"N/A"</formula>
    </cfRule>
  </conditionalFormatting>
  <conditionalFormatting sqref="C47:AF47">
    <cfRule type="cellIs" dxfId="569" priority="19" stopIfTrue="1" operator="equal">
      <formula>"Not Met"</formula>
    </cfRule>
    <cfRule type="cellIs" dxfId="568" priority="20" stopIfTrue="1" operator="equal">
      <formula>"N/A"</formula>
    </cfRule>
  </conditionalFormatting>
  <conditionalFormatting sqref="C15:AF15">
    <cfRule type="cellIs" dxfId="567" priority="21" stopIfTrue="1" operator="equal">
      <formula>"Not Met"</formula>
    </cfRule>
    <cfRule type="cellIs" dxfId="566" priority="22" stopIfTrue="1" operator="equal">
      <formula>"N/A"</formula>
    </cfRule>
  </conditionalFormatting>
  <conditionalFormatting sqref="C19:AF19">
    <cfRule type="cellIs" dxfId="565" priority="23" stopIfTrue="1" operator="equal">
      <formula>"Not Met"</formula>
    </cfRule>
    <cfRule type="cellIs" dxfId="564" priority="24" stopIfTrue="1" operator="equal">
      <formula>"N/A"</formula>
    </cfRule>
  </conditionalFormatting>
  <conditionalFormatting sqref="C35:AF35">
    <cfRule type="cellIs" dxfId="563" priority="25" stopIfTrue="1" operator="equal">
      <formula>"Not Met"</formula>
    </cfRule>
    <cfRule type="cellIs" dxfId="562" priority="26" stopIfTrue="1" operator="equal">
      <formula>"N/A"</formula>
    </cfRule>
  </conditionalFormatting>
  <conditionalFormatting sqref="C23:AF23">
    <cfRule type="cellIs" dxfId="561" priority="27" stopIfTrue="1" operator="equal">
      <formula>"Not Met"</formula>
    </cfRule>
    <cfRule type="cellIs" dxfId="560" priority="28" stopIfTrue="1" operator="equal">
      <formula>"N/A"</formula>
    </cfRule>
  </conditionalFormatting>
  <conditionalFormatting sqref="C27:AF27">
    <cfRule type="cellIs" dxfId="559" priority="29" stopIfTrue="1" operator="equal">
      <formula>"Not Met"</formula>
    </cfRule>
    <cfRule type="cellIs" dxfId="558" priority="30" stopIfTrue="1" operator="equal">
      <formula>"N/A"</formula>
    </cfRule>
  </conditionalFormatting>
  <conditionalFormatting sqref="C14:AF14">
    <cfRule type="cellIs" dxfId="557" priority="31" stopIfTrue="1" operator="equal">
      <formula>"Not Met"</formula>
    </cfRule>
    <cfRule type="cellIs" dxfId="556" priority="32" stopIfTrue="1" operator="equal">
      <formula>"N/A"</formula>
    </cfRule>
  </conditionalFormatting>
  <conditionalFormatting sqref="C18:AF18">
    <cfRule type="cellIs" dxfId="555" priority="33" stopIfTrue="1" operator="equal">
      <formula>"Not Met"</formula>
    </cfRule>
    <cfRule type="cellIs" dxfId="554" priority="34" stopIfTrue="1" operator="equal">
      <formula>"N/A"</formula>
    </cfRule>
  </conditionalFormatting>
  <conditionalFormatting sqref="C22:AF22">
    <cfRule type="cellIs" dxfId="553" priority="35" stopIfTrue="1" operator="equal">
      <formula>"Not Met"</formula>
    </cfRule>
    <cfRule type="cellIs" dxfId="552" priority="36" stopIfTrue="1" operator="equal">
      <formula>"N/A"</formula>
    </cfRule>
  </conditionalFormatting>
  <conditionalFormatting sqref="C26:AF26">
    <cfRule type="cellIs" dxfId="551" priority="37" stopIfTrue="1" operator="equal">
      <formula>"Not Met"</formula>
    </cfRule>
    <cfRule type="cellIs" dxfId="550" priority="38" stopIfTrue="1" operator="equal">
      <formula>"N/A"</formula>
    </cfRule>
  </conditionalFormatting>
  <conditionalFormatting sqref="C30:AF30">
    <cfRule type="cellIs" dxfId="549" priority="39" stopIfTrue="1" operator="equal">
      <formula>"Not Met"</formula>
    </cfRule>
    <cfRule type="cellIs" dxfId="548" priority="40" stopIfTrue="1" operator="equal">
      <formula>"N/A"</formula>
    </cfRule>
  </conditionalFormatting>
  <conditionalFormatting sqref="C34:AF34">
    <cfRule type="cellIs" dxfId="547" priority="41" stopIfTrue="1" operator="equal">
      <formula>"Not Met"</formula>
    </cfRule>
    <cfRule type="cellIs" dxfId="546" priority="42" stopIfTrue="1" operator="equal">
      <formula>"N/A"</formula>
    </cfRule>
  </conditionalFormatting>
  <conditionalFormatting sqref="C42:AF42">
    <cfRule type="cellIs" dxfId="545" priority="43" stopIfTrue="1" operator="equal">
      <formula>"Not Met"</formula>
    </cfRule>
    <cfRule type="cellIs" dxfId="544" priority="44" stopIfTrue="1" operator="equal">
      <formula>"N/A"</formula>
    </cfRule>
  </conditionalFormatting>
  <conditionalFormatting sqref="C46:AF46">
    <cfRule type="cellIs" dxfId="543" priority="45" stopIfTrue="1" operator="equal">
      <formula>"Not Met"</formula>
    </cfRule>
    <cfRule type="cellIs" dxfId="542" priority="46" stopIfTrue="1" operator="equal">
      <formula>"N/A"</formula>
    </cfRule>
  </conditionalFormatting>
  <conditionalFormatting sqref="C40:AF41">
    <cfRule type="cellIs" dxfId="541" priority="47" stopIfTrue="1" operator="equal">
      <formula>"Not Met"</formula>
    </cfRule>
    <cfRule type="cellIs" dxfId="540" priority="48" stopIfTrue="1" operator="equal">
      <formula>"N/A"</formula>
    </cfRule>
  </conditionalFormatting>
  <conditionalFormatting sqref="C39:AF39">
    <cfRule type="cellIs" dxfId="539" priority="49" stopIfTrue="1" operator="equal">
      <formula>"Not Met"</formula>
    </cfRule>
    <cfRule type="cellIs" dxfId="538" priority="50" stopIfTrue="1" operator="equal">
      <formula>"N/A"</formula>
    </cfRule>
  </conditionalFormatting>
  <conditionalFormatting sqref="C38:AF38">
    <cfRule type="cellIs" dxfId="537" priority="51" stopIfTrue="1" operator="equal">
      <formula>"Not Met"</formula>
    </cfRule>
    <cfRule type="cellIs" dxfId="536" priority="52" stopIfTrue="1" operator="equal">
      <formula>"N/A"</formula>
    </cfRule>
  </conditionalFormatting>
  <conditionalFormatting sqref="E7:E9">
    <cfRule type="cellIs" dxfId="535" priority="9" stopIfTrue="1" operator="equal">
      <formula>"Not Met"</formula>
    </cfRule>
    <cfRule type="cellIs" dxfId="534" priority="10" stopIfTrue="1" operator="equal">
      <formula>"N/A"</formula>
    </cfRule>
  </conditionalFormatting>
  <conditionalFormatting sqref="E6">
    <cfRule type="cellIs" dxfId="533" priority="11" stopIfTrue="1" operator="equal">
      <formula>"Not Met"</formula>
    </cfRule>
    <cfRule type="cellIs" dxfId="532" priority="12" stopIfTrue="1" operator="equal">
      <formula>"N/A"</formula>
    </cfRule>
  </conditionalFormatting>
  <conditionalFormatting sqref="F7:F9">
    <cfRule type="cellIs" dxfId="531" priority="5" stopIfTrue="1" operator="equal">
      <formula>"Not Met"</formula>
    </cfRule>
    <cfRule type="cellIs" dxfId="530" priority="6" stopIfTrue="1" operator="equal">
      <formula>"N/A"</formula>
    </cfRule>
  </conditionalFormatting>
  <conditionalFormatting sqref="F6">
    <cfRule type="cellIs" dxfId="529" priority="7" stopIfTrue="1" operator="equal">
      <formula>"Not Met"</formula>
    </cfRule>
    <cfRule type="cellIs" dxfId="528" priority="8" stopIfTrue="1" operator="equal">
      <formula>"N/A"</formula>
    </cfRule>
  </conditionalFormatting>
  <conditionalFormatting sqref="G7:G9">
    <cfRule type="cellIs" dxfId="527" priority="1" stopIfTrue="1" operator="equal">
      <formula>"Not Met"</formula>
    </cfRule>
    <cfRule type="cellIs" dxfId="526" priority="2" stopIfTrue="1" operator="equal">
      <formula>"N/A"</formula>
    </cfRule>
  </conditionalFormatting>
  <conditionalFormatting sqref="G6">
    <cfRule type="cellIs" dxfId="525" priority="3" stopIfTrue="1" operator="equal">
      <formula>"Not Met"</formula>
    </cfRule>
    <cfRule type="cellIs" dxfId="524" priority="4" stopIfTrue="1" operator="equal">
      <formula>"N/A"</formula>
    </cfRule>
  </conditionalFormatting>
  <dataValidations count="1">
    <dataValidation type="list" allowBlank="1" showInputMessage="1" showErrorMessage="1" sqref="C7:AF9 C75:AF77 C51:AF53 C55:AF57 C59:AF61 C63:AF65 C67:AF69 C83:AF85 C79:AF81 C71:AF73 C11:AF13 C39:AF41 C15:AF17 C19:AF21 C23:AF25 C27:AF29 C31:AF33 C47:AF49 C43:AF45 C35:AF37">
      <formula1>"Met,Not Met,N/A"</formula1>
    </dataValidation>
  </dataValidations>
  <printOptions horizontalCentered="1"/>
  <pageMargins left="0.25" right="0.25" top="0.4" bottom="0.5" header="0" footer="0.3"/>
  <pageSetup scale="70" fitToWidth="2" orientation="landscape" r:id="rId1"/>
  <headerFooter alignWithMargins="0">
    <oddFooter>&amp;L&amp;8&amp;A - Revised on October 20, 2015&amp;R&amp;8&amp;P</oddFooter>
  </headerFooter>
  <rowBreaks count="2" manualBreakCount="2">
    <brk id="37" max="16383" man="1"/>
    <brk id="69" max="16383" man="1"/>
  </rowBreaks>
  <colBreaks count="2" manualBreakCount="2">
    <brk id="12" max="1048575" man="1"/>
    <brk id="2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13"/>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ColWidth="8.85546875" defaultRowHeight="12.75"/>
  <cols>
    <col min="1" max="1" width="3.28515625" style="229" customWidth="1"/>
    <col min="2" max="2" width="75.7109375" style="230" customWidth="1"/>
    <col min="3" max="31" width="6.7109375" style="231" customWidth="1"/>
    <col min="32" max="32" width="6.7109375" style="245" customWidth="1"/>
    <col min="33" max="37" width="5.7109375" style="176" customWidth="1"/>
    <col min="38" max="16384" width="8.85546875" style="232"/>
  </cols>
  <sheetData>
    <row r="1" spans="1:37" s="214" customFormat="1" ht="30" customHeight="1">
      <c r="A1" s="181"/>
      <c r="B1" s="211"/>
      <c r="C1" s="22" t="s">
        <v>97</v>
      </c>
      <c r="D1" s="177"/>
      <c r="E1" s="177"/>
      <c r="F1" s="177"/>
      <c r="G1" s="177"/>
      <c r="H1" s="177"/>
      <c r="I1" s="177"/>
      <c r="J1" s="177"/>
      <c r="K1" s="177"/>
      <c r="L1" s="177"/>
      <c r="M1" s="812" t="s">
        <v>98</v>
      </c>
      <c r="N1" s="177"/>
      <c r="O1" s="177"/>
      <c r="P1" s="177"/>
      <c r="Q1" s="177"/>
      <c r="R1" s="177"/>
      <c r="S1" s="177"/>
      <c r="T1" s="177"/>
      <c r="U1" s="177"/>
      <c r="V1" s="815"/>
      <c r="W1" s="22" t="s">
        <v>98</v>
      </c>
      <c r="X1" s="177"/>
      <c r="Y1" s="177"/>
      <c r="Z1" s="177"/>
      <c r="AA1" s="177"/>
      <c r="AB1" s="177"/>
      <c r="AC1" s="177"/>
      <c r="AD1" s="177"/>
      <c r="AE1" s="177"/>
      <c r="AF1" s="177"/>
      <c r="AG1" s="246"/>
      <c r="AH1" s="211"/>
      <c r="AI1" s="211"/>
      <c r="AJ1" s="211"/>
      <c r="AK1" s="212"/>
    </row>
    <row r="2" spans="1:37" s="214" customFormat="1" ht="30" customHeight="1" thickBot="1">
      <c r="A2" s="182"/>
      <c r="B2" s="215"/>
      <c r="C2" s="179" t="str">
        <f>IF('Workbook Set-up'!B4="","[Name of LME/MCO]",'Workbook Set-up'!B4)</f>
        <v>[Name of LME/MCO]</v>
      </c>
      <c r="D2" s="178"/>
      <c r="E2" s="178"/>
      <c r="F2" s="178"/>
      <c r="G2" s="178"/>
      <c r="H2" s="178"/>
      <c r="I2" s="178"/>
      <c r="J2" s="178"/>
      <c r="K2" s="178"/>
      <c r="L2" s="178"/>
      <c r="M2" s="814" t="str">
        <f>IF('Workbook Set-up'!B4="","[Name of LME/MCO]",'Workbook Set-up'!B4)</f>
        <v>[Name of LME/MCO]</v>
      </c>
      <c r="N2" s="178"/>
      <c r="O2" s="178"/>
      <c r="P2" s="178"/>
      <c r="Q2" s="178"/>
      <c r="R2" s="178"/>
      <c r="S2" s="178"/>
      <c r="T2" s="178"/>
      <c r="U2" s="178"/>
      <c r="V2" s="816"/>
      <c r="W2" s="179" t="str">
        <f>IF('Workbook Set-up'!B4="","[Name of LME/MCO]",'Workbook Set-up'!B4)</f>
        <v>[Name of LME/MCO]</v>
      </c>
      <c r="X2" s="178"/>
      <c r="Y2" s="178"/>
      <c r="Z2" s="178"/>
      <c r="AA2" s="178"/>
      <c r="AB2" s="178"/>
      <c r="AC2" s="178"/>
      <c r="AD2" s="178"/>
      <c r="AE2" s="178"/>
      <c r="AF2" s="178"/>
      <c r="AG2" s="247"/>
      <c r="AH2" s="215"/>
      <c r="AI2" s="215"/>
      <c r="AJ2" s="215"/>
      <c r="AK2" s="216"/>
    </row>
    <row r="3" spans="1:37" s="10" customFormat="1" ht="15.95" customHeight="1">
      <c r="A3" s="29"/>
      <c r="B3" s="30" t="s">
        <v>4</v>
      </c>
      <c r="C3" s="31"/>
      <c r="D3" s="32" t="str">
        <f>IF('Workbook Set-up'!B5="","",'Workbook Set-up'!B5)</f>
        <v/>
      </c>
      <c r="E3" s="32"/>
      <c r="F3" s="32"/>
      <c r="G3" s="32"/>
      <c r="H3" s="32"/>
      <c r="I3" s="32"/>
      <c r="J3" s="32"/>
      <c r="K3" s="32"/>
      <c r="L3" s="32"/>
      <c r="M3" s="34"/>
      <c r="N3" s="32" t="str">
        <f>IF('Workbook Set-up'!B5="","",'Workbook Set-up'!B5)</f>
        <v/>
      </c>
      <c r="O3" s="32"/>
      <c r="P3" s="32"/>
      <c r="Q3" s="32"/>
      <c r="R3" s="32"/>
      <c r="S3" s="32"/>
      <c r="T3" s="32" t="str">
        <f>IF('Workbook Set-up'!J5="","",'Workbook Set-up'!J5)</f>
        <v/>
      </c>
      <c r="U3" s="32"/>
      <c r="V3" s="33"/>
      <c r="W3" s="34"/>
      <c r="X3" s="32" t="str">
        <f>IF('Workbook Set-up'!B5="","",'Workbook Set-up'!B5)</f>
        <v/>
      </c>
      <c r="Y3" s="32"/>
      <c r="Z3" s="32"/>
      <c r="AA3" s="32"/>
      <c r="AB3" s="32"/>
      <c r="AC3" s="32"/>
      <c r="AD3" s="32"/>
      <c r="AE3" s="32"/>
      <c r="AF3" s="35"/>
      <c r="AG3" s="36"/>
      <c r="AH3" s="37"/>
      <c r="AI3" s="37"/>
      <c r="AJ3" s="37"/>
      <c r="AK3" s="38"/>
    </row>
    <row r="4" spans="1:37" s="10" customFormat="1" ht="15.95" customHeight="1">
      <c r="A4" s="39"/>
      <c r="B4" s="40" t="s">
        <v>29</v>
      </c>
      <c r="C4" s="41"/>
      <c r="D4" s="42" t="str">
        <f>IF('Workbook Set-up'!B6="","",'Workbook Set-up'!B6)</f>
        <v/>
      </c>
      <c r="E4" s="42"/>
      <c r="F4" s="42"/>
      <c r="G4" s="42"/>
      <c r="H4" s="42"/>
      <c r="I4" s="42"/>
      <c r="J4" s="42"/>
      <c r="K4" s="42"/>
      <c r="L4" s="42"/>
      <c r="M4" s="44"/>
      <c r="N4" s="42" t="str">
        <f>IF('Workbook Set-up'!B6="","",'Workbook Set-up'!B6)</f>
        <v/>
      </c>
      <c r="O4" s="42"/>
      <c r="P4" s="42"/>
      <c r="Q4" s="42"/>
      <c r="R4" s="42"/>
      <c r="S4" s="42"/>
      <c r="T4" s="42" t="str">
        <f>IF('Workbook Set-up'!J6="","",'Workbook Set-up'!J6)</f>
        <v/>
      </c>
      <c r="U4" s="42"/>
      <c r="V4" s="43"/>
      <c r="W4" s="44"/>
      <c r="X4" s="42" t="str">
        <f>IF('Workbook Set-up'!B6="","",'Workbook Set-up'!B6)</f>
        <v/>
      </c>
      <c r="Y4" s="42"/>
      <c r="Z4" s="42"/>
      <c r="AA4" s="42"/>
      <c r="AB4" s="42"/>
      <c r="AC4" s="42"/>
      <c r="AD4" s="42"/>
      <c r="AE4" s="42"/>
      <c r="AF4" s="45"/>
      <c r="AG4" s="46"/>
      <c r="AH4" s="47"/>
      <c r="AI4" s="47"/>
      <c r="AJ4" s="47"/>
      <c r="AK4" s="48"/>
    </row>
    <row r="5" spans="1:37" s="10" customFormat="1" ht="15.95" customHeight="1">
      <c r="A5" s="49"/>
      <c r="B5" s="50" t="s">
        <v>9</v>
      </c>
      <c r="C5" s="51"/>
      <c r="D5" s="52" t="str">
        <f>IF('Workbook Set-up'!B11="","",'Workbook Set-up'!B11)</f>
        <v/>
      </c>
      <c r="E5" s="52"/>
      <c r="F5" s="52"/>
      <c r="G5" s="52"/>
      <c r="H5" s="52"/>
      <c r="I5" s="52"/>
      <c r="J5" s="52"/>
      <c r="K5" s="52"/>
      <c r="L5" s="52"/>
      <c r="M5" s="54"/>
      <c r="N5" s="52" t="str">
        <f>IF('Workbook Set-up'!B11="","",'Workbook Set-up'!B11)</f>
        <v/>
      </c>
      <c r="O5" s="52"/>
      <c r="P5" s="52"/>
      <c r="Q5" s="52"/>
      <c r="R5" s="52"/>
      <c r="S5" s="52"/>
      <c r="T5" s="52"/>
      <c r="U5" s="52"/>
      <c r="V5" s="53"/>
      <c r="W5" s="54"/>
      <c r="X5" s="52" t="str">
        <f>IF('Workbook Set-up'!B11="","",'Workbook Set-up'!B11)</f>
        <v/>
      </c>
      <c r="Y5" s="52"/>
      <c r="Z5" s="52"/>
      <c r="AA5" s="52"/>
      <c r="AB5" s="52"/>
      <c r="AC5" s="52"/>
      <c r="AD5" s="52"/>
      <c r="AE5" s="52"/>
      <c r="AF5" s="55"/>
      <c r="AG5" s="46"/>
      <c r="AH5" s="47"/>
      <c r="AI5" s="47"/>
      <c r="AJ5" s="47"/>
      <c r="AK5" s="48"/>
    </row>
    <row r="6" spans="1:37" s="10" customFormat="1" ht="15.95" customHeight="1" thickBot="1">
      <c r="A6" s="56"/>
      <c r="B6" s="57" t="s">
        <v>30</v>
      </c>
      <c r="C6" s="58"/>
      <c r="D6" s="59" t="str">
        <f>IF(AND('Workbook Set-up'!$B$12="",'Workbook Set-up'!$B$13=""),"",IF('Workbook Set-up'!$B$12='Workbook Set-up'!$B$13,TEXT('Workbook Set-up'!$B$12,"m/d/yyyy"),IF('Workbook Set-up'!$B$12&lt;&gt;'Workbook Set-up'!$B$13,TEXT('Workbook Set-up'!$B$12,"m/d/yyyy")&amp;" to "&amp;TEXT('Workbook Set-up'!$B$13,"m/d/yyyy"),"")))</f>
        <v/>
      </c>
      <c r="E6" s="59"/>
      <c r="F6" s="59"/>
      <c r="G6" s="59"/>
      <c r="H6" s="59"/>
      <c r="I6" s="59"/>
      <c r="J6" s="59"/>
      <c r="K6" s="59"/>
      <c r="L6" s="59"/>
      <c r="M6" s="61"/>
      <c r="N6" s="59" t="str">
        <f>IF(AND('Workbook Set-up'!$B$12="",'Workbook Set-up'!$B$13=""),"",IF('Workbook Set-up'!$B$12='Workbook Set-up'!$B$13,TEXT('Workbook Set-up'!$B$12,"m/d/yyyy"),IF('Workbook Set-up'!$B$12&lt;&gt;'Workbook Set-up'!$B$13,TEXT('Workbook Set-up'!$B$12,"m/d/yyyy")&amp;" to "&amp;TEXT('Workbook Set-up'!$B$13,"m/d/yyyy"),"")))</f>
        <v/>
      </c>
      <c r="O6" s="59"/>
      <c r="P6" s="59"/>
      <c r="Q6" s="59"/>
      <c r="R6" s="59"/>
      <c r="S6" s="59"/>
      <c r="T6" s="59"/>
      <c r="U6" s="59"/>
      <c r="V6" s="60"/>
      <c r="W6" s="61"/>
      <c r="X6" s="59" t="str">
        <f>IF(AND('Workbook Set-up'!$B$12="",'Workbook Set-up'!$B$13=""),"",IF('Workbook Set-up'!$B$12='Workbook Set-up'!$B$13,TEXT('Workbook Set-up'!$B$12,"m/d/yyyy"),IF('Workbook Set-up'!$B$12&lt;&gt;'Workbook Set-up'!$B$13,TEXT('Workbook Set-up'!$B$12,"m/d/yyyy")&amp;" to "&amp;TEXT('Workbook Set-up'!$B$13,"m/d/yyyy"),"")))</f>
        <v/>
      </c>
      <c r="Y6" s="59"/>
      <c r="Z6" s="59"/>
      <c r="AA6" s="59"/>
      <c r="AB6" s="59"/>
      <c r="AC6" s="59"/>
      <c r="AD6" s="59"/>
      <c r="AE6" s="59"/>
      <c r="AF6" s="62"/>
      <c r="AG6" s="63" t="s">
        <v>31</v>
      </c>
      <c r="AH6" s="64"/>
      <c r="AI6" s="64"/>
      <c r="AJ6" s="64"/>
      <c r="AK6" s="65"/>
    </row>
    <row r="7" spans="1:37" s="214" customFormat="1" ht="31.9" customHeight="1" thickBot="1">
      <c r="A7" s="217" t="s">
        <v>32</v>
      </c>
      <c r="B7" s="218" t="s">
        <v>66</v>
      </c>
      <c r="C7" s="248">
        <v>1</v>
      </c>
      <c r="D7" s="233">
        <v>2</v>
      </c>
      <c r="E7" s="233">
        <v>3</v>
      </c>
      <c r="F7" s="233">
        <v>4</v>
      </c>
      <c r="G7" s="233">
        <v>5</v>
      </c>
      <c r="H7" s="233">
        <v>6</v>
      </c>
      <c r="I7" s="233">
        <v>7</v>
      </c>
      <c r="J7" s="233">
        <v>8</v>
      </c>
      <c r="K7" s="233">
        <v>9</v>
      </c>
      <c r="L7" s="236">
        <v>10</v>
      </c>
      <c r="M7" s="235">
        <v>11</v>
      </c>
      <c r="N7" s="233">
        <v>12</v>
      </c>
      <c r="O7" s="233">
        <v>13</v>
      </c>
      <c r="P7" s="233">
        <v>14</v>
      </c>
      <c r="Q7" s="233">
        <v>15</v>
      </c>
      <c r="R7" s="233">
        <v>16</v>
      </c>
      <c r="S7" s="233">
        <v>17</v>
      </c>
      <c r="T7" s="233">
        <v>18</v>
      </c>
      <c r="U7" s="233">
        <v>19</v>
      </c>
      <c r="V7" s="233">
        <v>20</v>
      </c>
      <c r="W7" s="235">
        <v>21</v>
      </c>
      <c r="X7" s="233">
        <v>22</v>
      </c>
      <c r="Y7" s="233">
        <v>23</v>
      </c>
      <c r="Z7" s="233">
        <v>24</v>
      </c>
      <c r="AA7" s="233">
        <v>25</v>
      </c>
      <c r="AB7" s="233">
        <v>26</v>
      </c>
      <c r="AC7" s="233">
        <v>27</v>
      </c>
      <c r="AD7" s="233">
        <v>28</v>
      </c>
      <c r="AE7" s="235">
        <v>29</v>
      </c>
      <c r="AF7" s="249">
        <v>30</v>
      </c>
      <c r="AG7" s="71" t="s">
        <v>34</v>
      </c>
      <c r="AH7" s="72" t="s">
        <v>35</v>
      </c>
      <c r="AI7" s="73" t="s">
        <v>36</v>
      </c>
      <c r="AJ7" s="74" t="s">
        <v>37</v>
      </c>
      <c r="AK7" s="75" t="s">
        <v>38</v>
      </c>
    </row>
    <row r="8" spans="1:37" s="214" customFormat="1" ht="15" customHeight="1">
      <c r="A8" s="706" t="s">
        <v>39</v>
      </c>
      <c r="B8" s="818" t="s">
        <v>256</v>
      </c>
      <c r="C8" s="696"/>
      <c r="D8" s="250"/>
      <c r="E8" s="250"/>
      <c r="F8" s="250"/>
      <c r="G8" s="250"/>
      <c r="H8" s="250"/>
      <c r="I8" s="250"/>
      <c r="J8" s="250"/>
      <c r="K8" s="250"/>
      <c r="L8" s="829"/>
      <c r="M8" s="117"/>
      <c r="N8" s="250"/>
      <c r="O8" s="250"/>
      <c r="P8" s="250"/>
      <c r="Q8" s="250"/>
      <c r="R8" s="250"/>
      <c r="S8" s="250"/>
      <c r="T8" s="250"/>
      <c r="U8" s="250"/>
      <c r="V8" s="250"/>
      <c r="W8" s="117"/>
      <c r="X8" s="250"/>
      <c r="Y8" s="250"/>
      <c r="Z8" s="250"/>
      <c r="AA8" s="250"/>
      <c r="AB8" s="250"/>
      <c r="AC8" s="250"/>
      <c r="AD8" s="250"/>
      <c r="AE8" s="250"/>
      <c r="AF8" s="119"/>
      <c r="AG8" s="84">
        <f>COUNTIF(C8:AF8,"=Met")</f>
        <v>0</v>
      </c>
      <c r="AH8" s="85">
        <f>IF(SUM(AG8,AI8)=0,0,AG8/SUM(AG8,AI8))</f>
        <v>0</v>
      </c>
      <c r="AI8" s="86">
        <f>COUNTIF(C8:AF8,"=Not Met")</f>
        <v>0</v>
      </c>
      <c r="AJ8" s="85">
        <f>IF(SUM(AG8,AI8)=0,0,AI8/SUM(AG8,AI8))</f>
        <v>0</v>
      </c>
      <c r="AK8" s="87">
        <f>COUNTIF(C8:AF8,"=N/A")</f>
        <v>0</v>
      </c>
    </row>
    <row r="9" spans="1:37" s="214" customFormat="1" ht="15" customHeight="1">
      <c r="A9" s="701" t="s">
        <v>40</v>
      </c>
      <c r="B9" s="819" t="s">
        <v>245</v>
      </c>
      <c r="C9" s="696"/>
      <c r="D9" s="250"/>
      <c r="E9" s="250"/>
      <c r="F9" s="250"/>
      <c r="G9" s="250"/>
      <c r="H9" s="250"/>
      <c r="I9" s="250"/>
      <c r="J9" s="250"/>
      <c r="K9" s="250"/>
      <c r="L9" s="829"/>
      <c r="M9" s="117"/>
      <c r="N9" s="250"/>
      <c r="O9" s="250"/>
      <c r="P9" s="250"/>
      <c r="Q9" s="250"/>
      <c r="R9" s="250"/>
      <c r="S9" s="250"/>
      <c r="T9" s="250"/>
      <c r="U9" s="250"/>
      <c r="V9" s="250"/>
      <c r="W9" s="117"/>
      <c r="X9" s="250"/>
      <c r="Y9" s="250"/>
      <c r="Z9" s="250"/>
      <c r="AA9" s="250"/>
      <c r="AB9" s="250"/>
      <c r="AC9" s="250"/>
      <c r="AD9" s="250"/>
      <c r="AE9" s="250"/>
      <c r="AF9" s="119"/>
      <c r="AG9" s="84">
        <f>COUNTIF(C9:AF9,"=Met")</f>
        <v>0</v>
      </c>
      <c r="AH9" s="85">
        <f>IF(SUM(AG9,AI9)=0,0,AG9/SUM(AG9,AI9))</f>
        <v>0</v>
      </c>
      <c r="AI9" s="86">
        <f>COUNTIF(C9:AF9,"=Not Met")</f>
        <v>0</v>
      </c>
      <c r="AJ9" s="85">
        <f>IF(SUM(AG9,AI9)=0,0,AI9/SUM(AG9,AI9))</f>
        <v>0</v>
      </c>
      <c r="AK9" s="87">
        <f>COUNTIF(C9:AF9,"=N/A")</f>
        <v>0</v>
      </c>
    </row>
    <row r="10" spans="1:37" s="214" customFormat="1" ht="15" customHeight="1">
      <c r="A10" s="704"/>
      <c r="B10" s="820" t="s">
        <v>99</v>
      </c>
      <c r="C10" s="698"/>
      <c r="D10" s="251"/>
      <c r="E10" s="251"/>
      <c r="F10" s="251"/>
      <c r="G10" s="251"/>
      <c r="H10" s="251"/>
      <c r="I10" s="251"/>
      <c r="J10" s="251"/>
      <c r="K10" s="251"/>
      <c r="L10" s="830"/>
      <c r="M10" s="281"/>
      <c r="N10" s="251"/>
      <c r="O10" s="251"/>
      <c r="P10" s="251"/>
      <c r="Q10" s="251"/>
      <c r="R10" s="251"/>
      <c r="S10" s="251"/>
      <c r="T10" s="251"/>
      <c r="U10" s="251"/>
      <c r="V10" s="251"/>
      <c r="W10" s="281"/>
      <c r="X10" s="251"/>
      <c r="Y10" s="251"/>
      <c r="Z10" s="251"/>
      <c r="AA10" s="251"/>
      <c r="AB10" s="251"/>
      <c r="AC10" s="251"/>
      <c r="AD10" s="251"/>
      <c r="AE10" s="251"/>
      <c r="AF10" s="835"/>
      <c r="AG10" s="253"/>
      <c r="AH10" s="254"/>
      <c r="AI10" s="255"/>
      <c r="AJ10" s="254"/>
      <c r="AK10" s="256"/>
    </row>
    <row r="11" spans="1:37" s="214" customFormat="1" ht="15" customHeight="1">
      <c r="A11" s="705"/>
      <c r="B11" s="821" t="s">
        <v>100</v>
      </c>
      <c r="C11" s="698"/>
      <c r="D11" s="251"/>
      <c r="E11" s="251"/>
      <c r="F11" s="251"/>
      <c r="G11" s="251"/>
      <c r="H11" s="251"/>
      <c r="I11" s="251"/>
      <c r="J11" s="251"/>
      <c r="K11" s="251"/>
      <c r="L11" s="830"/>
      <c r="M11" s="281"/>
      <c r="N11" s="251"/>
      <c r="O11" s="251"/>
      <c r="P11" s="251"/>
      <c r="Q11" s="251"/>
      <c r="R11" s="251"/>
      <c r="S11" s="251"/>
      <c r="T11" s="251"/>
      <c r="U11" s="251"/>
      <c r="V11" s="251"/>
      <c r="W11" s="281"/>
      <c r="X11" s="251"/>
      <c r="Y11" s="251"/>
      <c r="Z11" s="251"/>
      <c r="AA11" s="251"/>
      <c r="AB11" s="251"/>
      <c r="AC11" s="251"/>
      <c r="AD11" s="251"/>
      <c r="AE11" s="251"/>
      <c r="AF11" s="835"/>
      <c r="AG11" s="253"/>
      <c r="AH11" s="254"/>
      <c r="AI11" s="255"/>
      <c r="AJ11" s="254"/>
      <c r="AK11" s="256"/>
    </row>
    <row r="12" spans="1:37" s="214" customFormat="1" ht="15" customHeight="1">
      <c r="A12" s="701" t="s">
        <v>41</v>
      </c>
      <c r="B12" s="822" t="s">
        <v>360</v>
      </c>
      <c r="C12" s="696"/>
      <c r="D12" s="250"/>
      <c r="E12" s="250"/>
      <c r="F12" s="250"/>
      <c r="G12" s="250"/>
      <c r="H12" s="250"/>
      <c r="I12" s="250"/>
      <c r="J12" s="250"/>
      <c r="K12" s="250"/>
      <c r="L12" s="829"/>
      <c r="M12" s="117"/>
      <c r="N12" s="250"/>
      <c r="O12" s="250"/>
      <c r="P12" s="250"/>
      <c r="Q12" s="250"/>
      <c r="R12" s="250"/>
      <c r="S12" s="250"/>
      <c r="T12" s="250"/>
      <c r="U12" s="250"/>
      <c r="V12" s="250"/>
      <c r="W12" s="117"/>
      <c r="X12" s="250"/>
      <c r="Y12" s="250"/>
      <c r="Z12" s="250"/>
      <c r="AA12" s="250"/>
      <c r="AB12" s="250"/>
      <c r="AC12" s="250"/>
      <c r="AD12" s="250"/>
      <c r="AE12" s="250"/>
      <c r="AF12" s="119"/>
      <c r="AG12" s="84">
        <f t="shared" ref="AG12" si="0">COUNTIF(C12:AF12,"=Met")</f>
        <v>0</v>
      </c>
      <c r="AH12" s="85">
        <f t="shared" ref="AH12" si="1">IF(SUM(AG12,AI12)=0,0,AG12/SUM(AG12,AI12))</f>
        <v>0</v>
      </c>
      <c r="AI12" s="86">
        <f t="shared" ref="AI12" si="2">COUNTIF(C12:AF12,"=Not Met")</f>
        <v>0</v>
      </c>
      <c r="AJ12" s="85">
        <f t="shared" ref="AJ12" si="3">IF(SUM(AG12,AI12)=0,0,AI12/SUM(AG12,AI12))</f>
        <v>0</v>
      </c>
      <c r="AK12" s="87">
        <f t="shared" ref="AK12" si="4">COUNTIF(C12:AF12,"=N/A")</f>
        <v>0</v>
      </c>
    </row>
    <row r="13" spans="1:37" s="214" customFormat="1" ht="15" customHeight="1">
      <c r="A13" s="701" t="s">
        <v>42</v>
      </c>
      <c r="B13" s="823" t="s">
        <v>251</v>
      </c>
      <c r="C13" s="696"/>
      <c r="D13" s="250"/>
      <c r="E13" s="250"/>
      <c r="F13" s="250"/>
      <c r="G13" s="250"/>
      <c r="H13" s="250"/>
      <c r="I13" s="250"/>
      <c r="J13" s="250"/>
      <c r="K13" s="250"/>
      <c r="L13" s="829"/>
      <c r="M13" s="117"/>
      <c r="N13" s="250"/>
      <c r="O13" s="250"/>
      <c r="P13" s="250"/>
      <c r="Q13" s="250"/>
      <c r="R13" s="250"/>
      <c r="S13" s="250"/>
      <c r="T13" s="250"/>
      <c r="U13" s="250"/>
      <c r="V13" s="250"/>
      <c r="W13" s="117"/>
      <c r="X13" s="250"/>
      <c r="Y13" s="250"/>
      <c r="Z13" s="250"/>
      <c r="AA13" s="250"/>
      <c r="AB13" s="250"/>
      <c r="AC13" s="250"/>
      <c r="AD13" s="250"/>
      <c r="AE13" s="250"/>
      <c r="AF13" s="119"/>
      <c r="AG13" s="84">
        <f t="shared" ref="AG13:AG17" si="5">COUNTIF(C13:AF13,"=Met")</f>
        <v>0</v>
      </c>
      <c r="AH13" s="85">
        <f t="shared" ref="AH13:AH17" si="6">IF(SUM(AG13,AI13)=0,0,AG13/SUM(AG13,AI13))</f>
        <v>0</v>
      </c>
      <c r="AI13" s="86">
        <f t="shared" ref="AI13:AI17" si="7">COUNTIF(C13:AF13,"=Not Met")</f>
        <v>0</v>
      </c>
      <c r="AJ13" s="85">
        <f t="shared" ref="AJ13:AJ17" si="8">IF(SUM(AG13,AI13)=0,0,AI13/SUM(AG13,AI13))</f>
        <v>0</v>
      </c>
      <c r="AK13" s="87">
        <f t="shared" ref="AK13:AK17" si="9">COUNTIF(C13:AF13,"=N/A")</f>
        <v>0</v>
      </c>
    </row>
    <row r="14" spans="1:37" s="214" customFormat="1" ht="15" customHeight="1">
      <c r="A14" s="257" t="s">
        <v>43</v>
      </c>
      <c r="B14" s="824" t="s">
        <v>135</v>
      </c>
      <c r="C14" s="696"/>
      <c r="D14" s="250"/>
      <c r="E14" s="250"/>
      <c r="F14" s="250"/>
      <c r="G14" s="250"/>
      <c r="H14" s="250"/>
      <c r="I14" s="250"/>
      <c r="J14" s="250"/>
      <c r="K14" s="250"/>
      <c r="L14" s="829"/>
      <c r="M14" s="117"/>
      <c r="N14" s="250"/>
      <c r="O14" s="250"/>
      <c r="P14" s="250"/>
      <c r="Q14" s="250"/>
      <c r="R14" s="250"/>
      <c r="S14" s="250"/>
      <c r="T14" s="250"/>
      <c r="U14" s="250"/>
      <c r="V14" s="250"/>
      <c r="W14" s="117"/>
      <c r="X14" s="250"/>
      <c r="Y14" s="250"/>
      <c r="Z14" s="250"/>
      <c r="AA14" s="250"/>
      <c r="AB14" s="250"/>
      <c r="AC14" s="250"/>
      <c r="AD14" s="250"/>
      <c r="AE14" s="250"/>
      <c r="AF14" s="119"/>
      <c r="AG14" s="84">
        <f t="shared" si="5"/>
        <v>0</v>
      </c>
      <c r="AH14" s="85">
        <f t="shared" si="6"/>
        <v>0</v>
      </c>
      <c r="AI14" s="86">
        <f t="shared" si="7"/>
        <v>0</v>
      </c>
      <c r="AJ14" s="85">
        <f t="shared" si="8"/>
        <v>0</v>
      </c>
      <c r="AK14" s="87">
        <f t="shared" si="9"/>
        <v>0</v>
      </c>
    </row>
    <row r="15" spans="1:37" s="214" customFormat="1" ht="15" customHeight="1">
      <c r="A15" s="113" t="s">
        <v>44</v>
      </c>
      <c r="B15" s="677" t="s">
        <v>361</v>
      </c>
      <c r="C15" s="696"/>
      <c r="D15" s="250"/>
      <c r="E15" s="250"/>
      <c r="F15" s="250"/>
      <c r="G15" s="250"/>
      <c r="H15" s="250"/>
      <c r="I15" s="250"/>
      <c r="J15" s="250"/>
      <c r="K15" s="250"/>
      <c r="L15" s="829"/>
      <c r="M15" s="117"/>
      <c r="N15" s="250"/>
      <c r="O15" s="250"/>
      <c r="P15" s="250"/>
      <c r="Q15" s="250"/>
      <c r="R15" s="250"/>
      <c r="S15" s="250"/>
      <c r="T15" s="250"/>
      <c r="U15" s="250"/>
      <c r="V15" s="250"/>
      <c r="W15" s="117"/>
      <c r="X15" s="250"/>
      <c r="Y15" s="250"/>
      <c r="Z15" s="250"/>
      <c r="AA15" s="250"/>
      <c r="AB15" s="250"/>
      <c r="AC15" s="250"/>
      <c r="AD15" s="250"/>
      <c r="AE15" s="250"/>
      <c r="AF15" s="119"/>
      <c r="AG15" s="84">
        <f t="shared" si="5"/>
        <v>0</v>
      </c>
      <c r="AH15" s="85">
        <f t="shared" si="6"/>
        <v>0</v>
      </c>
      <c r="AI15" s="86">
        <f t="shared" si="7"/>
        <v>0</v>
      </c>
      <c r="AJ15" s="85">
        <f t="shared" si="8"/>
        <v>0</v>
      </c>
      <c r="AK15" s="87">
        <f t="shared" si="9"/>
        <v>0</v>
      </c>
    </row>
    <row r="16" spans="1:37" s="214" customFormat="1" ht="15" customHeight="1">
      <c r="A16" s="257" t="s">
        <v>45</v>
      </c>
      <c r="B16" s="824" t="s">
        <v>362</v>
      </c>
      <c r="C16" s="696"/>
      <c r="D16" s="250"/>
      <c r="E16" s="250"/>
      <c r="F16" s="250"/>
      <c r="G16" s="250"/>
      <c r="H16" s="250"/>
      <c r="I16" s="250"/>
      <c r="J16" s="250"/>
      <c r="K16" s="250"/>
      <c r="L16" s="829"/>
      <c r="M16" s="117"/>
      <c r="N16" s="250"/>
      <c r="O16" s="250"/>
      <c r="P16" s="250"/>
      <c r="Q16" s="250"/>
      <c r="R16" s="250"/>
      <c r="S16" s="250"/>
      <c r="T16" s="250"/>
      <c r="U16" s="250"/>
      <c r="V16" s="250"/>
      <c r="W16" s="117"/>
      <c r="X16" s="250"/>
      <c r="Y16" s="250"/>
      <c r="Z16" s="250"/>
      <c r="AA16" s="250"/>
      <c r="AB16" s="250"/>
      <c r="AC16" s="250"/>
      <c r="AD16" s="250"/>
      <c r="AE16" s="250"/>
      <c r="AF16" s="119"/>
      <c r="AG16" s="84">
        <f t="shared" si="5"/>
        <v>0</v>
      </c>
      <c r="AH16" s="85">
        <f t="shared" si="6"/>
        <v>0</v>
      </c>
      <c r="AI16" s="86">
        <f t="shared" si="7"/>
        <v>0</v>
      </c>
      <c r="AJ16" s="85">
        <f t="shared" si="8"/>
        <v>0</v>
      </c>
      <c r="AK16" s="87">
        <f t="shared" si="9"/>
        <v>0</v>
      </c>
    </row>
    <row r="17" spans="1:37" s="214" customFormat="1">
      <c r="A17" s="701" t="s">
        <v>46</v>
      </c>
      <c r="B17" s="817" t="s">
        <v>102</v>
      </c>
      <c r="C17" s="114"/>
      <c r="D17" s="259"/>
      <c r="E17" s="259"/>
      <c r="F17" s="259"/>
      <c r="G17" s="259"/>
      <c r="H17" s="259"/>
      <c r="I17" s="259"/>
      <c r="J17" s="259"/>
      <c r="K17" s="259"/>
      <c r="L17" s="831"/>
      <c r="M17" s="124"/>
      <c r="N17" s="259"/>
      <c r="O17" s="259"/>
      <c r="P17" s="259"/>
      <c r="Q17" s="259"/>
      <c r="R17" s="259"/>
      <c r="S17" s="259"/>
      <c r="T17" s="259"/>
      <c r="U17" s="259"/>
      <c r="V17" s="259"/>
      <c r="W17" s="124"/>
      <c r="X17" s="259"/>
      <c r="Y17" s="259"/>
      <c r="Z17" s="259"/>
      <c r="AA17" s="259"/>
      <c r="AB17" s="259"/>
      <c r="AC17" s="259"/>
      <c r="AD17" s="259"/>
      <c r="AE17" s="259"/>
      <c r="AF17" s="126"/>
      <c r="AG17" s="84">
        <f t="shared" si="5"/>
        <v>0</v>
      </c>
      <c r="AH17" s="85">
        <f t="shared" si="6"/>
        <v>0</v>
      </c>
      <c r="AI17" s="86">
        <f t="shared" si="7"/>
        <v>0</v>
      </c>
      <c r="AJ17" s="85">
        <f t="shared" si="8"/>
        <v>0</v>
      </c>
      <c r="AK17" s="87">
        <f t="shared" si="9"/>
        <v>0</v>
      </c>
    </row>
    <row r="18" spans="1:37" s="214" customFormat="1" ht="15" customHeight="1">
      <c r="A18" s="701" t="s">
        <v>47</v>
      </c>
      <c r="B18" s="817" t="s">
        <v>363</v>
      </c>
      <c r="C18" s="114"/>
      <c r="D18" s="259"/>
      <c r="E18" s="259"/>
      <c r="F18" s="259"/>
      <c r="G18" s="259"/>
      <c r="H18" s="259"/>
      <c r="I18" s="259"/>
      <c r="J18" s="259"/>
      <c r="K18" s="259"/>
      <c r="L18" s="831"/>
      <c r="M18" s="124"/>
      <c r="N18" s="259"/>
      <c r="O18" s="259"/>
      <c r="P18" s="259"/>
      <c r="Q18" s="259"/>
      <c r="R18" s="259"/>
      <c r="S18" s="259"/>
      <c r="T18" s="259"/>
      <c r="U18" s="259"/>
      <c r="V18" s="259"/>
      <c r="W18" s="124"/>
      <c r="X18" s="259"/>
      <c r="Y18" s="259"/>
      <c r="Z18" s="259"/>
      <c r="AA18" s="259"/>
      <c r="AB18" s="259"/>
      <c r="AC18" s="259"/>
      <c r="AD18" s="259"/>
      <c r="AE18" s="259"/>
      <c r="AF18" s="126"/>
      <c r="AG18" s="84">
        <f>COUNTIF(C18:AF18,"=Met")</f>
        <v>0</v>
      </c>
      <c r="AH18" s="85">
        <f>IF(SUM(AG18,AI18)=0,0,AG18/SUM(AG18,AI18))</f>
        <v>0</v>
      </c>
      <c r="AI18" s="86">
        <f>COUNTIF(C18:AF18,"=Not Met")</f>
        <v>0</v>
      </c>
      <c r="AJ18" s="85">
        <f>IF(SUM(AG18,AI18)=0,0,AI18/SUM(AG18,AI18))</f>
        <v>0</v>
      </c>
      <c r="AK18" s="87">
        <f>COUNTIF(C18:AF18,"=N/A")</f>
        <v>0</v>
      </c>
    </row>
    <row r="19" spans="1:37" s="214" customFormat="1">
      <c r="A19" s="701" t="s">
        <v>48</v>
      </c>
      <c r="B19" s="817" t="s">
        <v>364</v>
      </c>
      <c r="C19" s="114"/>
      <c r="D19" s="259"/>
      <c r="E19" s="259"/>
      <c r="F19" s="259"/>
      <c r="G19" s="259"/>
      <c r="H19" s="259"/>
      <c r="I19" s="259"/>
      <c r="J19" s="259"/>
      <c r="K19" s="259"/>
      <c r="L19" s="831"/>
      <c r="M19" s="124"/>
      <c r="N19" s="259"/>
      <c r="O19" s="259"/>
      <c r="P19" s="259"/>
      <c r="Q19" s="259"/>
      <c r="R19" s="259"/>
      <c r="S19" s="259"/>
      <c r="T19" s="259"/>
      <c r="U19" s="259"/>
      <c r="V19" s="259"/>
      <c r="W19" s="124"/>
      <c r="X19" s="259"/>
      <c r="Y19" s="259"/>
      <c r="Z19" s="259"/>
      <c r="AA19" s="259"/>
      <c r="AB19" s="259"/>
      <c r="AC19" s="259"/>
      <c r="AD19" s="259"/>
      <c r="AE19" s="259"/>
      <c r="AF19" s="126"/>
      <c r="AG19" s="84">
        <f>COUNTIF(C19:AF19,"=Met")</f>
        <v>0</v>
      </c>
      <c r="AH19" s="85">
        <f>IF(SUM(AG19,AI19)=0,0,AG19/SUM(AG19,AI19))</f>
        <v>0</v>
      </c>
      <c r="AI19" s="86">
        <f>COUNTIF(C19:AF19,"=Not Met")</f>
        <v>0</v>
      </c>
      <c r="AJ19" s="85">
        <f>IF(SUM(AG19,AI19)=0,0,AI19/SUM(AG19,AI19))</f>
        <v>0</v>
      </c>
      <c r="AK19" s="87">
        <f>COUNTIF(C19:AF19,"=N/A")</f>
        <v>0</v>
      </c>
    </row>
    <row r="20" spans="1:37" s="214" customFormat="1">
      <c r="A20" s="701" t="s">
        <v>49</v>
      </c>
      <c r="B20" s="817" t="s">
        <v>105</v>
      </c>
      <c r="C20" s="114"/>
      <c r="D20" s="259"/>
      <c r="E20" s="259"/>
      <c r="F20" s="259"/>
      <c r="G20" s="259"/>
      <c r="H20" s="259"/>
      <c r="I20" s="259"/>
      <c r="J20" s="259"/>
      <c r="K20" s="259"/>
      <c r="L20" s="831"/>
      <c r="M20" s="124"/>
      <c r="N20" s="259"/>
      <c r="O20" s="259"/>
      <c r="P20" s="259"/>
      <c r="Q20" s="259"/>
      <c r="R20" s="259"/>
      <c r="S20" s="259"/>
      <c r="T20" s="259"/>
      <c r="U20" s="259"/>
      <c r="V20" s="259"/>
      <c r="W20" s="124"/>
      <c r="X20" s="259"/>
      <c r="Y20" s="259"/>
      <c r="Z20" s="259"/>
      <c r="AA20" s="259"/>
      <c r="AB20" s="259"/>
      <c r="AC20" s="259"/>
      <c r="AD20" s="259"/>
      <c r="AE20" s="259"/>
      <c r="AF20" s="126"/>
      <c r="AG20" s="84">
        <f>COUNTIF(C20:AF20,"=Met")</f>
        <v>0</v>
      </c>
      <c r="AH20" s="85">
        <f>IF(SUM(AG20,AI20)=0,0,AG20/SUM(AG20,AI20))</f>
        <v>0</v>
      </c>
      <c r="AI20" s="86">
        <f>COUNTIF(C20:AF20,"=Not Met")</f>
        <v>0</v>
      </c>
      <c r="AJ20" s="85">
        <f>IF(SUM(AG20,AI20)=0,0,AI20/SUM(AG20,AI20))</f>
        <v>0</v>
      </c>
      <c r="AK20" s="87">
        <f>COUNTIF(C20:AF20,"=N/A")</f>
        <v>0</v>
      </c>
    </row>
    <row r="21" spans="1:37" s="214" customFormat="1">
      <c r="A21" s="701" t="s">
        <v>50</v>
      </c>
      <c r="B21" s="817" t="s">
        <v>115</v>
      </c>
      <c r="C21" s="114"/>
      <c r="D21" s="259"/>
      <c r="E21" s="259"/>
      <c r="F21" s="259"/>
      <c r="G21" s="259"/>
      <c r="H21" s="259"/>
      <c r="I21" s="259"/>
      <c r="J21" s="259"/>
      <c r="K21" s="259"/>
      <c r="L21" s="831"/>
      <c r="M21" s="124"/>
      <c r="N21" s="259"/>
      <c r="O21" s="259"/>
      <c r="P21" s="259"/>
      <c r="Q21" s="259"/>
      <c r="R21" s="259"/>
      <c r="S21" s="259"/>
      <c r="T21" s="259"/>
      <c r="U21" s="259"/>
      <c r="V21" s="259"/>
      <c r="W21" s="124"/>
      <c r="X21" s="259"/>
      <c r="Y21" s="259"/>
      <c r="Z21" s="259"/>
      <c r="AA21" s="259"/>
      <c r="AB21" s="259"/>
      <c r="AC21" s="259"/>
      <c r="AD21" s="259"/>
      <c r="AE21" s="259"/>
      <c r="AF21" s="126"/>
      <c r="AG21" s="84">
        <f>COUNTIF(C21:AF21,"=Met")</f>
        <v>0</v>
      </c>
      <c r="AH21" s="85">
        <f>IF(SUM(AG21,AI21)=0,0,AG21/SUM(AG21,AI21))</f>
        <v>0</v>
      </c>
      <c r="AI21" s="86">
        <f>COUNTIF(C21:AF21,"=Not Met")</f>
        <v>0</v>
      </c>
      <c r="AJ21" s="85">
        <f>IF(SUM(AG21,AI21)=0,0,AI21/SUM(AG21,AI21))</f>
        <v>0</v>
      </c>
      <c r="AK21" s="87">
        <f>COUNTIF(C21:AF21,"=N/A")</f>
        <v>0</v>
      </c>
    </row>
    <row r="22" spans="1:37" s="214" customFormat="1">
      <c r="A22" s="258"/>
      <c r="B22" s="820" t="s">
        <v>106</v>
      </c>
      <c r="C22" s="700"/>
      <c r="D22" s="261"/>
      <c r="E22" s="261"/>
      <c r="F22" s="261"/>
      <c r="G22" s="261"/>
      <c r="H22" s="261"/>
      <c r="I22" s="261"/>
      <c r="J22" s="261"/>
      <c r="K22" s="261"/>
      <c r="L22" s="832"/>
      <c r="M22" s="290"/>
      <c r="N22" s="261"/>
      <c r="O22" s="261"/>
      <c r="P22" s="261"/>
      <c r="Q22" s="261"/>
      <c r="R22" s="261"/>
      <c r="S22" s="261"/>
      <c r="T22" s="261"/>
      <c r="U22" s="261"/>
      <c r="V22" s="261"/>
      <c r="W22" s="290"/>
      <c r="X22" s="261"/>
      <c r="Y22" s="261"/>
      <c r="Z22" s="261"/>
      <c r="AA22" s="261"/>
      <c r="AB22" s="261"/>
      <c r="AC22" s="261"/>
      <c r="AD22" s="261"/>
      <c r="AE22" s="261"/>
      <c r="AF22" s="836"/>
      <c r="AG22" s="253"/>
      <c r="AH22" s="254"/>
      <c r="AI22" s="255"/>
      <c r="AJ22" s="254"/>
      <c r="AK22" s="256"/>
    </row>
    <row r="23" spans="1:37" s="214" customFormat="1">
      <c r="A23" s="701" t="s">
        <v>51</v>
      </c>
      <c r="B23" s="817" t="s">
        <v>136</v>
      </c>
      <c r="C23" s="114"/>
      <c r="D23" s="259"/>
      <c r="E23" s="259"/>
      <c r="F23" s="259"/>
      <c r="G23" s="259"/>
      <c r="H23" s="259"/>
      <c r="I23" s="259"/>
      <c r="J23" s="259"/>
      <c r="K23" s="259"/>
      <c r="L23" s="831"/>
      <c r="M23" s="124"/>
      <c r="N23" s="259"/>
      <c r="O23" s="259"/>
      <c r="P23" s="259"/>
      <c r="Q23" s="259"/>
      <c r="R23" s="259"/>
      <c r="S23" s="259"/>
      <c r="T23" s="259"/>
      <c r="U23" s="259"/>
      <c r="V23" s="259"/>
      <c r="W23" s="124"/>
      <c r="X23" s="259"/>
      <c r="Y23" s="259"/>
      <c r="Z23" s="259"/>
      <c r="AA23" s="259"/>
      <c r="AB23" s="259"/>
      <c r="AC23" s="259"/>
      <c r="AD23" s="259"/>
      <c r="AE23" s="259"/>
      <c r="AF23" s="126"/>
      <c r="AG23" s="84">
        <f t="shared" ref="AG23:AG24" si="10">COUNTIF(C23:AF23,"=Met")</f>
        <v>0</v>
      </c>
      <c r="AH23" s="85">
        <f t="shared" ref="AH23:AH24" si="11">IF(SUM(AG23,AI23)=0,0,AG23/SUM(AG23,AI23))</f>
        <v>0</v>
      </c>
      <c r="AI23" s="86">
        <f t="shared" ref="AI23:AI24" si="12">COUNTIF(C23:AF23,"=Not Met")</f>
        <v>0</v>
      </c>
      <c r="AJ23" s="85">
        <f t="shared" ref="AJ23:AJ24" si="13">IF(SUM(AG23,AI23)=0,0,AI23/SUM(AG23,AI23))</f>
        <v>0</v>
      </c>
      <c r="AK23" s="87">
        <f t="shared" ref="AK23:AK24" si="14">COUNTIF(C23:AF23,"=N/A")</f>
        <v>0</v>
      </c>
    </row>
    <row r="24" spans="1:37" s="214" customFormat="1" ht="25.5">
      <c r="A24" s="701" t="s">
        <v>52</v>
      </c>
      <c r="B24" s="817" t="s">
        <v>365</v>
      </c>
      <c r="C24" s="114"/>
      <c r="D24" s="259"/>
      <c r="E24" s="259"/>
      <c r="F24" s="259"/>
      <c r="G24" s="259"/>
      <c r="H24" s="259"/>
      <c r="I24" s="259"/>
      <c r="J24" s="259"/>
      <c r="K24" s="259"/>
      <c r="L24" s="831"/>
      <c r="M24" s="124"/>
      <c r="N24" s="259"/>
      <c r="O24" s="259"/>
      <c r="P24" s="259"/>
      <c r="Q24" s="259"/>
      <c r="R24" s="259"/>
      <c r="S24" s="259"/>
      <c r="T24" s="259"/>
      <c r="U24" s="259"/>
      <c r="V24" s="259"/>
      <c r="W24" s="124"/>
      <c r="X24" s="259"/>
      <c r="Y24" s="259"/>
      <c r="Z24" s="259"/>
      <c r="AA24" s="259"/>
      <c r="AB24" s="259"/>
      <c r="AC24" s="259"/>
      <c r="AD24" s="259"/>
      <c r="AE24" s="259"/>
      <c r="AF24" s="126"/>
      <c r="AG24" s="84">
        <f t="shared" si="10"/>
        <v>0</v>
      </c>
      <c r="AH24" s="85">
        <f t="shared" si="11"/>
        <v>0</v>
      </c>
      <c r="AI24" s="86">
        <f t="shared" si="12"/>
        <v>0</v>
      </c>
      <c r="AJ24" s="85">
        <f t="shared" si="13"/>
        <v>0</v>
      </c>
      <c r="AK24" s="87">
        <f t="shared" si="14"/>
        <v>0</v>
      </c>
    </row>
    <row r="25" spans="1:37" s="214" customFormat="1" ht="25.5">
      <c r="A25" s="701" t="s">
        <v>53</v>
      </c>
      <c r="B25" s="817" t="s">
        <v>137</v>
      </c>
      <c r="C25" s="114"/>
      <c r="D25" s="259"/>
      <c r="E25" s="259"/>
      <c r="F25" s="259"/>
      <c r="G25" s="259"/>
      <c r="H25" s="259"/>
      <c r="I25" s="259"/>
      <c r="J25" s="259"/>
      <c r="K25" s="259"/>
      <c r="L25" s="831"/>
      <c r="M25" s="124"/>
      <c r="N25" s="259"/>
      <c r="O25" s="259"/>
      <c r="P25" s="259"/>
      <c r="Q25" s="259"/>
      <c r="R25" s="259"/>
      <c r="S25" s="259"/>
      <c r="T25" s="259"/>
      <c r="U25" s="259"/>
      <c r="V25" s="259"/>
      <c r="W25" s="124"/>
      <c r="X25" s="259"/>
      <c r="Y25" s="259"/>
      <c r="Z25" s="259"/>
      <c r="AA25" s="259"/>
      <c r="AB25" s="259"/>
      <c r="AC25" s="259"/>
      <c r="AD25" s="259"/>
      <c r="AE25" s="259"/>
      <c r="AF25" s="126"/>
      <c r="AG25" s="84">
        <f>COUNTIF(C25:AF25,"=Met")</f>
        <v>0</v>
      </c>
      <c r="AH25" s="85">
        <f>IF(SUM(AG25,AI25)=0,0,AG25/SUM(AG25,AI25))</f>
        <v>0</v>
      </c>
      <c r="AI25" s="86">
        <f>COUNTIF(C25:AF25,"=Not Met")</f>
        <v>0</v>
      </c>
      <c r="AJ25" s="85">
        <f>IF(SUM(AG25,AI25)=0,0,AI25/SUM(AG25,AI25))</f>
        <v>0</v>
      </c>
      <c r="AK25" s="87">
        <f>COUNTIF(C25:AF25,"=N/A")</f>
        <v>0</v>
      </c>
    </row>
    <row r="26" spans="1:37" s="214" customFormat="1" ht="15" customHeight="1" thickBot="1">
      <c r="A26" s="221" t="s">
        <v>54</v>
      </c>
      <c r="B26" s="826" t="s">
        <v>366</v>
      </c>
      <c r="C26" s="699"/>
      <c r="D26" s="827"/>
      <c r="E26" s="827"/>
      <c r="F26" s="827"/>
      <c r="G26" s="827"/>
      <c r="H26" s="827"/>
      <c r="I26" s="827"/>
      <c r="J26" s="827"/>
      <c r="K26" s="827"/>
      <c r="L26" s="833"/>
      <c r="M26" s="834"/>
      <c r="N26" s="827"/>
      <c r="O26" s="827"/>
      <c r="P26" s="827"/>
      <c r="Q26" s="827"/>
      <c r="R26" s="827"/>
      <c r="S26" s="827"/>
      <c r="T26" s="827"/>
      <c r="U26" s="827"/>
      <c r="V26" s="827"/>
      <c r="W26" s="834"/>
      <c r="X26" s="827"/>
      <c r="Y26" s="827"/>
      <c r="Z26" s="827"/>
      <c r="AA26" s="827"/>
      <c r="AB26" s="827"/>
      <c r="AC26" s="827"/>
      <c r="AD26" s="827"/>
      <c r="AE26" s="827"/>
      <c r="AF26" s="828"/>
      <c r="AG26" s="166">
        <f>COUNTIF(C26:AF26,"=Met")</f>
        <v>0</v>
      </c>
      <c r="AH26" s="92">
        <f>IF(SUM(AG26,AI26)=0,0,AG26/SUM(AG26,AI26))</f>
        <v>0</v>
      </c>
      <c r="AI26" s="167">
        <f>COUNTIF(C26:AF26,"=Not Met")</f>
        <v>0</v>
      </c>
      <c r="AJ26" s="92">
        <f>IF(SUM(AG26,AI26)=0,0,AI26/SUM(AG26,AI26))</f>
        <v>0</v>
      </c>
      <c r="AK26" s="168">
        <f>COUNTIF(C26:AF26,"=N/A")</f>
        <v>0</v>
      </c>
    </row>
    <row r="27" spans="1:37" s="14" customFormat="1" ht="15" customHeight="1" thickBot="1">
      <c r="A27" s="180"/>
      <c r="B27" s="131" t="s">
        <v>57</v>
      </c>
      <c r="C27" s="800"/>
      <c r="D27" s="801"/>
      <c r="E27" s="801"/>
      <c r="F27" s="801"/>
      <c r="G27" s="801"/>
      <c r="H27" s="801"/>
      <c r="I27" s="801"/>
      <c r="J27" s="801"/>
      <c r="K27" s="801"/>
      <c r="L27" s="809"/>
      <c r="M27" s="801"/>
      <c r="N27" s="801"/>
      <c r="O27" s="801"/>
      <c r="P27" s="801"/>
      <c r="Q27" s="801"/>
      <c r="R27" s="801"/>
      <c r="S27" s="801"/>
      <c r="T27" s="801"/>
      <c r="U27" s="801"/>
      <c r="V27" s="801"/>
      <c r="W27" s="801"/>
      <c r="X27" s="801"/>
      <c r="Y27" s="801"/>
      <c r="Z27" s="801"/>
      <c r="AA27" s="801"/>
      <c r="AB27" s="801"/>
      <c r="AC27" s="801"/>
      <c r="AD27" s="801"/>
      <c r="AE27" s="801"/>
      <c r="AF27" s="802"/>
      <c r="AG27" s="129"/>
      <c r="AH27" s="129"/>
      <c r="AI27" s="129"/>
      <c r="AJ27" s="129"/>
      <c r="AK27" s="129"/>
    </row>
    <row r="28" spans="1:37" s="214" customFormat="1" ht="13.5" thickBot="1">
      <c r="A28" s="222"/>
      <c r="B28" s="227"/>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165"/>
      <c r="AH28" s="165"/>
      <c r="AI28" s="165"/>
      <c r="AJ28" s="165"/>
      <c r="AK28" s="165"/>
    </row>
    <row r="29" spans="1:37" s="214" customFormat="1" ht="15" customHeight="1">
      <c r="A29" s="222"/>
      <c r="B29" s="264" t="s">
        <v>107</v>
      </c>
      <c r="C29" s="265" t="str">
        <f t="shared" ref="C29:AF29" si="15">IF(MIN(C10,C10)=0,"",MIN(C10,C10))</f>
        <v/>
      </c>
      <c r="D29" s="266" t="str">
        <f t="shared" si="15"/>
        <v/>
      </c>
      <c r="E29" s="266" t="str">
        <f t="shared" si="15"/>
        <v/>
      </c>
      <c r="F29" s="266" t="str">
        <f t="shared" si="15"/>
        <v/>
      </c>
      <c r="G29" s="266" t="str">
        <f t="shared" si="15"/>
        <v/>
      </c>
      <c r="H29" s="266" t="str">
        <f t="shared" si="15"/>
        <v/>
      </c>
      <c r="I29" s="266" t="str">
        <f t="shared" si="15"/>
        <v/>
      </c>
      <c r="J29" s="266" t="str">
        <f t="shared" si="15"/>
        <v/>
      </c>
      <c r="K29" s="266" t="str">
        <f t="shared" si="15"/>
        <v/>
      </c>
      <c r="L29" s="266" t="str">
        <f t="shared" si="15"/>
        <v/>
      </c>
      <c r="M29" s="266" t="str">
        <f t="shared" si="15"/>
        <v/>
      </c>
      <c r="N29" s="266" t="str">
        <f t="shared" si="15"/>
        <v/>
      </c>
      <c r="O29" s="266" t="str">
        <f t="shared" si="15"/>
        <v/>
      </c>
      <c r="P29" s="266" t="str">
        <f t="shared" si="15"/>
        <v/>
      </c>
      <c r="Q29" s="266" t="str">
        <f t="shared" si="15"/>
        <v/>
      </c>
      <c r="R29" s="266" t="str">
        <f t="shared" si="15"/>
        <v/>
      </c>
      <c r="S29" s="266" t="str">
        <f t="shared" si="15"/>
        <v/>
      </c>
      <c r="T29" s="266" t="str">
        <f t="shared" si="15"/>
        <v/>
      </c>
      <c r="U29" s="266" t="str">
        <f t="shared" si="15"/>
        <v/>
      </c>
      <c r="V29" s="266" t="str">
        <f t="shared" si="15"/>
        <v/>
      </c>
      <c r="W29" s="266" t="str">
        <f t="shared" si="15"/>
        <v/>
      </c>
      <c r="X29" s="266" t="str">
        <f t="shared" si="15"/>
        <v/>
      </c>
      <c r="Y29" s="266" t="str">
        <f t="shared" si="15"/>
        <v/>
      </c>
      <c r="Z29" s="266" t="str">
        <f t="shared" si="15"/>
        <v/>
      </c>
      <c r="AA29" s="266" t="str">
        <f t="shared" si="15"/>
        <v/>
      </c>
      <c r="AB29" s="266" t="str">
        <f t="shared" si="15"/>
        <v/>
      </c>
      <c r="AC29" s="266" t="str">
        <f t="shared" si="15"/>
        <v/>
      </c>
      <c r="AD29" s="266" t="str">
        <f t="shared" si="15"/>
        <v/>
      </c>
      <c r="AE29" s="266" t="str">
        <f t="shared" si="15"/>
        <v/>
      </c>
      <c r="AF29" s="689" t="str">
        <f t="shared" si="15"/>
        <v/>
      </c>
      <c r="AG29" s="163"/>
      <c r="AH29" s="163"/>
      <c r="AI29" s="163"/>
      <c r="AJ29" s="163"/>
      <c r="AK29" s="163"/>
    </row>
    <row r="30" spans="1:37" s="214" customFormat="1" ht="15" customHeight="1" thickBot="1">
      <c r="A30" s="222"/>
      <c r="B30" s="264" t="s">
        <v>108</v>
      </c>
      <c r="C30" s="267" t="str">
        <f t="shared" ref="C30:AF30" si="16">IF(MAX(C11,C11)=0,"",MAX(C11,C11))</f>
        <v/>
      </c>
      <c r="D30" s="268" t="str">
        <f t="shared" si="16"/>
        <v/>
      </c>
      <c r="E30" s="268" t="str">
        <f t="shared" si="16"/>
        <v/>
      </c>
      <c r="F30" s="268" t="str">
        <f t="shared" si="16"/>
        <v/>
      </c>
      <c r="G30" s="268" t="str">
        <f t="shared" si="16"/>
        <v/>
      </c>
      <c r="H30" s="268" t="str">
        <f t="shared" si="16"/>
        <v/>
      </c>
      <c r="I30" s="268" t="str">
        <f t="shared" si="16"/>
        <v/>
      </c>
      <c r="J30" s="268" t="str">
        <f t="shared" si="16"/>
        <v/>
      </c>
      <c r="K30" s="268" t="str">
        <f t="shared" si="16"/>
        <v/>
      </c>
      <c r="L30" s="268" t="str">
        <f t="shared" si="16"/>
        <v/>
      </c>
      <c r="M30" s="268" t="str">
        <f t="shared" si="16"/>
        <v/>
      </c>
      <c r="N30" s="268" t="str">
        <f t="shared" si="16"/>
        <v/>
      </c>
      <c r="O30" s="268" t="str">
        <f t="shared" si="16"/>
        <v/>
      </c>
      <c r="P30" s="268" t="str">
        <f t="shared" si="16"/>
        <v/>
      </c>
      <c r="Q30" s="268" t="str">
        <f t="shared" si="16"/>
        <v/>
      </c>
      <c r="R30" s="268" t="str">
        <f t="shared" si="16"/>
        <v/>
      </c>
      <c r="S30" s="268" t="str">
        <f t="shared" si="16"/>
        <v/>
      </c>
      <c r="T30" s="268" t="str">
        <f t="shared" si="16"/>
        <v/>
      </c>
      <c r="U30" s="268" t="str">
        <f t="shared" si="16"/>
        <v/>
      </c>
      <c r="V30" s="268" t="str">
        <f t="shared" si="16"/>
        <v/>
      </c>
      <c r="W30" s="268" t="str">
        <f t="shared" si="16"/>
        <v/>
      </c>
      <c r="X30" s="268" t="str">
        <f t="shared" si="16"/>
        <v/>
      </c>
      <c r="Y30" s="268" t="str">
        <f t="shared" si="16"/>
        <v/>
      </c>
      <c r="Z30" s="268" t="str">
        <f t="shared" si="16"/>
        <v/>
      </c>
      <c r="AA30" s="268" t="str">
        <f t="shared" si="16"/>
        <v/>
      </c>
      <c r="AB30" s="268" t="str">
        <f t="shared" si="16"/>
        <v/>
      </c>
      <c r="AC30" s="268" t="str">
        <f t="shared" si="16"/>
        <v/>
      </c>
      <c r="AD30" s="268" t="str">
        <f t="shared" si="16"/>
        <v/>
      </c>
      <c r="AE30" s="268" t="str">
        <f t="shared" si="16"/>
        <v/>
      </c>
      <c r="AF30" s="690" t="str">
        <f t="shared" si="16"/>
        <v/>
      </c>
      <c r="AG30" s="163"/>
      <c r="AH30" s="163"/>
      <c r="AI30" s="163"/>
      <c r="AJ30" s="163"/>
      <c r="AK30" s="163"/>
    </row>
    <row r="31" spans="1:37" s="214" customFormat="1" ht="13.9" customHeight="1" thickBot="1">
      <c r="A31" s="222"/>
      <c r="B31" s="223"/>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25"/>
      <c r="AH31" s="270"/>
      <c r="AI31" s="225"/>
      <c r="AJ31" s="270"/>
      <c r="AK31" s="225"/>
    </row>
    <row r="32" spans="1:37" s="214" customFormat="1" ht="13.9" customHeight="1">
      <c r="A32" s="222"/>
      <c r="B32" s="131" t="s">
        <v>58</v>
      </c>
      <c r="C32" s="170">
        <f t="shared" ref="C32:AF32" si="17">COUNTIF(C8:C26,"=Met")</f>
        <v>0</v>
      </c>
      <c r="D32" s="171">
        <f t="shared" si="17"/>
        <v>0</v>
      </c>
      <c r="E32" s="171">
        <f t="shared" si="17"/>
        <v>0</v>
      </c>
      <c r="F32" s="171">
        <f t="shared" si="17"/>
        <v>0</v>
      </c>
      <c r="G32" s="171">
        <f t="shared" si="17"/>
        <v>0</v>
      </c>
      <c r="H32" s="171">
        <f t="shared" si="17"/>
        <v>0</v>
      </c>
      <c r="I32" s="171">
        <f t="shared" si="17"/>
        <v>0</v>
      </c>
      <c r="J32" s="171">
        <f t="shared" si="17"/>
        <v>0</v>
      </c>
      <c r="K32" s="171">
        <f t="shared" si="17"/>
        <v>0</v>
      </c>
      <c r="L32" s="171">
        <f t="shared" si="17"/>
        <v>0</v>
      </c>
      <c r="M32" s="171">
        <f t="shared" si="17"/>
        <v>0</v>
      </c>
      <c r="N32" s="171">
        <f t="shared" si="17"/>
        <v>0</v>
      </c>
      <c r="O32" s="171">
        <f t="shared" si="17"/>
        <v>0</v>
      </c>
      <c r="P32" s="171">
        <f t="shared" si="17"/>
        <v>0</v>
      </c>
      <c r="Q32" s="171">
        <f t="shared" si="17"/>
        <v>0</v>
      </c>
      <c r="R32" s="171">
        <f t="shared" si="17"/>
        <v>0</v>
      </c>
      <c r="S32" s="171">
        <f t="shared" si="17"/>
        <v>0</v>
      </c>
      <c r="T32" s="171">
        <f t="shared" si="17"/>
        <v>0</v>
      </c>
      <c r="U32" s="171">
        <f t="shared" si="17"/>
        <v>0</v>
      </c>
      <c r="V32" s="171">
        <f t="shared" si="17"/>
        <v>0</v>
      </c>
      <c r="W32" s="171">
        <f t="shared" si="17"/>
        <v>0</v>
      </c>
      <c r="X32" s="171">
        <f t="shared" si="17"/>
        <v>0</v>
      </c>
      <c r="Y32" s="171">
        <f t="shared" si="17"/>
        <v>0</v>
      </c>
      <c r="Z32" s="171">
        <f t="shared" si="17"/>
        <v>0</v>
      </c>
      <c r="AA32" s="171">
        <f t="shared" si="17"/>
        <v>0</v>
      </c>
      <c r="AB32" s="171">
        <f t="shared" si="17"/>
        <v>0</v>
      </c>
      <c r="AC32" s="171">
        <f t="shared" si="17"/>
        <v>0</v>
      </c>
      <c r="AD32" s="171">
        <f t="shared" si="17"/>
        <v>0</v>
      </c>
      <c r="AE32" s="171">
        <f t="shared" si="17"/>
        <v>0</v>
      </c>
      <c r="AF32" s="172">
        <f t="shared" si="17"/>
        <v>0</v>
      </c>
      <c r="AG32" s="225"/>
      <c r="AH32" s="270"/>
      <c r="AI32" s="225"/>
      <c r="AJ32" s="270"/>
      <c r="AK32" s="225"/>
    </row>
    <row r="33" spans="1:37" s="214" customFormat="1" ht="13.9" customHeight="1">
      <c r="A33" s="222"/>
      <c r="B33" s="131" t="s">
        <v>59</v>
      </c>
      <c r="C33" s="137">
        <f t="shared" ref="C33:AF33" si="18">IF(SUM(C32,C34)=0,0,C32/SUM(C32,C34))</f>
        <v>0</v>
      </c>
      <c r="D33" s="138">
        <f t="shared" si="18"/>
        <v>0</v>
      </c>
      <c r="E33" s="138">
        <f t="shared" si="18"/>
        <v>0</v>
      </c>
      <c r="F33" s="138">
        <f t="shared" si="18"/>
        <v>0</v>
      </c>
      <c r="G33" s="138">
        <f t="shared" si="18"/>
        <v>0</v>
      </c>
      <c r="H33" s="138">
        <f t="shared" si="18"/>
        <v>0</v>
      </c>
      <c r="I33" s="138">
        <f t="shared" si="18"/>
        <v>0</v>
      </c>
      <c r="J33" s="138">
        <f t="shared" si="18"/>
        <v>0</v>
      </c>
      <c r="K33" s="138">
        <f t="shared" si="18"/>
        <v>0</v>
      </c>
      <c r="L33" s="138">
        <f t="shared" si="18"/>
        <v>0</v>
      </c>
      <c r="M33" s="138">
        <f t="shared" si="18"/>
        <v>0</v>
      </c>
      <c r="N33" s="138">
        <f t="shared" si="18"/>
        <v>0</v>
      </c>
      <c r="O33" s="138">
        <f t="shared" si="18"/>
        <v>0</v>
      </c>
      <c r="P33" s="138">
        <f t="shared" si="18"/>
        <v>0</v>
      </c>
      <c r="Q33" s="138">
        <f t="shared" si="18"/>
        <v>0</v>
      </c>
      <c r="R33" s="138">
        <f t="shared" si="18"/>
        <v>0</v>
      </c>
      <c r="S33" s="138">
        <f t="shared" si="18"/>
        <v>0</v>
      </c>
      <c r="T33" s="138">
        <f t="shared" si="18"/>
        <v>0</v>
      </c>
      <c r="U33" s="138">
        <f t="shared" si="18"/>
        <v>0</v>
      </c>
      <c r="V33" s="138">
        <f t="shared" si="18"/>
        <v>0</v>
      </c>
      <c r="W33" s="138">
        <f t="shared" si="18"/>
        <v>0</v>
      </c>
      <c r="X33" s="138">
        <f t="shared" si="18"/>
        <v>0</v>
      </c>
      <c r="Y33" s="138">
        <f t="shared" si="18"/>
        <v>0</v>
      </c>
      <c r="Z33" s="138">
        <f t="shared" si="18"/>
        <v>0</v>
      </c>
      <c r="AA33" s="138">
        <f t="shared" si="18"/>
        <v>0</v>
      </c>
      <c r="AB33" s="138">
        <f t="shared" si="18"/>
        <v>0</v>
      </c>
      <c r="AC33" s="138">
        <f t="shared" si="18"/>
        <v>0</v>
      </c>
      <c r="AD33" s="138">
        <f t="shared" si="18"/>
        <v>0</v>
      </c>
      <c r="AE33" s="138">
        <f t="shared" si="18"/>
        <v>0</v>
      </c>
      <c r="AF33" s="139">
        <f t="shared" si="18"/>
        <v>0</v>
      </c>
      <c r="AG33" s="225"/>
      <c r="AH33" s="270"/>
      <c r="AI33" s="225"/>
      <c r="AJ33" s="270"/>
      <c r="AK33" s="225"/>
    </row>
    <row r="34" spans="1:37" s="214" customFormat="1" ht="13.9" customHeight="1">
      <c r="A34" s="222"/>
      <c r="B34" s="131" t="s">
        <v>60</v>
      </c>
      <c r="C34" s="173">
        <f t="shared" ref="C34:AF34" si="19">COUNTIF(C8:C26,"=Not Met")</f>
        <v>0</v>
      </c>
      <c r="D34" s="174">
        <f t="shared" si="19"/>
        <v>0</v>
      </c>
      <c r="E34" s="174">
        <f t="shared" si="19"/>
        <v>0</v>
      </c>
      <c r="F34" s="174">
        <f t="shared" si="19"/>
        <v>0</v>
      </c>
      <c r="G34" s="174">
        <f t="shared" si="19"/>
        <v>0</v>
      </c>
      <c r="H34" s="174">
        <f t="shared" si="19"/>
        <v>0</v>
      </c>
      <c r="I34" s="174">
        <f t="shared" si="19"/>
        <v>0</v>
      </c>
      <c r="J34" s="174">
        <f t="shared" si="19"/>
        <v>0</v>
      </c>
      <c r="K34" s="174">
        <f t="shared" si="19"/>
        <v>0</v>
      </c>
      <c r="L34" s="174">
        <f t="shared" si="19"/>
        <v>0</v>
      </c>
      <c r="M34" s="174">
        <f t="shared" si="19"/>
        <v>0</v>
      </c>
      <c r="N34" s="174">
        <f t="shared" si="19"/>
        <v>0</v>
      </c>
      <c r="O34" s="174">
        <f t="shared" si="19"/>
        <v>0</v>
      </c>
      <c r="P34" s="174">
        <f t="shared" si="19"/>
        <v>0</v>
      </c>
      <c r="Q34" s="174">
        <f t="shared" si="19"/>
        <v>0</v>
      </c>
      <c r="R34" s="174">
        <f t="shared" si="19"/>
        <v>0</v>
      </c>
      <c r="S34" s="174">
        <f t="shared" si="19"/>
        <v>0</v>
      </c>
      <c r="T34" s="174">
        <f t="shared" si="19"/>
        <v>0</v>
      </c>
      <c r="U34" s="174">
        <f t="shared" si="19"/>
        <v>0</v>
      </c>
      <c r="V34" s="174">
        <f t="shared" si="19"/>
        <v>0</v>
      </c>
      <c r="W34" s="174">
        <f t="shared" si="19"/>
        <v>0</v>
      </c>
      <c r="X34" s="174">
        <f t="shared" si="19"/>
        <v>0</v>
      </c>
      <c r="Y34" s="174">
        <f t="shared" si="19"/>
        <v>0</v>
      </c>
      <c r="Z34" s="174">
        <f t="shared" si="19"/>
        <v>0</v>
      </c>
      <c r="AA34" s="174">
        <f t="shared" si="19"/>
        <v>0</v>
      </c>
      <c r="AB34" s="174">
        <f t="shared" si="19"/>
        <v>0</v>
      </c>
      <c r="AC34" s="174">
        <f t="shared" si="19"/>
        <v>0</v>
      </c>
      <c r="AD34" s="174">
        <f t="shared" si="19"/>
        <v>0</v>
      </c>
      <c r="AE34" s="174">
        <f t="shared" si="19"/>
        <v>0</v>
      </c>
      <c r="AF34" s="175">
        <f t="shared" si="19"/>
        <v>0</v>
      </c>
      <c r="AG34" s="225"/>
      <c r="AH34" s="270"/>
      <c r="AI34" s="225"/>
      <c r="AJ34" s="270"/>
      <c r="AK34" s="225"/>
    </row>
    <row r="35" spans="1:37" s="214" customFormat="1" ht="13.9" customHeight="1">
      <c r="A35" s="222"/>
      <c r="B35" s="131" t="s">
        <v>61</v>
      </c>
      <c r="C35" s="137">
        <f t="shared" ref="C35:AF35" si="20">IF(SUM(C32,C34)=0,0,C34/SUM(C32,C34))</f>
        <v>0</v>
      </c>
      <c r="D35" s="138">
        <f t="shared" si="20"/>
        <v>0</v>
      </c>
      <c r="E35" s="138">
        <f t="shared" si="20"/>
        <v>0</v>
      </c>
      <c r="F35" s="138">
        <f t="shared" si="20"/>
        <v>0</v>
      </c>
      <c r="G35" s="138">
        <f t="shared" si="20"/>
        <v>0</v>
      </c>
      <c r="H35" s="138">
        <f t="shared" si="20"/>
        <v>0</v>
      </c>
      <c r="I35" s="138">
        <f t="shared" si="20"/>
        <v>0</v>
      </c>
      <c r="J35" s="138">
        <f t="shared" si="20"/>
        <v>0</v>
      </c>
      <c r="K35" s="138">
        <f t="shared" si="20"/>
        <v>0</v>
      </c>
      <c r="L35" s="138">
        <f t="shared" si="20"/>
        <v>0</v>
      </c>
      <c r="M35" s="138">
        <f t="shared" si="20"/>
        <v>0</v>
      </c>
      <c r="N35" s="138">
        <f t="shared" si="20"/>
        <v>0</v>
      </c>
      <c r="O35" s="138">
        <f t="shared" si="20"/>
        <v>0</v>
      </c>
      <c r="P35" s="138">
        <f t="shared" si="20"/>
        <v>0</v>
      </c>
      <c r="Q35" s="138">
        <f t="shared" si="20"/>
        <v>0</v>
      </c>
      <c r="R35" s="138">
        <f t="shared" si="20"/>
        <v>0</v>
      </c>
      <c r="S35" s="138">
        <f t="shared" si="20"/>
        <v>0</v>
      </c>
      <c r="T35" s="138">
        <f t="shared" si="20"/>
        <v>0</v>
      </c>
      <c r="U35" s="138">
        <f t="shared" si="20"/>
        <v>0</v>
      </c>
      <c r="V35" s="138">
        <f t="shared" si="20"/>
        <v>0</v>
      </c>
      <c r="W35" s="138">
        <f t="shared" si="20"/>
        <v>0</v>
      </c>
      <c r="X35" s="138">
        <f t="shared" si="20"/>
        <v>0</v>
      </c>
      <c r="Y35" s="138">
        <f t="shared" si="20"/>
        <v>0</v>
      </c>
      <c r="Z35" s="138">
        <f t="shared" si="20"/>
        <v>0</v>
      </c>
      <c r="AA35" s="138">
        <f t="shared" si="20"/>
        <v>0</v>
      </c>
      <c r="AB35" s="138">
        <f t="shared" si="20"/>
        <v>0</v>
      </c>
      <c r="AC35" s="138">
        <f t="shared" si="20"/>
        <v>0</v>
      </c>
      <c r="AD35" s="138">
        <f t="shared" si="20"/>
        <v>0</v>
      </c>
      <c r="AE35" s="138">
        <f t="shared" si="20"/>
        <v>0</v>
      </c>
      <c r="AF35" s="139">
        <f t="shared" si="20"/>
        <v>0</v>
      </c>
      <c r="AG35" s="225"/>
      <c r="AH35" s="270"/>
      <c r="AI35" s="225"/>
      <c r="AJ35" s="270"/>
      <c r="AK35" s="225"/>
    </row>
    <row r="36" spans="1:37" s="214" customFormat="1" ht="13.9" customHeight="1" thickBot="1">
      <c r="A36" s="222"/>
      <c r="B36" s="131" t="s">
        <v>62</v>
      </c>
      <c r="C36" s="242">
        <f t="shared" ref="C36:AF36" si="21">COUNTIF(C8:C26,"=N/A")</f>
        <v>0</v>
      </c>
      <c r="D36" s="243">
        <f t="shared" si="21"/>
        <v>0</v>
      </c>
      <c r="E36" s="243">
        <f t="shared" si="21"/>
        <v>0</v>
      </c>
      <c r="F36" s="243">
        <f t="shared" si="21"/>
        <v>0</v>
      </c>
      <c r="G36" s="243">
        <f t="shared" si="21"/>
        <v>0</v>
      </c>
      <c r="H36" s="243">
        <f t="shared" si="21"/>
        <v>0</v>
      </c>
      <c r="I36" s="243">
        <f t="shared" si="21"/>
        <v>0</v>
      </c>
      <c r="J36" s="243">
        <f t="shared" si="21"/>
        <v>0</v>
      </c>
      <c r="K36" s="243">
        <f t="shared" si="21"/>
        <v>0</v>
      </c>
      <c r="L36" s="243">
        <f t="shared" si="21"/>
        <v>0</v>
      </c>
      <c r="M36" s="243">
        <f t="shared" si="21"/>
        <v>0</v>
      </c>
      <c r="N36" s="243">
        <f t="shared" si="21"/>
        <v>0</v>
      </c>
      <c r="O36" s="243">
        <f t="shared" si="21"/>
        <v>0</v>
      </c>
      <c r="P36" s="243">
        <f t="shared" si="21"/>
        <v>0</v>
      </c>
      <c r="Q36" s="243">
        <f t="shared" si="21"/>
        <v>0</v>
      </c>
      <c r="R36" s="243">
        <f t="shared" si="21"/>
        <v>0</v>
      </c>
      <c r="S36" s="243">
        <f t="shared" si="21"/>
        <v>0</v>
      </c>
      <c r="T36" s="243">
        <f t="shared" si="21"/>
        <v>0</v>
      </c>
      <c r="U36" s="243">
        <f t="shared" si="21"/>
        <v>0</v>
      </c>
      <c r="V36" s="243">
        <f t="shared" si="21"/>
        <v>0</v>
      </c>
      <c r="W36" s="243">
        <f t="shared" si="21"/>
        <v>0</v>
      </c>
      <c r="X36" s="243">
        <f t="shared" si="21"/>
        <v>0</v>
      </c>
      <c r="Y36" s="243">
        <f t="shared" si="21"/>
        <v>0</v>
      </c>
      <c r="Z36" s="243">
        <f t="shared" si="21"/>
        <v>0</v>
      </c>
      <c r="AA36" s="243">
        <f t="shared" si="21"/>
        <v>0</v>
      </c>
      <c r="AB36" s="243">
        <f t="shared" si="21"/>
        <v>0</v>
      </c>
      <c r="AC36" s="243">
        <f t="shared" si="21"/>
        <v>0</v>
      </c>
      <c r="AD36" s="243">
        <f t="shared" si="21"/>
        <v>0</v>
      </c>
      <c r="AE36" s="243">
        <f t="shared" si="21"/>
        <v>0</v>
      </c>
      <c r="AF36" s="244">
        <f t="shared" si="21"/>
        <v>0</v>
      </c>
      <c r="AG36" s="165"/>
      <c r="AH36" s="165"/>
      <c r="AI36" s="165"/>
      <c r="AJ36" s="165"/>
      <c r="AK36" s="165"/>
    </row>
    <row r="37" spans="1:37" s="214" customFormat="1" ht="13.9" customHeight="1" thickBot="1">
      <c r="A37" s="1024"/>
      <c r="B37" s="1025"/>
      <c r="C37" s="1025"/>
      <c r="D37" s="1025"/>
      <c r="E37" s="1025"/>
      <c r="F37" s="1025"/>
      <c r="G37" s="1025"/>
      <c r="H37" s="1025"/>
      <c r="I37" s="1025"/>
      <c r="J37" s="1025"/>
      <c r="K37" s="1025"/>
      <c r="L37" s="1025"/>
      <c r="M37" s="1025"/>
      <c r="N37" s="1025"/>
      <c r="O37" s="1025"/>
      <c r="P37" s="1025"/>
      <c r="Q37" s="1025"/>
      <c r="R37" s="1025"/>
      <c r="S37" s="1025"/>
      <c r="T37" s="1025"/>
      <c r="U37" s="1025"/>
      <c r="V37" s="1025"/>
      <c r="W37" s="1025"/>
      <c r="X37" s="1025"/>
      <c r="Y37" s="1025"/>
      <c r="Z37" s="1025"/>
      <c r="AA37" s="1025"/>
      <c r="AB37" s="1025"/>
      <c r="AC37" s="1025"/>
      <c r="AD37" s="1025"/>
      <c r="AE37" s="1025"/>
      <c r="AF37" s="1025"/>
      <c r="AG37" s="1025"/>
      <c r="AH37" s="1025"/>
      <c r="AI37" s="1025"/>
      <c r="AJ37" s="1025"/>
      <c r="AK37" s="1025"/>
    </row>
    <row r="38" spans="1:37" s="14" customFormat="1" ht="13.9" customHeight="1">
      <c r="A38" s="127"/>
      <c r="B38" s="148"/>
      <c r="C38" s="149" t="s">
        <v>63</v>
      </c>
      <c r="D38" s="150"/>
      <c r="E38" s="150"/>
      <c r="F38" s="150"/>
      <c r="G38" s="150"/>
      <c r="H38" s="150"/>
      <c r="I38" s="150"/>
      <c r="J38" s="150"/>
      <c r="K38" s="150"/>
      <c r="L38" s="151"/>
      <c r="M38" s="149" t="s">
        <v>64</v>
      </c>
      <c r="N38" s="150"/>
      <c r="O38" s="150"/>
      <c r="P38" s="150"/>
      <c r="Q38" s="150"/>
      <c r="R38" s="150"/>
      <c r="S38" s="150"/>
      <c r="T38" s="150"/>
      <c r="U38" s="150"/>
      <c r="V38" s="151"/>
      <c r="W38" s="149" t="s">
        <v>65</v>
      </c>
      <c r="X38" s="150"/>
      <c r="Y38" s="150"/>
      <c r="Z38" s="150"/>
      <c r="AA38" s="150"/>
      <c r="AB38" s="150"/>
      <c r="AC38" s="150"/>
      <c r="AD38" s="150"/>
      <c r="AE38" s="150"/>
      <c r="AF38" s="151"/>
      <c r="AG38" s="152"/>
      <c r="AH38" s="153"/>
      <c r="AI38" s="153"/>
      <c r="AJ38" s="153"/>
      <c r="AK38" s="153"/>
    </row>
    <row r="39" spans="1:37" s="14" customFormat="1" ht="70.150000000000006" customHeight="1" thickBot="1">
      <c r="A39" s="127"/>
      <c r="B39" s="154"/>
      <c r="C39" s="1021"/>
      <c r="D39" s="1022"/>
      <c r="E39" s="1022"/>
      <c r="F39" s="1022"/>
      <c r="G39" s="1022"/>
      <c r="H39" s="1022"/>
      <c r="I39" s="1022"/>
      <c r="J39" s="1022"/>
      <c r="K39" s="1022"/>
      <c r="L39" s="1023"/>
      <c r="M39" s="1021"/>
      <c r="N39" s="1022"/>
      <c r="O39" s="1022"/>
      <c r="P39" s="1022"/>
      <c r="Q39" s="1022"/>
      <c r="R39" s="1022"/>
      <c r="S39" s="1022"/>
      <c r="T39" s="1022"/>
      <c r="U39" s="1022"/>
      <c r="V39" s="1023"/>
      <c r="W39" s="1021"/>
      <c r="X39" s="1022"/>
      <c r="Y39" s="1022"/>
      <c r="Z39" s="1022"/>
      <c r="AA39" s="1022"/>
      <c r="AB39" s="1022"/>
      <c r="AC39" s="1022"/>
      <c r="AD39" s="1022"/>
      <c r="AE39" s="1022"/>
      <c r="AF39" s="1023"/>
      <c r="AG39" s="154"/>
      <c r="AH39" s="154"/>
      <c r="AI39" s="154"/>
      <c r="AJ39" s="154"/>
      <c r="AK39" s="154"/>
    </row>
    <row r="40" spans="1:37" s="214" customFormat="1">
      <c r="A40" s="222"/>
      <c r="B40" s="227"/>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163"/>
      <c r="AH40" s="163"/>
      <c r="AI40" s="163"/>
      <c r="AJ40" s="163"/>
      <c r="AK40" s="163"/>
    </row>
    <row r="41" spans="1:37" s="214" customFormat="1">
      <c r="A41" s="222"/>
      <c r="B41" s="227"/>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163"/>
      <c r="AH41" s="163"/>
      <c r="AI41" s="163"/>
      <c r="AJ41" s="163"/>
      <c r="AK41" s="163"/>
    </row>
    <row r="42" spans="1:37" s="214" customFormat="1">
      <c r="A42" s="222"/>
      <c r="B42" s="225"/>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5"/>
      <c r="AG42" s="163"/>
      <c r="AH42" s="163"/>
      <c r="AI42" s="163"/>
      <c r="AJ42" s="163"/>
      <c r="AK42" s="163"/>
    </row>
    <row r="43" spans="1:37" s="214" customFormat="1">
      <c r="A43" s="222"/>
      <c r="B43" s="225"/>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5"/>
      <c r="AG43" s="163"/>
      <c r="AH43" s="163"/>
      <c r="AI43" s="163"/>
      <c r="AJ43" s="163"/>
      <c r="AK43" s="163"/>
    </row>
    <row r="44" spans="1:37" s="214" customFormat="1">
      <c r="A44" s="222"/>
      <c r="B44" s="225"/>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5"/>
      <c r="AG44" s="163"/>
      <c r="AH44" s="163"/>
      <c r="AI44" s="163"/>
      <c r="AJ44" s="163"/>
      <c r="AK44" s="163"/>
    </row>
    <row r="45" spans="1:37" s="214" customFormat="1">
      <c r="A45" s="222"/>
      <c r="B45" s="225"/>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5"/>
      <c r="AG45" s="163"/>
      <c r="AH45" s="163"/>
      <c r="AI45" s="163"/>
      <c r="AJ45" s="163"/>
      <c r="AK45" s="163"/>
    </row>
    <row r="46" spans="1:37" s="214" customFormat="1">
      <c r="A46" s="222"/>
      <c r="B46" s="225"/>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5"/>
      <c r="AG46" s="163"/>
      <c r="AH46" s="163"/>
      <c r="AI46" s="163"/>
      <c r="AJ46" s="163"/>
      <c r="AK46" s="163"/>
    </row>
    <row r="47" spans="1:37" s="214" customFormat="1">
      <c r="A47" s="222"/>
      <c r="B47" s="225"/>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5"/>
      <c r="AG47" s="163"/>
      <c r="AH47" s="163"/>
      <c r="AI47" s="163"/>
      <c r="AJ47" s="163"/>
      <c r="AK47" s="163"/>
    </row>
    <row r="48" spans="1:37" s="214" customFormat="1">
      <c r="A48" s="222"/>
      <c r="B48" s="225"/>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5"/>
      <c r="AG48" s="163"/>
      <c r="AH48" s="163"/>
      <c r="AI48" s="163"/>
      <c r="AJ48" s="163"/>
      <c r="AK48" s="163"/>
    </row>
    <row r="49" spans="1:37" s="214" customFormat="1">
      <c r="A49" s="222"/>
      <c r="B49" s="225"/>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5"/>
      <c r="AG49" s="163"/>
      <c r="AH49" s="163"/>
      <c r="AI49" s="163"/>
      <c r="AJ49" s="163"/>
      <c r="AK49" s="163"/>
    </row>
    <row r="50" spans="1:37" s="214" customFormat="1">
      <c r="A50" s="222"/>
      <c r="B50" s="225"/>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5"/>
      <c r="AG50" s="163"/>
      <c r="AH50" s="163"/>
      <c r="AI50" s="163"/>
      <c r="AJ50" s="163"/>
      <c r="AK50" s="163"/>
    </row>
    <row r="51" spans="1:37" s="214" customFormat="1">
      <c r="A51" s="222"/>
      <c r="B51" s="225"/>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5"/>
      <c r="AG51" s="163"/>
      <c r="AH51" s="163"/>
      <c r="AI51" s="163"/>
      <c r="AJ51" s="163"/>
      <c r="AK51" s="163"/>
    </row>
    <row r="52" spans="1:37" s="214" customFormat="1">
      <c r="A52" s="222"/>
      <c r="B52" s="225"/>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5"/>
      <c r="AG52" s="163"/>
      <c r="AH52" s="163"/>
      <c r="AI52" s="163"/>
      <c r="AJ52" s="163"/>
      <c r="AK52" s="163"/>
    </row>
    <row r="53" spans="1:37" s="214" customFormat="1">
      <c r="A53" s="222"/>
      <c r="B53" s="225"/>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5"/>
      <c r="AG53" s="163"/>
      <c r="AH53" s="163"/>
      <c r="AI53" s="163"/>
      <c r="AJ53" s="163"/>
      <c r="AK53" s="163"/>
    </row>
    <row r="54" spans="1:37" s="214" customFormat="1">
      <c r="A54" s="222"/>
      <c r="B54" s="225"/>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5"/>
      <c r="AG54" s="163"/>
      <c r="AH54" s="163"/>
      <c r="AI54" s="163"/>
      <c r="AJ54" s="163"/>
      <c r="AK54" s="163"/>
    </row>
    <row r="55" spans="1:37" s="214" customFormat="1">
      <c r="A55" s="222"/>
      <c r="B55" s="225"/>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5"/>
      <c r="AG55" s="163"/>
      <c r="AH55" s="163"/>
      <c r="AI55" s="163"/>
      <c r="AJ55" s="163"/>
      <c r="AK55" s="163"/>
    </row>
    <row r="56" spans="1:37" s="214" customFormat="1">
      <c r="A56" s="222"/>
      <c r="B56" s="225"/>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5"/>
      <c r="AG56" s="163"/>
      <c r="AH56" s="163"/>
      <c r="AI56" s="163"/>
      <c r="AJ56" s="163"/>
      <c r="AK56" s="163"/>
    </row>
    <row r="57" spans="1:37" s="214" customFormat="1">
      <c r="A57" s="222"/>
      <c r="B57" s="225"/>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5"/>
      <c r="AG57" s="163"/>
      <c r="AH57" s="163"/>
      <c r="AI57" s="163"/>
      <c r="AJ57" s="163"/>
      <c r="AK57" s="163"/>
    </row>
    <row r="58" spans="1:37" s="214" customFormat="1">
      <c r="A58" s="222"/>
      <c r="B58" s="225"/>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5"/>
      <c r="AG58" s="163"/>
      <c r="AH58" s="163"/>
      <c r="AI58" s="163"/>
      <c r="AJ58" s="163"/>
      <c r="AK58" s="163"/>
    </row>
    <row r="59" spans="1:37" s="214" customFormat="1">
      <c r="A59" s="222"/>
      <c r="B59" s="225"/>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5"/>
      <c r="AG59" s="163"/>
      <c r="AH59" s="163"/>
      <c r="AI59" s="163"/>
      <c r="AJ59" s="163"/>
      <c r="AK59" s="163"/>
    </row>
    <row r="60" spans="1:37" s="214" customFormat="1">
      <c r="A60" s="222"/>
      <c r="B60" s="225"/>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5"/>
      <c r="AG60" s="163"/>
      <c r="AH60" s="163"/>
      <c r="AI60" s="163"/>
      <c r="AJ60" s="163"/>
      <c r="AK60" s="163"/>
    </row>
    <row r="61" spans="1:37">
      <c r="AG61" s="163"/>
      <c r="AH61" s="163"/>
      <c r="AI61" s="163"/>
      <c r="AJ61" s="163"/>
      <c r="AK61" s="163"/>
    </row>
    <row r="62" spans="1:37">
      <c r="AG62" s="163"/>
      <c r="AH62" s="163"/>
      <c r="AI62" s="163"/>
      <c r="AJ62" s="163"/>
      <c r="AK62" s="163"/>
    </row>
    <row r="63" spans="1:37">
      <c r="AG63" s="163"/>
      <c r="AH63" s="163"/>
      <c r="AI63" s="163"/>
      <c r="AJ63" s="163"/>
      <c r="AK63" s="163"/>
    </row>
    <row r="64" spans="1:37">
      <c r="AG64" s="163"/>
      <c r="AH64" s="163"/>
      <c r="AI64" s="163"/>
      <c r="AJ64" s="163"/>
      <c r="AK64" s="163"/>
    </row>
    <row r="65" spans="33:37">
      <c r="AG65" s="163"/>
      <c r="AH65" s="163"/>
      <c r="AI65" s="163"/>
      <c r="AJ65" s="163"/>
      <c r="AK65" s="163"/>
    </row>
    <row r="66" spans="33:37">
      <c r="AG66" s="163"/>
      <c r="AH66" s="163"/>
      <c r="AI66" s="163"/>
      <c r="AJ66" s="163"/>
      <c r="AK66" s="163"/>
    </row>
    <row r="67" spans="33:37">
      <c r="AG67" s="163"/>
      <c r="AH67" s="163"/>
      <c r="AI67" s="163"/>
      <c r="AJ67" s="163"/>
      <c r="AK67" s="163"/>
    </row>
    <row r="68" spans="33:37">
      <c r="AG68" s="163"/>
      <c r="AH68" s="163"/>
      <c r="AI68" s="163"/>
      <c r="AJ68" s="163"/>
      <c r="AK68" s="163"/>
    </row>
    <row r="69" spans="33:37">
      <c r="AG69" s="163"/>
      <c r="AH69" s="163"/>
      <c r="AI69" s="163"/>
      <c r="AJ69" s="163"/>
      <c r="AK69" s="163"/>
    </row>
    <row r="70" spans="33:37">
      <c r="AG70" s="163"/>
      <c r="AH70" s="163"/>
      <c r="AI70" s="163"/>
      <c r="AJ70" s="163"/>
      <c r="AK70" s="163"/>
    </row>
    <row r="71" spans="33:37">
      <c r="AG71" s="163"/>
      <c r="AH71" s="163"/>
      <c r="AI71" s="163"/>
      <c r="AJ71" s="163"/>
      <c r="AK71" s="163"/>
    </row>
    <row r="72" spans="33:37">
      <c r="AG72" s="163"/>
      <c r="AH72" s="163"/>
      <c r="AI72" s="163"/>
      <c r="AJ72" s="163"/>
      <c r="AK72" s="163"/>
    </row>
    <row r="73" spans="33:37">
      <c r="AG73" s="163"/>
      <c r="AH73" s="163"/>
      <c r="AI73" s="163"/>
      <c r="AJ73" s="163"/>
      <c r="AK73" s="163"/>
    </row>
    <row r="74" spans="33:37">
      <c r="AG74" s="163"/>
      <c r="AH74" s="163"/>
      <c r="AI74" s="163"/>
      <c r="AJ74" s="163"/>
      <c r="AK74" s="163"/>
    </row>
    <row r="75" spans="33:37">
      <c r="AG75" s="163"/>
      <c r="AH75" s="163"/>
      <c r="AI75" s="163"/>
      <c r="AJ75" s="163"/>
      <c r="AK75" s="163"/>
    </row>
    <row r="76" spans="33:37">
      <c r="AG76" s="163"/>
      <c r="AH76" s="163"/>
      <c r="AI76" s="163"/>
      <c r="AJ76" s="163"/>
      <c r="AK76" s="163"/>
    </row>
    <row r="77" spans="33:37">
      <c r="AG77" s="163"/>
      <c r="AH77" s="163"/>
      <c r="AI77" s="163"/>
      <c r="AJ77" s="163"/>
      <c r="AK77" s="163"/>
    </row>
    <row r="78" spans="33:37">
      <c r="AG78" s="163"/>
      <c r="AH78" s="163"/>
      <c r="AI78" s="163"/>
      <c r="AJ78" s="163"/>
      <c r="AK78" s="163"/>
    </row>
    <row r="79" spans="33:37">
      <c r="AG79" s="163"/>
      <c r="AH79" s="163"/>
      <c r="AI79" s="163"/>
      <c r="AJ79" s="163"/>
      <c r="AK79" s="163"/>
    </row>
    <row r="80" spans="33: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row r="204" spans="33:37">
      <c r="AG204" s="163"/>
      <c r="AH204" s="163"/>
      <c r="AI204" s="163"/>
      <c r="AJ204" s="163"/>
      <c r="AK204" s="163"/>
    </row>
    <row r="205" spans="33:37">
      <c r="AG205" s="163"/>
      <c r="AH205" s="163"/>
      <c r="AI205" s="163"/>
      <c r="AJ205" s="163"/>
      <c r="AK205" s="163"/>
    </row>
    <row r="206" spans="33:37">
      <c r="AG206" s="163"/>
      <c r="AH206" s="163"/>
      <c r="AI206" s="163"/>
      <c r="AJ206" s="163"/>
      <c r="AK206" s="163"/>
    </row>
    <row r="207" spans="33:37">
      <c r="AG207" s="163"/>
      <c r="AH207" s="163"/>
      <c r="AI207" s="163"/>
      <c r="AJ207" s="163"/>
      <c r="AK207" s="163"/>
    </row>
    <row r="208" spans="33:37">
      <c r="AG208" s="163"/>
      <c r="AH208" s="163"/>
      <c r="AI208" s="163"/>
      <c r="AJ208" s="163"/>
      <c r="AK208" s="163"/>
    </row>
    <row r="209" spans="33:37">
      <c r="AG209" s="163"/>
      <c r="AH209" s="163"/>
      <c r="AI209" s="163"/>
      <c r="AJ209" s="163"/>
      <c r="AK209" s="163"/>
    </row>
    <row r="210" spans="33:37">
      <c r="AG210" s="163"/>
      <c r="AH210" s="163"/>
      <c r="AI210" s="163"/>
      <c r="AJ210" s="163"/>
      <c r="AK210" s="163"/>
    </row>
    <row r="211" spans="33:37">
      <c r="AG211" s="163"/>
      <c r="AH211" s="163"/>
      <c r="AI211" s="163"/>
      <c r="AJ211" s="163"/>
      <c r="AK211" s="163"/>
    </row>
    <row r="212" spans="33:37">
      <c r="AG212" s="163"/>
      <c r="AH212" s="163"/>
      <c r="AI212" s="163"/>
      <c r="AJ212" s="163"/>
      <c r="AK212" s="163"/>
    </row>
    <row r="213" spans="33:37">
      <c r="AG213" s="163"/>
      <c r="AH213" s="163"/>
      <c r="AI213" s="163"/>
      <c r="AJ213" s="163"/>
      <c r="AK213" s="163"/>
    </row>
  </sheetData>
  <sheetProtection sheet="1" objects="1" scenarios="1"/>
  <mergeCells count="4">
    <mergeCell ref="C39:L39"/>
    <mergeCell ref="M39:V39"/>
    <mergeCell ref="W39:AF39"/>
    <mergeCell ref="A37:AK37"/>
  </mergeCells>
  <conditionalFormatting sqref="D10:AF11 C8:AF9 C13:AF26">
    <cfRule type="cellIs" dxfId="523" priority="7" stopIfTrue="1" operator="equal">
      <formula>"Not Met"</formula>
    </cfRule>
    <cfRule type="cellIs" dxfId="522" priority="8" stopIfTrue="1" operator="equal">
      <formula>"N/A"</formula>
    </cfRule>
  </conditionalFormatting>
  <conditionalFormatting sqref="C10:C11">
    <cfRule type="cellIs" dxfId="521" priority="5" stopIfTrue="1" operator="equal">
      <formula>"Not Met"</formula>
    </cfRule>
    <cfRule type="cellIs" dxfId="520" priority="6" stopIfTrue="1" operator="equal">
      <formula>"N/A"</formula>
    </cfRule>
  </conditionalFormatting>
  <conditionalFormatting sqref="C12:AF12">
    <cfRule type="cellIs" dxfId="519" priority="1" stopIfTrue="1" operator="equal">
      <formula>"Not Met"</formula>
    </cfRule>
    <cfRule type="cellIs" dxfId="518" priority="2" stopIfTrue="1" operator="equal">
      <formula>"N/A"</formula>
    </cfRule>
  </conditionalFormatting>
  <dataValidations count="1">
    <dataValidation type="list" showInputMessage="1" showErrorMessage="1" sqref="C8:AF9 C12:AF17 C18:AF21 C23:AF26">
      <formula1>"Met, Not Met, N/A"</formula1>
    </dataValidation>
  </dataValidations>
  <printOptions horizontalCentered="1"/>
  <pageMargins left="0.2" right="0.2" top="0.3" bottom="0.5" header="0.5" footer="0.3"/>
  <pageSetup scale="94" orientation="landscape" r:id="rId1"/>
  <headerFooter alignWithMargins="0">
    <oddFooter>&amp;L&amp;8DHHS Provider Billing Audit Tool – March, 2014&amp;R&amp;8&amp;P</oddFooter>
  </headerFooter>
  <colBreaks count="2" manualBreakCount="2">
    <brk id="12" max="1048575" man="1"/>
    <brk id="22" max="61"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584</v>
      </c>
      <c r="D3" s="581"/>
      <c r="E3" s="581"/>
      <c r="F3" s="581"/>
      <c r="G3" s="581"/>
      <c r="H3" s="581"/>
      <c r="I3" s="581"/>
      <c r="J3" s="581"/>
      <c r="K3" s="581"/>
      <c r="L3" s="580"/>
      <c r="M3" s="581" t="s">
        <v>584</v>
      </c>
      <c r="N3" s="581"/>
      <c r="O3" s="581"/>
      <c r="P3" s="581"/>
      <c r="Q3" s="581"/>
      <c r="R3" s="581"/>
      <c r="S3" s="581"/>
      <c r="T3" s="581"/>
      <c r="U3" s="581"/>
      <c r="V3" s="580"/>
      <c r="W3" s="581" t="s">
        <v>584</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579"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93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93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39"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40"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39"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40"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39"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40"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39"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40"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39"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40"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39"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40"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39"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40"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39"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40"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39"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40"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39"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40"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41"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40"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39"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40"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41"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40"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39"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40"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39"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14"/>
      <c r="B41" s="943" t="s">
        <v>209</v>
      </c>
      <c r="C41" s="614"/>
      <c r="D41" s="614"/>
      <c r="E41" s="614"/>
      <c r="F41" s="614"/>
      <c r="G41" s="614"/>
      <c r="H41" s="614"/>
      <c r="I41" s="614"/>
      <c r="J41" s="614"/>
      <c r="K41" s="614"/>
      <c r="L41" s="614"/>
      <c r="M41" s="614"/>
      <c r="N41" s="614"/>
      <c r="O41" s="614"/>
      <c r="P41" s="614"/>
      <c r="Q41" s="614"/>
      <c r="R41" s="614"/>
      <c r="S41" s="614"/>
      <c r="T41" s="614"/>
      <c r="U41" s="614"/>
      <c r="V41" s="614"/>
      <c r="W41" s="614"/>
      <c r="X41" s="614"/>
      <c r="Y41" s="614"/>
      <c r="Z41" s="614"/>
      <c r="AA41" s="614"/>
      <c r="AB41" s="614"/>
      <c r="AC41" s="614"/>
      <c r="AD41" s="614"/>
      <c r="AE41" s="614"/>
      <c r="AF41" s="615"/>
      <c r="AG41" s="598"/>
      <c r="AH41" s="599"/>
      <c r="AI41" s="600"/>
      <c r="AJ41" s="599"/>
      <c r="AK41" s="601"/>
    </row>
    <row r="42" spans="1:37" ht="15" thickBot="1">
      <c r="B42" s="582"/>
    </row>
    <row r="43" spans="1:37" s="308" customFormat="1" ht="13.9" customHeight="1">
      <c r="B43" s="379" t="s">
        <v>58</v>
      </c>
      <c r="C43" s="380">
        <f t="shared" ref="C43:AF43" si="62">COUNTIF(C14:C41,"=Met")</f>
        <v>0</v>
      </c>
      <c r="D43" s="381">
        <f t="shared" si="62"/>
        <v>0</v>
      </c>
      <c r="E43" s="381">
        <f t="shared" si="62"/>
        <v>0</v>
      </c>
      <c r="F43" s="381">
        <f t="shared" si="62"/>
        <v>0</v>
      </c>
      <c r="G43" s="381">
        <f t="shared" si="62"/>
        <v>0</v>
      </c>
      <c r="H43" s="381">
        <f t="shared" si="62"/>
        <v>0</v>
      </c>
      <c r="I43" s="381">
        <f t="shared" si="62"/>
        <v>0</v>
      </c>
      <c r="J43" s="381">
        <f t="shared" si="62"/>
        <v>0</v>
      </c>
      <c r="K43" s="381">
        <f t="shared" si="62"/>
        <v>0</v>
      </c>
      <c r="L43" s="381">
        <f t="shared" si="62"/>
        <v>0</v>
      </c>
      <c r="M43" s="381">
        <f t="shared" si="62"/>
        <v>0</v>
      </c>
      <c r="N43" s="381">
        <f t="shared" si="62"/>
        <v>0</v>
      </c>
      <c r="O43" s="381">
        <f t="shared" si="62"/>
        <v>0</v>
      </c>
      <c r="P43" s="381">
        <f t="shared" si="62"/>
        <v>0</v>
      </c>
      <c r="Q43" s="381">
        <f t="shared" si="62"/>
        <v>0</v>
      </c>
      <c r="R43" s="381">
        <f t="shared" si="62"/>
        <v>0</v>
      </c>
      <c r="S43" s="381">
        <f t="shared" si="62"/>
        <v>0</v>
      </c>
      <c r="T43" s="381">
        <f t="shared" si="62"/>
        <v>0</v>
      </c>
      <c r="U43" s="381">
        <f t="shared" si="62"/>
        <v>0</v>
      </c>
      <c r="V43" s="381">
        <f t="shared" si="62"/>
        <v>0</v>
      </c>
      <c r="W43" s="381">
        <f t="shared" si="62"/>
        <v>0</v>
      </c>
      <c r="X43" s="381">
        <f t="shared" si="62"/>
        <v>0</v>
      </c>
      <c r="Y43" s="381">
        <f t="shared" si="62"/>
        <v>0</v>
      </c>
      <c r="Z43" s="381">
        <f t="shared" si="62"/>
        <v>0</v>
      </c>
      <c r="AA43" s="381">
        <f t="shared" si="62"/>
        <v>0</v>
      </c>
      <c r="AB43" s="381">
        <f t="shared" si="62"/>
        <v>0</v>
      </c>
      <c r="AC43" s="381">
        <f t="shared" si="62"/>
        <v>0</v>
      </c>
      <c r="AD43" s="381">
        <f t="shared" si="62"/>
        <v>0</v>
      </c>
      <c r="AE43" s="381">
        <f t="shared" si="62"/>
        <v>0</v>
      </c>
      <c r="AF43" s="382">
        <f t="shared" si="62"/>
        <v>0</v>
      </c>
      <c r="AH43" s="377"/>
      <c r="AI43" s="378"/>
      <c r="AJ43" s="377"/>
      <c r="AK43" s="378"/>
    </row>
    <row r="44" spans="1:37" s="308" customFormat="1" ht="13.9" customHeight="1">
      <c r="B44" s="379" t="s">
        <v>59</v>
      </c>
      <c r="C44" s="383">
        <f t="shared" ref="C44:AF44" si="63">IF(SUM(C43,C45)=0,0,C43/SUM(C43,C45))</f>
        <v>0</v>
      </c>
      <c r="D44" s="384">
        <f t="shared" si="63"/>
        <v>0</v>
      </c>
      <c r="E44" s="384">
        <f t="shared" si="63"/>
        <v>0</v>
      </c>
      <c r="F44" s="384">
        <f t="shared" si="63"/>
        <v>0</v>
      </c>
      <c r="G44" s="384">
        <f t="shared" si="63"/>
        <v>0</v>
      </c>
      <c r="H44" s="384">
        <f t="shared" si="63"/>
        <v>0</v>
      </c>
      <c r="I44" s="384">
        <f t="shared" si="63"/>
        <v>0</v>
      </c>
      <c r="J44" s="384">
        <f t="shared" si="63"/>
        <v>0</v>
      </c>
      <c r="K44" s="384">
        <f t="shared" si="63"/>
        <v>0</v>
      </c>
      <c r="L44" s="384">
        <f t="shared" si="63"/>
        <v>0</v>
      </c>
      <c r="M44" s="384">
        <f t="shared" si="63"/>
        <v>0</v>
      </c>
      <c r="N44" s="384">
        <f t="shared" si="63"/>
        <v>0</v>
      </c>
      <c r="O44" s="384">
        <f t="shared" si="63"/>
        <v>0</v>
      </c>
      <c r="P44" s="384">
        <f t="shared" si="63"/>
        <v>0</v>
      </c>
      <c r="Q44" s="384">
        <f t="shared" si="63"/>
        <v>0</v>
      </c>
      <c r="R44" s="384">
        <f t="shared" si="63"/>
        <v>0</v>
      </c>
      <c r="S44" s="384">
        <f t="shared" si="63"/>
        <v>0</v>
      </c>
      <c r="T44" s="384">
        <f t="shared" si="63"/>
        <v>0</v>
      </c>
      <c r="U44" s="384">
        <f t="shared" si="63"/>
        <v>0</v>
      </c>
      <c r="V44" s="384">
        <f t="shared" si="63"/>
        <v>0</v>
      </c>
      <c r="W44" s="384">
        <f t="shared" si="63"/>
        <v>0</v>
      </c>
      <c r="X44" s="384">
        <f t="shared" si="63"/>
        <v>0</v>
      </c>
      <c r="Y44" s="384">
        <f t="shared" si="63"/>
        <v>0</v>
      </c>
      <c r="Z44" s="384">
        <f t="shared" si="63"/>
        <v>0</v>
      </c>
      <c r="AA44" s="384">
        <f t="shared" si="63"/>
        <v>0</v>
      </c>
      <c r="AB44" s="384">
        <f t="shared" si="63"/>
        <v>0</v>
      </c>
      <c r="AC44" s="384">
        <f t="shared" si="63"/>
        <v>0</v>
      </c>
      <c r="AD44" s="384">
        <f t="shared" si="63"/>
        <v>0</v>
      </c>
      <c r="AE44" s="384">
        <f t="shared" si="63"/>
        <v>0</v>
      </c>
      <c r="AF44" s="385">
        <f t="shared" si="63"/>
        <v>0</v>
      </c>
      <c r="AH44" s="377"/>
      <c r="AI44" s="378"/>
      <c r="AJ44" s="377"/>
      <c r="AK44" s="378"/>
    </row>
    <row r="45" spans="1:37" s="308" customFormat="1" ht="13.9" customHeight="1">
      <c r="B45" s="379" t="s">
        <v>60</v>
      </c>
      <c r="C45" s="386">
        <f t="shared" ref="C45:AF45" si="64">COUNTIF(C14:C41,"=Not Met")</f>
        <v>0</v>
      </c>
      <c r="D45" s="387">
        <f t="shared" si="64"/>
        <v>0</v>
      </c>
      <c r="E45" s="387">
        <f t="shared" si="64"/>
        <v>0</v>
      </c>
      <c r="F45" s="387">
        <f t="shared" si="64"/>
        <v>0</v>
      </c>
      <c r="G45" s="387">
        <f t="shared" si="64"/>
        <v>0</v>
      </c>
      <c r="H45" s="387">
        <f t="shared" si="64"/>
        <v>0</v>
      </c>
      <c r="I45" s="387">
        <f t="shared" si="64"/>
        <v>0</v>
      </c>
      <c r="J45" s="387">
        <f t="shared" si="64"/>
        <v>0</v>
      </c>
      <c r="K45" s="387">
        <f t="shared" si="64"/>
        <v>0</v>
      </c>
      <c r="L45" s="387">
        <f t="shared" si="64"/>
        <v>0</v>
      </c>
      <c r="M45" s="387">
        <f t="shared" si="64"/>
        <v>0</v>
      </c>
      <c r="N45" s="387">
        <f t="shared" si="64"/>
        <v>0</v>
      </c>
      <c r="O45" s="387">
        <f t="shared" si="64"/>
        <v>0</v>
      </c>
      <c r="P45" s="387">
        <f t="shared" si="64"/>
        <v>0</v>
      </c>
      <c r="Q45" s="387">
        <f t="shared" si="64"/>
        <v>0</v>
      </c>
      <c r="R45" s="387">
        <f t="shared" si="64"/>
        <v>0</v>
      </c>
      <c r="S45" s="387">
        <f t="shared" si="64"/>
        <v>0</v>
      </c>
      <c r="T45" s="387">
        <f t="shared" si="64"/>
        <v>0</v>
      </c>
      <c r="U45" s="387">
        <f t="shared" si="64"/>
        <v>0</v>
      </c>
      <c r="V45" s="387">
        <f t="shared" si="64"/>
        <v>0</v>
      </c>
      <c r="W45" s="387">
        <f t="shared" si="64"/>
        <v>0</v>
      </c>
      <c r="X45" s="387">
        <f t="shared" si="64"/>
        <v>0</v>
      </c>
      <c r="Y45" s="387">
        <f t="shared" si="64"/>
        <v>0</v>
      </c>
      <c r="Z45" s="387">
        <f t="shared" si="64"/>
        <v>0</v>
      </c>
      <c r="AA45" s="387">
        <f t="shared" si="64"/>
        <v>0</v>
      </c>
      <c r="AB45" s="387">
        <f t="shared" si="64"/>
        <v>0</v>
      </c>
      <c r="AC45" s="387">
        <f t="shared" si="64"/>
        <v>0</v>
      </c>
      <c r="AD45" s="387">
        <f t="shared" si="64"/>
        <v>0</v>
      </c>
      <c r="AE45" s="387">
        <f t="shared" si="64"/>
        <v>0</v>
      </c>
      <c r="AF45" s="388">
        <f t="shared" si="64"/>
        <v>0</v>
      </c>
      <c r="AH45" s="377"/>
      <c r="AI45" s="378"/>
      <c r="AJ45" s="377"/>
      <c r="AK45" s="378"/>
    </row>
    <row r="46" spans="1:37" s="308" customFormat="1" ht="13.9" customHeight="1">
      <c r="B46" s="379" t="s">
        <v>61</v>
      </c>
      <c r="C46" s="383">
        <f t="shared" ref="C46:AF46" si="65">IF(SUM(C43,C45)=0,0,C45/SUM(C43,C45))</f>
        <v>0</v>
      </c>
      <c r="D46" s="384">
        <f t="shared" si="65"/>
        <v>0</v>
      </c>
      <c r="E46" s="384">
        <f t="shared" si="65"/>
        <v>0</v>
      </c>
      <c r="F46" s="384">
        <f t="shared" si="65"/>
        <v>0</v>
      </c>
      <c r="G46" s="384">
        <f t="shared" si="65"/>
        <v>0</v>
      </c>
      <c r="H46" s="384">
        <f t="shared" si="65"/>
        <v>0</v>
      </c>
      <c r="I46" s="384">
        <f t="shared" si="65"/>
        <v>0</v>
      </c>
      <c r="J46" s="384">
        <f t="shared" si="65"/>
        <v>0</v>
      </c>
      <c r="K46" s="384">
        <f t="shared" si="65"/>
        <v>0</v>
      </c>
      <c r="L46" s="384">
        <f t="shared" si="65"/>
        <v>0</v>
      </c>
      <c r="M46" s="384">
        <f t="shared" si="65"/>
        <v>0</v>
      </c>
      <c r="N46" s="384">
        <f t="shared" si="65"/>
        <v>0</v>
      </c>
      <c r="O46" s="384">
        <f t="shared" si="65"/>
        <v>0</v>
      </c>
      <c r="P46" s="384">
        <f t="shared" si="65"/>
        <v>0</v>
      </c>
      <c r="Q46" s="384">
        <f t="shared" si="65"/>
        <v>0</v>
      </c>
      <c r="R46" s="384">
        <f t="shared" si="65"/>
        <v>0</v>
      </c>
      <c r="S46" s="384">
        <f t="shared" si="65"/>
        <v>0</v>
      </c>
      <c r="T46" s="384">
        <f t="shared" si="65"/>
        <v>0</v>
      </c>
      <c r="U46" s="384">
        <f t="shared" si="65"/>
        <v>0</v>
      </c>
      <c r="V46" s="384">
        <f t="shared" si="65"/>
        <v>0</v>
      </c>
      <c r="W46" s="384">
        <f t="shared" si="65"/>
        <v>0</v>
      </c>
      <c r="X46" s="384">
        <f t="shared" si="65"/>
        <v>0</v>
      </c>
      <c r="Y46" s="384">
        <f t="shared" si="65"/>
        <v>0</v>
      </c>
      <c r="Z46" s="384">
        <f t="shared" si="65"/>
        <v>0</v>
      </c>
      <c r="AA46" s="384">
        <f t="shared" si="65"/>
        <v>0</v>
      </c>
      <c r="AB46" s="384">
        <f t="shared" si="65"/>
        <v>0</v>
      </c>
      <c r="AC46" s="384">
        <f t="shared" si="65"/>
        <v>0</v>
      </c>
      <c r="AD46" s="384">
        <f t="shared" si="65"/>
        <v>0</v>
      </c>
      <c r="AE46" s="384">
        <f t="shared" si="65"/>
        <v>0</v>
      </c>
      <c r="AF46" s="385">
        <f t="shared" si="65"/>
        <v>0</v>
      </c>
      <c r="AH46" s="377"/>
      <c r="AI46" s="378"/>
      <c r="AJ46" s="377"/>
      <c r="AK46" s="378"/>
    </row>
    <row r="47" spans="1:37" s="308" customFormat="1" ht="13.9" customHeight="1" thickBot="1">
      <c r="B47" s="379" t="s">
        <v>62</v>
      </c>
      <c r="C47" s="389">
        <f t="shared" ref="C47:AF47" si="66">COUNTIF(C14:C41,"=N/A")</f>
        <v>0</v>
      </c>
      <c r="D47" s="390">
        <f t="shared" si="66"/>
        <v>0</v>
      </c>
      <c r="E47" s="390">
        <f t="shared" si="66"/>
        <v>0</v>
      </c>
      <c r="F47" s="390">
        <f t="shared" si="66"/>
        <v>0</v>
      </c>
      <c r="G47" s="390">
        <f t="shared" si="66"/>
        <v>0</v>
      </c>
      <c r="H47" s="390">
        <f t="shared" si="66"/>
        <v>0</v>
      </c>
      <c r="I47" s="390">
        <f t="shared" si="66"/>
        <v>0</v>
      </c>
      <c r="J47" s="390">
        <f t="shared" si="66"/>
        <v>0</v>
      </c>
      <c r="K47" s="390">
        <f t="shared" si="66"/>
        <v>0</v>
      </c>
      <c r="L47" s="390">
        <f t="shared" si="66"/>
        <v>0</v>
      </c>
      <c r="M47" s="390">
        <f t="shared" si="66"/>
        <v>0</v>
      </c>
      <c r="N47" s="390">
        <f t="shared" si="66"/>
        <v>0</v>
      </c>
      <c r="O47" s="390">
        <f t="shared" si="66"/>
        <v>0</v>
      </c>
      <c r="P47" s="390">
        <f t="shared" si="66"/>
        <v>0</v>
      </c>
      <c r="Q47" s="390">
        <f t="shared" si="66"/>
        <v>0</v>
      </c>
      <c r="R47" s="390">
        <f t="shared" si="66"/>
        <v>0</v>
      </c>
      <c r="S47" s="390">
        <f t="shared" si="66"/>
        <v>0</v>
      </c>
      <c r="T47" s="390">
        <f t="shared" si="66"/>
        <v>0</v>
      </c>
      <c r="U47" s="390">
        <f t="shared" si="66"/>
        <v>0</v>
      </c>
      <c r="V47" s="390">
        <f t="shared" si="66"/>
        <v>0</v>
      </c>
      <c r="W47" s="390">
        <f t="shared" si="66"/>
        <v>0</v>
      </c>
      <c r="X47" s="390">
        <f t="shared" si="66"/>
        <v>0</v>
      </c>
      <c r="Y47" s="390">
        <f t="shared" si="66"/>
        <v>0</v>
      </c>
      <c r="Z47" s="390">
        <f t="shared" si="66"/>
        <v>0</v>
      </c>
      <c r="AA47" s="390">
        <f t="shared" si="66"/>
        <v>0</v>
      </c>
      <c r="AB47" s="390">
        <f t="shared" si="66"/>
        <v>0</v>
      </c>
      <c r="AC47" s="390">
        <f t="shared" si="66"/>
        <v>0</v>
      </c>
      <c r="AD47" s="390">
        <f t="shared" si="66"/>
        <v>0</v>
      </c>
      <c r="AE47" s="390">
        <f t="shared" si="66"/>
        <v>0</v>
      </c>
      <c r="AF47" s="391">
        <f t="shared" si="66"/>
        <v>0</v>
      </c>
      <c r="AH47" s="165"/>
      <c r="AI47" s="165"/>
      <c r="AJ47" s="165"/>
      <c r="AK47" s="165"/>
    </row>
    <row r="48" spans="1:37" s="308" customFormat="1" ht="13.9" customHeight="1" thickBot="1">
      <c r="B48" s="1026"/>
      <c r="C48" s="1027"/>
      <c r="D48" s="1027"/>
      <c r="E48" s="1027"/>
      <c r="F48" s="1027"/>
      <c r="G48" s="1027"/>
      <c r="H48" s="1027"/>
      <c r="I48" s="1027"/>
      <c r="J48" s="1027"/>
      <c r="K48" s="1027"/>
      <c r="L48" s="1027"/>
      <c r="M48" s="1027"/>
      <c r="N48" s="1027"/>
      <c r="O48" s="1027"/>
      <c r="P48" s="1027"/>
      <c r="Q48" s="1027"/>
      <c r="R48" s="1027"/>
      <c r="S48" s="1027"/>
      <c r="T48" s="1027"/>
      <c r="U48" s="1027"/>
      <c r="V48" s="1027"/>
      <c r="W48" s="1027"/>
      <c r="X48" s="1027"/>
      <c r="Y48" s="1027"/>
      <c r="Z48" s="1027"/>
      <c r="AA48" s="1027"/>
      <c r="AB48" s="1027"/>
      <c r="AC48" s="1027"/>
      <c r="AD48" s="1027"/>
      <c r="AE48" s="1027"/>
      <c r="AF48" s="1027"/>
      <c r="AG48" s="1027"/>
      <c r="AH48" s="1027"/>
      <c r="AI48" s="1027"/>
      <c r="AJ48" s="1027"/>
      <c r="AK48" s="1027"/>
    </row>
    <row r="49" spans="3:32" ht="15" thickBot="1">
      <c r="C49" s="575" t="s">
        <v>208</v>
      </c>
      <c r="D49" s="574"/>
      <c r="E49" s="574"/>
      <c r="F49" s="574"/>
      <c r="G49" s="574"/>
      <c r="H49" s="574"/>
      <c r="I49" s="574"/>
      <c r="J49" s="574"/>
      <c r="K49" s="574"/>
      <c r="L49" s="573"/>
      <c r="M49" s="575" t="s">
        <v>207</v>
      </c>
      <c r="N49" s="574"/>
      <c r="O49" s="574"/>
      <c r="P49" s="574"/>
      <c r="Q49" s="574"/>
      <c r="R49" s="574"/>
      <c r="S49" s="574"/>
      <c r="T49" s="574"/>
      <c r="U49" s="574"/>
      <c r="V49" s="573"/>
      <c r="W49" s="575" t="s">
        <v>206</v>
      </c>
      <c r="X49" s="574"/>
      <c r="Y49" s="574"/>
      <c r="Z49" s="574"/>
      <c r="AA49" s="574"/>
      <c r="AB49" s="574"/>
      <c r="AC49" s="574"/>
      <c r="AD49" s="574"/>
      <c r="AE49" s="574"/>
      <c r="AF49" s="573"/>
    </row>
    <row r="50" spans="3:32" ht="49.9" customHeight="1" thickBot="1">
      <c r="C50" s="1028"/>
      <c r="D50" s="1029"/>
      <c r="E50" s="1029"/>
      <c r="F50" s="1029"/>
      <c r="G50" s="1029"/>
      <c r="H50" s="1029"/>
      <c r="I50" s="1029"/>
      <c r="J50" s="1029"/>
      <c r="K50" s="1029"/>
      <c r="L50" s="1030"/>
      <c r="M50" s="1028"/>
      <c r="N50" s="1029"/>
      <c r="O50" s="1029"/>
      <c r="P50" s="1029"/>
      <c r="Q50" s="1029"/>
      <c r="R50" s="1029"/>
      <c r="S50" s="1029"/>
      <c r="T50" s="1029"/>
      <c r="U50" s="1029"/>
      <c r="V50" s="1030"/>
      <c r="W50" s="1028"/>
      <c r="X50" s="1029"/>
      <c r="Y50" s="1029"/>
      <c r="Z50" s="1029"/>
      <c r="AA50" s="1029"/>
      <c r="AB50" s="1029"/>
      <c r="AC50" s="1029"/>
      <c r="AD50" s="1029"/>
      <c r="AE50" s="1029"/>
      <c r="AF50" s="1030"/>
    </row>
  </sheetData>
  <sheetProtection sheet="1" objects="1" scenarios="1"/>
  <mergeCells count="22">
    <mergeCell ref="AC5:AF5"/>
    <mergeCell ref="C4:G4"/>
    <mergeCell ref="I4:L4"/>
    <mergeCell ref="M4:Q4"/>
    <mergeCell ref="S4:V4"/>
    <mergeCell ref="W4:AA4"/>
    <mergeCell ref="AC4:AF4"/>
    <mergeCell ref="C5:G5"/>
    <mergeCell ref="I5:L5"/>
    <mergeCell ref="M5:Q5"/>
    <mergeCell ref="S5:V5"/>
    <mergeCell ref="W5:AA5"/>
    <mergeCell ref="B48:AK48"/>
    <mergeCell ref="C50:L50"/>
    <mergeCell ref="M50:V50"/>
    <mergeCell ref="W50:AF50"/>
    <mergeCell ref="C6:G6"/>
    <mergeCell ref="I6:L6"/>
    <mergeCell ref="M6:Q6"/>
    <mergeCell ref="S6:V6"/>
    <mergeCell ref="W6:AA6"/>
    <mergeCell ref="AC6:AF6"/>
  </mergeCells>
  <conditionalFormatting sqref="C12:AF12">
    <cfRule type="cellIs" dxfId="517" priority="47" operator="equal">
      <formula>"N/A"</formula>
    </cfRule>
    <cfRule type="cellIs" dxfId="516" priority="48" operator="equal">
      <formula>"Not Met"</formula>
    </cfRule>
  </conditionalFormatting>
  <conditionalFormatting sqref="C22:AF22">
    <cfRule type="cellIs" dxfId="515" priority="43" operator="equal">
      <formula>"N/A"</formula>
    </cfRule>
    <cfRule type="cellIs" dxfId="514" priority="44" operator="equal">
      <formula>"Not Met"</formula>
    </cfRule>
  </conditionalFormatting>
  <conditionalFormatting sqref="C14:AF14">
    <cfRule type="cellIs" dxfId="513" priority="45" operator="equal">
      <formula>"N/A"</formula>
    </cfRule>
    <cfRule type="cellIs" dxfId="512" priority="46" operator="equal">
      <formula>"Not Met"</formula>
    </cfRule>
  </conditionalFormatting>
  <conditionalFormatting sqref="C38:AF38">
    <cfRule type="cellIs" dxfId="511" priority="33" operator="equal">
      <formula>"N/A"</formula>
    </cfRule>
    <cfRule type="cellIs" dxfId="510" priority="34" operator="equal">
      <formula>"Not Met"</formula>
    </cfRule>
  </conditionalFormatting>
  <conditionalFormatting sqref="C40:AF40">
    <cfRule type="cellIs" dxfId="509" priority="31" operator="equal">
      <formula>"N/A"</formula>
    </cfRule>
    <cfRule type="cellIs" dxfId="508" priority="32" operator="equal">
      <formula>"Not Met"</formula>
    </cfRule>
  </conditionalFormatting>
  <conditionalFormatting sqref="C18:AF18">
    <cfRule type="cellIs" dxfId="507" priority="29" operator="equal">
      <formula>"N/A"</formula>
    </cfRule>
    <cfRule type="cellIs" dxfId="506" priority="30" operator="equal">
      <formula>"Not Met"</formula>
    </cfRule>
  </conditionalFormatting>
  <conditionalFormatting sqref="C30:AF30">
    <cfRule type="cellIs" dxfId="505" priority="21" operator="equal">
      <formula>"N/A"</formula>
    </cfRule>
    <cfRule type="cellIs" dxfId="504" priority="22" operator="equal">
      <formula>"Not Met"</formula>
    </cfRule>
  </conditionalFormatting>
  <conditionalFormatting sqref="C28:AF28">
    <cfRule type="cellIs" dxfId="503" priority="23" operator="equal">
      <formula>"N/A"</formula>
    </cfRule>
    <cfRule type="cellIs" dxfId="502" priority="24" operator="equal">
      <formula>"Not Met"</formula>
    </cfRule>
  </conditionalFormatting>
  <conditionalFormatting sqref="C26:AF26">
    <cfRule type="cellIs" dxfId="501" priority="19" operator="equal">
      <formula>"N/A"</formula>
    </cfRule>
    <cfRule type="cellIs" dxfId="500" priority="20" operator="equal">
      <formula>"Not Met"</formula>
    </cfRule>
  </conditionalFormatting>
  <conditionalFormatting sqref="C24:AF24">
    <cfRule type="cellIs" dxfId="499" priority="41" operator="equal">
      <formula>"N/A"</formula>
    </cfRule>
    <cfRule type="cellIs" dxfId="498" priority="42" operator="equal">
      <formula>"Not Met"</formula>
    </cfRule>
  </conditionalFormatting>
  <conditionalFormatting sqref="C32:AF32">
    <cfRule type="cellIs" dxfId="497" priority="39" operator="equal">
      <formula>"N/A"</formula>
    </cfRule>
    <cfRule type="cellIs" dxfId="496" priority="40" operator="equal">
      <formula>"Not Met"</formula>
    </cfRule>
  </conditionalFormatting>
  <conditionalFormatting sqref="C34:AF34">
    <cfRule type="cellIs" dxfId="495" priority="37" operator="equal">
      <formula>"N/A"</formula>
    </cfRule>
    <cfRule type="cellIs" dxfId="494" priority="38" operator="equal">
      <formula>"Not Met"</formula>
    </cfRule>
  </conditionalFormatting>
  <conditionalFormatting sqref="C36:AF36">
    <cfRule type="cellIs" dxfId="493" priority="35" operator="equal">
      <formula>"N/A"</formula>
    </cfRule>
    <cfRule type="cellIs" dxfId="492" priority="36" operator="equal">
      <formula>"Not Met"</formula>
    </cfRule>
  </conditionalFormatting>
  <conditionalFormatting sqref="C16:AF16">
    <cfRule type="cellIs" dxfId="491" priority="27" operator="equal">
      <formula>"N/A"</formula>
    </cfRule>
    <cfRule type="cellIs" dxfId="490" priority="28" operator="equal">
      <formula>"Not Met"</formula>
    </cfRule>
  </conditionalFormatting>
  <conditionalFormatting sqref="C20:AF20">
    <cfRule type="cellIs" dxfId="489" priority="25" operator="equal">
      <formula>"N/A"</formula>
    </cfRule>
    <cfRule type="cellIs" dxfId="488" priority="26" operator="equal">
      <formula>"Not Met"</formula>
    </cfRule>
  </conditionalFormatting>
  <dataValidations count="2">
    <dataValidation type="list" allowBlank="1" showInputMessage="1" showErrorMessage="1" sqref="D12:AF12">
      <formula1>Staff_Credentials</formula1>
    </dataValidation>
    <dataValidation type="list" allowBlank="1" showInputMessage="1" showErrorMessage="1" sqref="C14:AF14 C22:AF22 C24:AF24 C32:AF32 C34:AF34 C36:AF36 C38:AF38 C40:AF40 C26:AF26 C18:AF18 C16:AF16 C20:AF20 C28:AF28 C30:AF30">
      <formula1>"Met,Not Met,N/A"</formula1>
    </dataValidation>
  </dataValidations>
  <printOptions horizontalCentered="1"/>
  <pageMargins left="0.2" right="0.2" top="0.35" bottom="0.35" header="0.05" footer="0.05"/>
  <pageSetup paperSize="5" scale="97" orientation="landscape" r:id="rId1"/>
  <headerFooter>
    <oddFooter>&amp;L&amp;8Staff Qualifications Worksheet - Generic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431</v>
      </c>
      <c r="D3" s="581"/>
      <c r="E3" s="581"/>
      <c r="F3" s="581"/>
      <c r="G3" s="581"/>
      <c r="H3" s="581"/>
      <c r="I3" s="581"/>
      <c r="J3" s="581"/>
      <c r="K3" s="581"/>
      <c r="L3" s="580"/>
      <c r="M3" s="581" t="s">
        <v>431</v>
      </c>
      <c r="N3" s="581"/>
      <c r="O3" s="581"/>
      <c r="P3" s="581"/>
      <c r="Q3" s="581"/>
      <c r="R3" s="581"/>
      <c r="S3" s="581"/>
      <c r="T3" s="581"/>
      <c r="U3" s="581"/>
      <c r="V3" s="580"/>
      <c r="W3" s="581" t="s">
        <v>431</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579"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93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93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39"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40"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39"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40"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39"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40"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39"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40"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39"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40"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39"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40"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39"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40"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39"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40"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39"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40"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39"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40"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41"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40"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39"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40"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41"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40"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39"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40"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39"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42"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39" thickTop="1">
      <c r="A42" s="915" t="s">
        <v>405</v>
      </c>
      <c r="B42" s="939" t="s">
        <v>443</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25.5">
      <c r="A44" s="913" t="s">
        <v>406</v>
      </c>
      <c r="B44" s="939" t="s">
        <v>444</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ht="38.25">
      <c r="A46" s="915" t="s">
        <v>433</v>
      </c>
      <c r="B46" s="939" t="s">
        <v>445</v>
      </c>
      <c r="C46" s="628"/>
      <c r="D46" s="628"/>
      <c r="E46" s="628"/>
      <c r="F46" s="628"/>
      <c r="G46" s="628"/>
      <c r="H46" s="628"/>
      <c r="I46" s="628"/>
      <c r="J46" s="628"/>
      <c r="K46" s="628"/>
      <c r="L46" s="628"/>
      <c r="M46" s="628"/>
      <c r="N46" s="628"/>
      <c r="O46" s="628"/>
      <c r="P46" s="628"/>
      <c r="Q46" s="628"/>
      <c r="R46" s="628"/>
      <c r="S46" s="628"/>
      <c r="T46" s="628"/>
      <c r="U46" s="628"/>
      <c r="V46" s="628"/>
      <c r="W46" s="628"/>
      <c r="X46" s="628"/>
      <c r="Y46" s="628"/>
      <c r="Z46" s="628"/>
      <c r="AA46" s="628"/>
      <c r="AB46" s="628"/>
      <c r="AC46" s="628"/>
      <c r="AD46" s="628"/>
      <c r="AE46" s="628"/>
      <c r="AF46" s="627"/>
      <c r="AG46" s="922">
        <f t="shared" ref="AG46" si="72">COUNTIF(C46:AF46,"=Met")</f>
        <v>0</v>
      </c>
      <c r="AH46" s="923">
        <f t="shared" ref="AH46" si="73">IF(SUM(AG46,AI46)=0,0,AG46/SUM(AG46,AI46))</f>
        <v>0</v>
      </c>
      <c r="AI46" s="924">
        <f t="shared" ref="AI46" si="74">COUNTIF(C46:AF46,"=Not Met")</f>
        <v>0</v>
      </c>
      <c r="AJ46" s="923">
        <f t="shared" ref="AJ46" si="75">IF(SUM(AG46,AI46)=0,0,AI46/SUM(AG46,AI46))</f>
        <v>0</v>
      </c>
      <c r="AK46" s="925">
        <f t="shared" ref="AK46" si="76">COUNTIF(C46:AF46,"=N/A")</f>
        <v>0</v>
      </c>
    </row>
    <row r="47" spans="1:37">
      <c r="A47" s="911"/>
      <c r="B47" s="940" t="s">
        <v>209</v>
      </c>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3"/>
      <c r="AG47" s="594"/>
      <c r="AH47" s="595"/>
      <c r="AI47" s="596"/>
      <c r="AJ47" s="595"/>
      <c r="AK47" s="597"/>
    </row>
    <row r="48" spans="1:37" ht="38.25">
      <c r="A48" s="913" t="s">
        <v>434</v>
      </c>
      <c r="B48" s="939" t="s">
        <v>446</v>
      </c>
      <c r="C48" s="628"/>
      <c r="D48" s="628"/>
      <c r="E48" s="628"/>
      <c r="F48" s="628"/>
      <c r="G48" s="628"/>
      <c r="H48" s="628"/>
      <c r="I48" s="628"/>
      <c r="J48" s="628"/>
      <c r="K48" s="628"/>
      <c r="L48" s="628"/>
      <c r="M48" s="628"/>
      <c r="N48" s="628"/>
      <c r="O48" s="628"/>
      <c r="P48" s="628"/>
      <c r="Q48" s="628"/>
      <c r="R48" s="628"/>
      <c r="S48" s="628"/>
      <c r="T48" s="628"/>
      <c r="U48" s="628"/>
      <c r="V48" s="628"/>
      <c r="W48" s="628"/>
      <c r="X48" s="628"/>
      <c r="Y48" s="628"/>
      <c r="Z48" s="628"/>
      <c r="AA48" s="628"/>
      <c r="AB48" s="628"/>
      <c r="AC48" s="628"/>
      <c r="AD48" s="628"/>
      <c r="AE48" s="628"/>
      <c r="AF48" s="627"/>
      <c r="AG48" s="922">
        <f t="shared" ref="AG48" si="77">COUNTIF(C48:AF48,"=Met")</f>
        <v>0</v>
      </c>
      <c r="AH48" s="923">
        <f t="shared" ref="AH48" si="78">IF(SUM(AG48,AI48)=0,0,AG48/SUM(AG48,AI48))</f>
        <v>0</v>
      </c>
      <c r="AI48" s="924">
        <f t="shared" ref="AI48" si="79">COUNTIF(C48:AF48,"=Not Met")</f>
        <v>0</v>
      </c>
      <c r="AJ48" s="923">
        <f t="shared" ref="AJ48" si="80">IF(SUM(AG48,AI48)=0,0,AI48/SUM(AG48,AI48))</f>
        <v>0</v>
      </c>
      <c r="AK48" s="925">
        <f t="shared" ref="AK48" si="81">COUNTIF(C48:AF48,"=N/A")</f>
        <v>0</v>
      </c>
    </row>
    <row r="49" spans="1:37">
      <c r="A49" s="911"/>
      <c r="B49" s="940" t="s">
        <v>209</v>
      </c>
      <c r="C49" s="612"/>
      <c r="D49" s="612"/>
      <c r="E49" s="612"/>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3"/>
      <c r="AG49" s="594"/>
      <c r="AH49" s="595"/>
      <c r="AI49" s="596"/>
      <c r="AJ49" s="595"/>
      <c r="AK49" s="597"/>
    </row>
    <row r="50" spans="1:37" ht="38.25">
      <c r="A50" s="915" t="s">
        <v>435</v>
      </c>
      <c r="B50" s="939" t="s">
        <v>447</v>
      </c>
      <c r="C50" s="628"/>
      <c r="D50" s="628"/>
      <c r="E50" s="628"/>
      <c r="F50" s="628"/>
      <c r="G50" s="628"/>
      <c r="H50" s="628"/>
      <c r="I50" s="628"/>
      <c r="J50" s="628"/>
      <c r="K50" s="628"/>
      <c r="L50" s="628"/>
      <c r="M50" s="628"/>
      <c r="N50" s="628"/>
      <c r="O50" s="628"/>
      <c r="P50" s="628"/>
      <c r="Q50" s="628"/>
      <c r="R50" s="628"/>
      <c r="S50" s="628"/>
      <c r="T50" s="628"/>
      <c r="U50" s="628"/>
      <c r="V50" s="628"/>
      <c r="W50" s="628"/>
      <c r="X50" s="628"/>
      <c r="Y50" s="628"/>
      <c r="Z50" s="628"/>
      <c r="AA50" s="628"/>
      <c r="AB50" s="628"/>
      <c r="AC50" s="628"/>
      <c r="AD50" s="628"/>
      <c r="AE50" s="628"/>
      <c r="AF50" s="627"/>
      <c r="AG50" s="922">
        <f t="shared" ref="AG50" si="82">COUNTIF(C50:AF50,"=Met")</f>
        <v>0</v>
      </c>
      <c r="AH50" s="923">
        <f t="shared" ref="AH50" si="83">IF(SUM(AG50,AI50)=0,0,AG50/SUM(AG50,AI50))</f>
        <v>0</v>
      </c>
      <c r="AI50" s="924">
        <f t="shared" ref="AI50" si="84">COUNTIF(C50:AF50,"=Not Met")</f>
        <v>0</v>
      </c>
      <c r="AJ50" s="923">
        <f t="shared" ref="AJ50" si="85">IF(SUM(AG50,AI50)=0,0,AI50/SUM(AG50,AI50))</f>
        <v>0</v>
      </c>
      <c r="AK50" s="925">
        <f t="shared" ref="AK50" si="86">COUNTIF(C50:AF50,"=N/A")</f>
        <v>0</v>
      </c>
    </row>
    <row r="51" spans="1:37">
      <c r="A51" s="911"/>
      <c r="B51" s="940" t="s">
        <v>209</v>
      </c>
      <c r="C51" s="612"/>
      <c r="D51" s="612"/>
      <c r="E51" s="612"/>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3"/>
      <c r="AG51" s="594"/>
      <c r="AH51" s="595"/>
      <c r="AI51" s="596"/>
      <c r="AJ51" s="595"/>
      <c r="AK51" s="597"/>
    </row>
    <row r="52" spans="1:37" ht="38.25">
      <c r="A52" s="913" t="s">
        <v>436</v>
      </c>
      <c r="B52" s="939" t="s">
        <v>448</v>
      </c>
      <c r="C52" s="628"/>
      <c r="D52" s="628"/>
      <c r="E52" s="628"/>
      <c r="F52" s="628"/>
      <c r="G52" s="628"/>
      <c r="H52" s="628"/>
      <c r="I52" s="628"/>
      <c r="J52" s="628"/>
      <c r="K52" s="628"/>
      <c r="L52" s="628"/>
      <c r="M52" s="628"/>
      <c r="N52" s="628"/>
      <c r="O52" s="628"/>
      <c r="P52" s="628"/>
      <c r="Q52" s="628"/>
      <c r="R52" s="628"/>
      <c r="S52" s="628"/>
      <c r="T52" s="628"/>
      <c r="U52" s="628"/>
      <c r="V52" s="628"/>
      <c r="W52" s="628"/>
      <c r="X52" s="628"/>
      <c r="Y52" s="628"/>
      <c r="Z52" s="628"/>
      <c r="AA52" s="628"/>
      <c r="AB52" s="628"/>
      <c r="AC52" s="628"/>
      <c r="AD52" s="628"/>
      <c r="AE52" s="628"/>
      <c r="AF52" s="627"/>
      <c r="AG52" s="922">
        <f t="shared" ref="AG52" si="87">COUNTIF(C52:AF52,"=Met")</f>
        <v>0</v>
      </c>
      <c r="AH52" s="923">
        <f t="shared" ref="AH52" si="88">IF(SUM(AG52,AI52)=0,0,AG52/SUM(AG52,AI52))</f>
        <v>0</v>
      </c>
      <c r="AI52" s="924">
        <f t="shared" ref="AI52" si="89">COUNTIF(C52:AF52,"=Not Met")</f>
        <v>0</v>
      </c>
      <c r="AJ52" s="923">
        <f t="shared" ref="AJ52" si="90">IF(SUM(AG52,AI52)=0,0,AI52/SUM(AG52,AI52))</f>
        <v>0</v>
      </c>
      <c r="AK52" s="925">
        <f t="shared" ref="AK52" si="91">COUNTIF(C52:AF52,"=N/A")</f>
        <v>0</v>
      </c>
    </row>
    <row r="53" spans="1:37">
      <c r="A53" s="911"/>
      <c r="B53" s="940" t="s">
        <v>209</v>
      </c>
      <c r="C53" s="612"/>
      <c r="D53" s="612"/>
      <c r="E53" s="612"/>
      <c r="F53" s="612"/>
      <c r="G53" s="612"/>
      <c r="H53" s="612"/>
      <c r="I53" s="612"/>
      <c r="J53" s="612"/>
      <c r="K53" s="612"/>
      <c r="L53" s="612"/>
      <c r="M53" s="612"/>
      <c r="N53" s="612"/>
      <c r="O53" s="612"/>
      <c r="P53" s="612"/>
      <c r="Q53" s="612"/>
      <c r="R53" s="612"/>
      <c r="S53" s="612"/>
      <c r="T53" s="612"/>
      <c r="U53" s="612"/>
      <c r="V53" s="612"/>
      <c r="W53" s="612"/>
      <c r="X53" s="612"/>
      <c r="Y53" s="612"/>
      <c r="Z53" s="612"/>
      <c r="AA53" s="612"/>
      <c r="AB53" s="612"/>
      <c r="AC53" s="612"/>
      <c r="AD53" s="612"/>
      <c r="AE53" s="612"/>
      <c r="AF53" s="613"/>
      <c r="AG53" s="594"/>
      <c r="AH53" s="595"/>
      <c r="AI53" s="596"/>
      <c r="AJ53" s="595"/>
      <c r="AK53" s="597"/>
    </row>
    <row r="54" spans="1:37" ht="38.25">
      <c r="A54" s="915" t="s">
        <v>437</v>
      </c>
      <c r="B54" s="939" t="s">
        <v>440</v>
      </c>
      <c r="C54" s="628"/>
      <c r="D54" s="628"/>
      <c r="E54" s="628"/>
      <c r="F54" s="628"/>
      <c r="G54" s="628"/>
      <c r="H54" s="628"/>
      <c r="I54" s="628"/>
      <c r="J54" s="628"/>
      <c r="K54" s="628"/>
      <c r="L54" s="628"/>
      <c r="M54" s="628"/>
      <c r="N54" s="628"/>
      <c r="O54" s="628"/>
      <c r="P54" s="628"/>
      <c r="Q54" s="628"/>
      <c r="R54" s="628"/>
      <c r="S54" s="628"/>
      <c r="T54" s="628"/>
      <c r="U54" s="628"/>
      <c r="V54" s="628"/>
      <c r="W54" s="628"/>
      <c r="X54" s="628"/>
      <c r="Y54" s="628"/>
      <c r="Z54" s="628"/>
      <c r="AA54" s="628"/>
      <c r="AB54" s="628"/>
      <c r="AC54" s="628"/>
      <c r="AD54" s="628"/>
      <c r="AE54" s="628"/>
      <c r="AF54" s="627"/>
      <c r="AG54" s="922">
        <f t="shared" ref="AG54" si="92">COUNTIF(C54:AF54,"=Met")</f>
        <v>0</v>
      </c>
      <c r="AH54" s="923">
        <f t="shared" ref="AH54" si="93">IF(SUM(AG54,AI54)=0,0,AG54/SUM(AG54,AI54))</f>
        <v>0</v>
      </c>
      <c r="AI54" s="924">
        <f t="shared" ref="AI54" si="94">COUNTIF(C54:AF54,"=Not Met")</f>
        <v>0</v>
      </c>
      <c r="AJ54" s="923">
        <f t="shared" ref="AJ54" si="95">IF(SUM(AG54,AI54)=0,0,AI54/SUM(AG54,AI54))</f>
        <v>0</v>
      </c>
      <c r="AK54" s="925">
        <f t="shared" ref="AK54" si="96">COUNTIF(C54:AF54,"=N/A")</f>
        <v>0</v>
      </c>
    </row>
    <row r="55" spans="1:37">
      <c r="A55" s="911"/>
      <c r="B55" s="940" t="s">
        <v>209</v>
      </c>
      <c r="C55" s="612"/>
      <c r="D55" s="612"/>
      <c r="E55" s="612"/>
      <c r="F55" s="612"/>
      <c r="G55" s="612"/>
      <c r="H55" s="612"/>
      <c r="I55" s="612"/>
      <c r="J55" s="612"/>
      <c r="K55" s="612"/>
      <c r="L55" s="612"/>
      <c r="M55" s="612"/>
      <c r="N55" s="612"/>
      <c r="O55" s="612"/>
      <c r="P55" s="612"/>
      <c r="Q55" s="612"/>
      <c r="R55" s="612"/>
      <c r="S55" s="612"/>
      <c r="T55" s="612"/>
      <c r="U55" s="612"/>
      <c r="V55" s="612"/>
      <c r="W55" s="612"/>
      <c r="X55" s="612"/>
      <c r="Y55" s="612"/>
      <c r="Z55" s="612"/>
      <c r="AA55" s="612"/>
      <c r="AB55" s="612"/>
      <c r="AC55" s="612"/>
      <c r="AD55" s="612"/>
      <c r="AE55" s="612"/>
      <c r="AF55" s="613"/>
      <c r="AG55" s="594"/>
      <c r="AH55" s="595"/>
      <c r="AI55" s="596"/>
      <c r="AJ55" s="595"/>
      <c r="AK55" s="597"/>
    </row>
    <row r="56" spans="1:37" ht="38.25">
      <c r="A56" s="915" t="s">
        <v>438</v>
      </c>
      <c r="B56" s="939" t="s">
        <v>442</v>
      </c>
      <c r="C56" s="628"/>
      <c r="D56" s="628"/>
      <c r="E56" s="628"/>
      <c r="F56" s="628"/>
      <c r="G56" s="628"/>
      <c r="H56" s="628"/>
      <c r="I56" s="628"/>
      <c r="J56" s="628"/>
      <c r="K56" s="628"/>
      <c r="L56" s="628"/>
      <c r="M56" s="628"/>
      <c r="N56" s="628"/>
      <c r="O56" s="628"/>
      <c r="P56" s="628"/>
      <c r="Q56" s="628"/>
      <c r="R56" s="628"/>
      <c r="S56" s="628"/>
      <c r="T56" s="628"/>
      <c r="U56" s="628"/>
      <c r="V56" s="628"/>
      <c r="W56" s="628"/>
      <c r="X56" s="628"/>
      <c r="Y56" s="628"/>
      <c r="Z56" s="628"/>
      <c r="AA56" s="628"/>
      <c r="AB56" s="628"/>
      <c r="AC56" s="628"/>
      <c r="AD56" s="628"/>
      <c r="AE56" s="628"/>
      <c r="AF56" s="627"/>
      <c r="AG56" s="922">
        <f t="shared" ref="AG56" si="97">COUNTIF(C56:AF56,"=Met")</f>
        <v>0</v>
      </c>
      <c r="AH56" s="923">
        <f t="shared" ref="AH56" si="98">IF(SUM(AG56,AI56)=0,0,AG56/SUM(AG56,AI56))</f>
        <v>0</v>
      </c>
      <c r="AI56" s="924">
        <f t="shared" ref="AI56" si="99">COUNTIF(C56:AF56,"=Not Met")</f>
        <v>0</v>
      </c>
      <c r="AJ56" s="923">
        <f t="shared" ref="AJ56" si="100">IF(SUM(AG56,AI56)=0,0,AI56/SUM(AG56,AI56))</f>
        <v>0</v>
      </c>
      <c r="AK56" s="925">
        <f t="shared" ref="AK56" si="101">COUNTIF(C56:AF56,"=N/A")</f>
        <v>0</v>
      </c>
    </row>
    <row r="57" spans="1:37">
      <c r="A57" s="911"/>
      <c r="B57" s="940" t="s">
        <v>209</v>
      </c>
      <c r="C57" s="612"/>
      <c r="D57" s="612"/>
      <c r="E57" s="612"/>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3"/>
      <c r="AG57" s="594"/>
      <c r="AH57" s="595"/>
      <c r="AI57" s="596"/>
      <c r="AJ57" s="595"/>
      <c r="AK57" s="597"/>
    </row>
    <row r="58" spans="1:37" ht="63.75">
      <c r="A58" s="913" t="s">
        <v>439</v>
      </c>
      <c r="B58" s="939" t="s">
        <v>441</v>
      </c>
      <c r="C58" s="576"/>
      <c r="D58" s="576"/>
      <c r="E58" s="576"/>
      <c r="F58" s="576"/>
      <c r="G58" s="576"/>
      <c r="H58" s="576"/>
      <c r="I58" s="576"/>
      <c r="J58" s="576"/>
      <c r="K58" s="576"/>
      <c r="L58" s="576"/>
      <c r="M58" s="576"/>
      <c r="N58" s="576"/>
      <c r="O58" s="576"/>
      <c r="P58" s="576"/>
      <c r="Q58" s="576"/>
      <c r="R58" s="576"/>
      <c r="S58" s="576"/>
      <c r="T58" s="576"/>
      <c r="U58" s="576"/>
      <c r="V58" s="576"/>
      <c r="W58" s="576"/>
      <c r="X58" s="576"/>
      <c r="Y58" s="576"/>
      <c r="Z58" s="576"/>
      <c r="AA58" s="576"/>
      <c r="AB58" s="576"/>
      <c r="AC58" s="576"/>
      <c r="AD58" s="576"/>
      <c r="AE58" s="576"/>
      <c r="AF58" s="608"/>
      <c r="AG58" s="84">
        <f t="shared" ref="AG58" si="102">COUNTIF(C58:AF58,"=Met")</f>
        <v>0</v>
      </c>
      <c r="AH58" s="85">
        <f t="shared" ref="AH58" si="103">IF(SUM(AG58,AI58)=0,0,AG58/SUM(AG58,AI58))</f>
        <v>0</v>
      </c>
      <c r="AI58" s="86">
        <f t="shared" ref="AI58" si="104">COUNTIF(C58:AF58,"=Not Met")</f>
        <v>0</v>
      </c>
      <c r="AJ58" s="85">
        <f t="shared" ref="AJ58" si="105">IF(SUM(AG58,AI58)=0,0,AI58/SUM(AG58,AI58))</f>
        <v>0</v>
      </c>
      <c r="AK58" s="87">
        <f t="shared" ref="AK58" si="106">COUNTIF(C58:AF58,"=N/A")</f>
        <v>0</v>
      </c>
    </row>
    <row r="59" spans="1:37" ht="15" thickBot="1">
      <c r="A59" s="914"/>
      <c r="B59" s="943" t="s">
        <v>209</v>
      </c>
      <c r="C59" s="614"/>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5"/>
      <c r="AG59" s="598"/>
      <c r="AH59" s="599"/>
      <c r="AI59" s="600"/>
      <c r="AJ59" s="599"/>
      <c r="AK59" s="601"/>
    </row>
    <row r="60" spans="1:37" ht="15" thickBot="1">
      <c r="B60" s="582"/>
    </row>
    <row r="61" spans="1:37" s="308" customFormat="1" ht="13.9" customHeight="1">
      <c r="B61" s="379" t="s">
        <v>58</v>
      </c>
      <c r="C61" s="380">
        <f t="shared" ref="C61:AF61" si="107">COUNTIF(C14:C59,"=Met")</f>
        <v>0</v>
      </c>
      <c r="D61" s="381">
        <f t="shared" si="107"/>
        <v>0</v>
      </c>
      <c r="E61" s="381">
        <f t="shared" si="107"/>
        <v>0</v>
      </c>
      <c r="F61" s="381">
        <f t="shared" si="107"/>
        <v>0</v>
      </c>
      <c r="G61" s="381">
        <f t="shared" si="107"/>
        <v>0</v>
      </c>
      <c r="H61" s="381">
        <f t="shared" si="107"/>
        <v>0</v>
      </c>
      <c r="I61" s="381">
        <f t="shared" si="107"/>
        <v>0</v>
      </c>
      <c r="J61" s="381">
        <f t="shared" si="107"/>
        <v>0</v>
      </c>
      <c r="K61" s="381">
        <f t="shared" si="107"/>
        <v>0</v>
      </c>
      <c r="L61" s="381">
        <f t="shared" si="107"/>
        <v>0</v>
      </c>
      <c r="M61" s="381">
        <f t="shared" si="107"/>
        <v>0</v>
      </c>
      <c r="N61" s="381">
        <f t="shared" si="107"/>
        <v>0</v>
      </c>
      <c r="O61" s="381">
        <f t="shared" si="107"/>
        <v>0</v>
      </c>
      <c r="P61" s="381">
        <f t="shared" si="107"/>
        <v>0</v>
      </c>
      <c r="Q61" s="381">
        <f t="shared" si="107"/>
        <v>0</v>
      </c>
      <c r="R61" s="381">
        <f t="shared" si="107"/>
        <v>0</v>
      </c>
      <c r="S61" s="381">
        <f t="shared" si="107"/>
        <v>0</v>
      </c>
      <c r="T61" s="381">
        <f t="shared" si="107"/>
        <v>0</v>
      </c>
      <c r="U61" s="381">
        <f t="shared" si="107"/>
        <v>0</v>
      </c>
      <c r="V61" s="381">
        <f t="shared" si="107"/>
        <v>0</v>
      </c>
      <c r="W61" s="381">
        <f t="shared" si="107"/>
        <v>0</v>
      </c>
      <c r="X61" s="381">
        <f t="shared" si="107"/>
        <v>0</v>
      </c>
      <c r="Y61" s="381">
        <f t="shared" si="107"/>
        <v>0</v>
      </c>
      <c r="Z61" s="381">
        <f t="shared" si="107"/>
        <v>0</v>
      </c>
      <c r="AA61" s="381">
        <f t="shared" si="107"/>
        <v>0</v>
      </c>
      <c r="AB61" s="381">
        <f t="shared" si="107"/>
        <v>0</v>
      </c>
      <c r="AC61" s="381">
        <f t="shared" si="107"/>
        <v>0</v>
      </c>
      <c r="AD61" s="381">
        <f t="shared" si="107"/>
        <v>0</v>
      </c>
      <c r="AE61" s="381">
        <f t="shared" si="107"/>
        <v>0</v>
      </c>
      <c r="AF61" s="382">
        <f t="shared" si="107"/>
        <v>0</v>
      </c>
      <c r="AH61" s="377"/>
      <c r="AI61" s="378"/>
      <c r="AJ61" s="377"/>
      <c r="AK61" s="378"/>
    </row>
    <row r="62" spans="1:37" s="308" customFormat="1" ht="13.9" customHeight="1">
      <c r="B62" s="379" t="s">
        <v>59</v>
      </c>
      <c r="C62" s="383">
        <f t="shared" ref="C62:AF62" si="108">IF(SUM(C61,C63)=0,0,C61/SUM(C61,C63))</f>
        <v>0</v>
      </c>
      <c r="D62" s="384">
        <f t="shared" si="108"/>
        <v>0</v>
      </c>
      <c r="E62" s="384">
        <f t="shared" si="108"/>
        <v>0</v>
      </c>
      <c r="F62" s="384">
        <f t="shared" si="108"/>
        <v>0</v>
      </c>
      <c r="G62" s="384">
        <f t="shared" si="108"/>
        <v>0</v>
      </c>
      <c r="H62" s="384">
        <f t="shared" si="108"/>
        <v>0</v>
      </c>
      <c r="I62" s="384">
        <f t="shared" si="108"/>
        <v>0</v>
      </c>
      <c r="J62" s="384">
        <f t="shared" si="108"/>
        <v>0</v>
      </c>
      <c r="K62" s="384">
        <f t="shared" si="108"/>
        <v>0</v>
      </c>
      <c r="L62" s="384">
        <f t="shared" si="108"/>
        <v>0</v>
      </c>
      <c r="M62" s="384">
        <f t="shared" si="108"/>
        <v>0</v>
      </c>
      <c r="N62" s="384">
        <f t="shared" si="108"/>
        <v>0</v>
      </c>
      <c r="O62" s="384">
        <f t="shared" si="108"/>
        <v>0</v>
      </c>
      <c r="P62" s="384">
        <f t="shared" si="108"/>
        <v>0</v>
      </c>
      <c r="Q62" s="384">
        <f t="shared" si="108"/>
        <v>0</v>
      </c>
      <c r="R62" s="384">
        <f t="shared" si="108"/>
        <v>0</v>
      </c>
      <c r="S62" s="384">
        <f t="shared" si="108"/>
        <v>0</v>
      </c>
      <c r="T62" s="384">
        <f t="shared" si="108"/>
        <v>0</v>
      </c>
      <c r="U62" s="384">
        <f t="shared" si="108"/>
        <v>0</v>
      </c>
      <c r="V62" s="384">
        <f t="shared" si="108"/>
        <v>0</v>
      </c>
      <c r="W62" s="384">
        <f t="shared" si="108"/>
        <v>0</v>
      </c>
      <c r="X62" s="384">
        <f t="shared" si="108"/>
        <v>0</v>
      </c>
      <c r="Y62" s="384">
        <f t="shared" si="108"/>
        <v>0</v>
      </c>
      <c r="Z62" s="384">
        <f t="shared" si="108"/>
        <v>0</v>
      </c>
      <c r="AA62" s="384">
        <f t="shared" si="108"/>
        <v>0</v>
      </c>
      <c r="AB62" s="384">
        <f t="shared" si="108"/>
        <v>0</v>
      </c>
      <c r="AC62" s="384">
        <f t="shared" si="108"/>
        <v>0</v>
      </c>
      <c r="AD62" s="384">
        <f t="shared" si="108"/>
        <v>0</v>
      </c>
      <c r="AE62" s="384">
        <f t="shared" si="108"/>
        <v>0</v>
      </c>
      <c r="AF62" s="385">
        <f t="shared" si="108"/>
        <v>0</v>
      </c>
      <c r="AH62" s="377"/>
      <c r="AI62" s="378"/>
      <c r="AJ62" s="377"/>
      <c r="AK62" s="378"/>
    </row>
    <row r="63" spans="1:37" s="308" customFormat="1" ht="13.9" customHeight="1">
      <c r="B63" s="379" t="s">
        <v>60</v>
      </c>
      <c r="C63" s="386">
        <f t="shared" ref="C63:AF63" si="109">COUNTIF(C14:C59,"=Not Met")</f>
        <v>0</v>
      </c>
      <c r="D63" s="387">
        <f t="shared" si="109"/>
        <v>0</v>
      </c>
      <c r="E63" s="387">
        <f t="shared" si="109"/>
        <v>0</v>
      </c>
      <c r="F63" s="387">
        <f t="shared" si="109"/>
        <v>0</v>
      </c>
      <c r="G63" s="387">
        <f t="shared" si="109"/>
        <v>0</v>
      </c>
      <c r="H63" s="387">
        <f t="shared" si="109"/>
        <v>0</v>
      </c>
      <c r="I63" s="387">
        <f t="shared" si="109"/>
        <v>0</v>
      </c>
      <c r="J63" s="387">
        <f t="shared" si="109"/>
        <v>0</v>
      </c>
      <c r="K63" s="387">
        <f t="shared" si="109"/>
        <v>0</v>
      </c>
      <c r="L63" s="387">
        <f t="shared" si="109"/>
        <v>0</v>
      </c>
      <c r="M63" s="387">
        <f t="shared" si="109"/>
        <v>0</v>
      </c>
      <c r="N63" s="387">
        <f t="shared" si="109"/>
        <v>0</v>
      </c>
      <c r="O63" s="387">
        <f t="shared" si="109"/>
        <v>0</v>
      </c>
      <c r="P63" s="387">
        <f t="shared" si="109"/>
        <v>0</v>
      </c>
      <c r="Q63" s="387">
        <f t="shared" si="109"/>
        <v>0</v>
      </c>
      <c r="R63" s="387">
        <f t="shared" si="109"/>
        <v>0</v>
      </c>
      <c r="S63" s="387">
        <f t="shared" si="109"/>
        <v>0</v>
      </c>
      <c r="T63" s="387">
        <f t="shared" si="109"/>
        <v>0</v>
      </c>
      <c r="U63" s="387">
        <f t="shared" si="109"/>
        <v>0</v>
      </c>
      <c r="V63" s="387">
        <f t="shared" si="109"/>
        <v>0</v>
      </c>
      <c r="W63" s="387">
        <f t="shared" si="109"/>
        <v>0</v>
      </c>
      <c r="X63" s="387">
        <f t="shared" si="109"/>
        <v>0</v>
      </c>
      <c r="Y63" s="387">
        <f t="shared" si="109"/>
        <v>0</v>
      </c>
      <c r="Z63" s="387">
        <f t="shared" si="109"/>
        <v>0</v>
      </c>
      <c r="AA63" s="387">
        <f t="shared" si="109"/>
        <v>0</v>
      </c>
      <c r="AB63" s="387">
        <f t="shared" si="109"/>
        <v>0</v>
      </c>
      <c r="AC63" s="387">
        <f t="shared" si="109"/>
        <v>0</v>
      </c>
      <c r="AD63" s="387">
        <f t="shared" si="109"/>
        <v>0</v>
      </c>
      <c r="AE63" s="387">
        <f t="shared" si="109"/>
        <v>0</v>
      </c>
      <c r="AF63" s="388">
        <f t="shared" si="109"/>
        <v>0</v>
      </c>
      <c r="AH63" s="377"/>
      <c r="AI63" s="378"/>
      <c r="AJ63" s="377"/>
      <c r="AK63" s="378"/>
    </row>
    <row r="64" spans="1:37" s="308" customFormat="1" ht="13.9" customHeight="1">
      <c r="B64" s="379" t="s">
        <v>61</v>
      </c>
      <c r="C64" s="383">
        <f t="shared" ref="C64:AF64" si="110">IF(SUM(C61,C63)=0,0,C63/SUM(C61,C63))</f>
        <v>0</v>
      </c>
      <c r="D64" s="384">
        <f t="shared" si="110"/>
        <v>0</v>
      </c>
      <c r="E64" s="384">
        <f t="shared" si="110"/>
        <v>0</v>
      </c>
      <c r="F64" s="384">
        <f t="shared" si="110"/>
        <v>0</v>
      </c>
      <c r="G64" s="384">
        <f t="shared" si="110"/>
        <v>0</v>
      </c>
      <c r="H64" s="384">
        <f t="shared" si="110"/>
        <v>0</v>
      </c>
      <c r="I64" s="384">
        <f t="shared" si="110"/>
        <v>0</v>
      </c>
      <c r="J64" s="384">
        <f t="shared" si="110"/>
        <v>0</v>
      </c>
      <c r="K64" s="384">
        <f t="shared" si="110"/>
        <v>0</v>
      </c>
      <c r="L64" s="384">
        <f t="shared" si="110"/>
        <v>0</v>
      </c>
      <c r="M64" s="384">
        <f t="shared" si="110"/>
        <v>0</v>
      </c>
      <c r="N64" s="384">
        <f t="shared" si="110"/>
        <v>0</v>
      </c>
      <c r="O64" s="384">
        <f t="shared" si="110"/>
        <v>0</v>
      </c>
      <c r="P64" s="384">
        <f t="shared" si="110"/>
        <v>0</v>
      </c>
      <c r="Q64" s="384">
        <f t="shared" si="110"/>
        <v>0</v>
      </c>
      <c r="R64" s="384">
        <f t="shared" si="110"/>
        <v>0</v>
      </c>
      <c r="S64" s="384">
        <f t="shared" si="110"/>
        <v>0</v>
      </c>
      <c r="T64" s="384">
        <f t="shared" si="110"/>
        <v>0</v>
      </c>
      <c r="U64" s="384">
        <f t="shared" si="110"/>
        <v>0</v>
      </c>
      <c r="V64" s="384">
        <f t="shared" si="110"/>
        <v>0</v>
      </c>
      <c r="W64" s="384">
        <f t="shared" si="110"/>
        <v>0</v>
      </c>
      <c r="X64" s="384">
        <f t="shared" si="110"/>
        <v>0</v>
      </c>
      <c r="Y64" s="384">
        <f t="shared" si="110"/>
        <v>0</v>
      </c>
      <c r="Z64" s="384">
        <f t="shared" si="110"/>
        <v>0</v>
      </c>
      <c r="AA64" s="384">
        <f t="shared" si="110"/>
        <v>0</v>
      </c>
      <c r="AB64" s="384">
        <f t="shared" si="110"/>
        <v>0</v>
      </c>
      <c r="AC64" s="384">
        <f t="shared" si="110"/>
        <v>0</v>
      </c>
      <c r="AD64" s="384">
        <f t="shared" si="110"/>
        <v>0</v>
      </c>
      <c r="AE64" s="384">
        <f t="shared" si="110"/>
        <v>0</v>
      </c>
      <c r="AF64" s="385">
        <f t="shared" si="110"/>
        <v>0</v>
      </c>
      <c r="AH64" s="377"/>
      <c r="AI64" s="378"/>
      <c r="AJ64" s="377"/>
      <c r="AK64" s="378"/>
    </row>
    <row r="65" spans="2:37" s="308" customFormat="1" ht="13.9" customHeight="1" thickBot="1">
      <c r="B65" s="379" t="s">
        <v>62</v>
      </c>
      <c r="C65" s="389">
        <f t="shared" ref="C65:AF65" si="111">COUNTIF(C14:C59,"=N/A")</f>
        <v>0</v>
      </c>
      <c r="D65" s="390">
        <f t="shared" si="111"/>
        <v>0</v>
      </c>
      <c r="E65" s="390">
        <f t="shared" si="111"/>
        <v>0</v>
      </c>
      <c r="F65" s="390">
        <f t="shared" si="111"/>
        <v>0</v>
      </c>
      <c r="G65" s="390">
        <f t="shared" si="111"/>
        <v>0</v>
      </c>
      <c r="H65" s="390">
        <f t="shared" si="111"/>
        <v>0</v>
      </c>
      <c r="I65" s="390">
        <f t="shared" si="111"/>
        <v>0</v>
      </c>
      <c r="J65" s="390">
        <f t="shared" si="111"/>
        <v>0</v>
      </c>
      <c r="K65" s="390">
        <f t="shared" si="111"/>
        <v>0</v>
      </c>
      <c r="L65" s="390">
        <f t="shared" si="111"/>
        <v>0</v>
      </c>
      <c r="M65" s="390">
        <f t="shared" si="111"/>
        <v>0</v>
      </c>
      <c r="N65" s="390">
        <f t="shared" si="111"/>
        <v>0</v>
      </c>
      <c r="O65" s="390">
        <f t="shared" si="111"/>
        <v>0</v>
      </c>
      <c r="P65" s="390">
        <f t="shared" si="111"/>
        <v>0</v>
      </c>
      <c r="Q65" s="390">
        <f t="shared" si="111"/>
        <v>0</v>
      </c>
      <c r="R65" s="390">
        <f t="shared" si="111"/>
        <v>0</v>
      </c>
      <c r="S65" s="390">
        <f t="shared" si="111"/>
        <v>0</v>
      </c>
      <c r="T65" s="390">
        <f t="shared" si="111"/>
        <v>0</v>
      </c>
      <c r="U65" s="390">
        <f t="shared" si="111"/>
        <v>0</v>
      </c>
      <c r="V65" s="390">
        <f t="shared" si="111"/>
        <v>0</v>
      </c>
      <c r="W65" s="390">
        <f t="shared" si="111"/>
        <v>0</v>
      </c>
      <c r="X65" s="390">
        <f t="shared" si="111"/>
        <v>0</v>
      </c>
      <c r="Y65" s="390">
        <f t="shared" si="111"/>
        <v>0</v>
      </c>
      <c r="Z65" s="390">
        <f t="shared" si="111"/>
        <v>0</v>
      </c>
      <c r="AA65" s="390">
        <f t="shared" si="111"/>
        <v>0</v>
      </c>
      <c r="AB65" s="390">
        <f t="shared" si="111"/>
        <v>0</v>
      </c>
      <c r="AC65" s="390">
        <f t="shared" si="111"/>
        <v>0</v>
      </c>
      <c r="AD65" s="390">
        <f t="shared" si="111"/>
        <v>0</v>
      </c>
      <c r="AE65" s="390">
        <f t="shared" si="111"/>
        <v>0</v>
      </c>
      <c r="AF65" s="391">
        <f t="shared" si="111"/>
        <v>0</v>
      </c>
      <c r="AH65" s="165"/>
      <c r="AI65" s="165"/>
      <c r="AJ65" s="165"/>
      <c r="AK65" s="165"/>
    </row>
    <row r="66" spans="2:37" s="308" customFormat="1" ht="13.9" customHeight="1" thickBot="1">
      <c r="B66" s="1026"/>
      <c r="C66" s="1027"/>
      <c r="D66" s="1027"/>
      <c r="E66" s="1027"/>
      <c r="F66" s="1027"/>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2:37" ht="15" thickBot="1">
      <c r="C67" s="575" t="s">
        <v>208</v>
      </c>
      <c r="D67" s="574"/>
      <c r="E67" s="574"/>
      <c r="F67" s="574"/>
      <c r="G67" s="574"/>
      <c r="H67" s="574"/>
      <c r="I67" s="574"/>
      <c r="J67" s="574"/>
      <c r="K67" s="574"/>
      <c r="L67" s="573"/>
      <c r="M67" s="575" t="s">
        <v>207</v>
      </c>
      <c r="N67" s="574"/>
      <c r="O67" s="574"/>
      <c r="P67" s="574"/>
      <c r="Q67" s="574"/>
      <c r="R67" s="574"/>
      <c r="S67" s="574"/>
      <c r="T67" s="574"/>
      <c r="U67" s="574"/>
      <c r="V67" s="573"/>
      <c r="W67" s="575" t="s">
        <v>206</v>
      </c>
      <c r="X67" s="574"/>
      <c r="Y67" s="574"/>
      <c r="Z67" s="574"/>
      <c r="AA67" s="574"/>
      <c r="AB67" s="574"/>
      <c r="AC67" s="574"/>
      <c r="AD67" s="574"/>
      <c r="AE67" s="574"/>
      <c r="AF67" s="573"/>
    </row>
    <row r="68" spans="2:37" ht="49.9" customHeight="1" thickBot="1">
      <c r="C68" s="1028"/>
      <c r="D68" s="1029"/>
      <c r="E68" s="1029"/>
      <c r="F68" s="1029"/>
      <c r="G68" s="1029"/>
      <c r="H68" s="1029"/>
      <c r="I68" s="1029"/>
      <c r="J68" s="1029"/>
      <c r="K68" s="1029"/>
      <c r="L68" s="1030"/>
      <c r="M68" s="1028"/>
      <c r="N68" s="1029"/>
      <c r="O68" s="1029"/>
      <c r="P68" s="1029"/>
      <c r="Q68" s="1029"/>
      <c r="R68" s="1029"/>
      <c r="S68" s="1029"/>
      <c r="T68" s="1029"/>
      <c r="U68" s="1029"/>
      <c r="V68" s="1030"/>
      <c r="W68" s="1028"/>
      <c r="X68" s="1029"/>
      <c r="Y68" s="1029"/>
      <c r="Z68" s="1029"/>
      <c r="AA68" s="1029"/>
      <c r="AB68" s="1029"/>
      <c r="AC68" s="1029"/>
      <c r="AD68" s="1029"/>
      <c r="AE68" s="1029"/>
      <c r="AF68" s="1030"/>
    </row>
  </sheetData>
  <sheetProtection sheet="1" objects="1" scenarios="1"/>
  <mergeCells count="22">
    <mergeCell ref="B66:AK66"/>
    <mergeCell ref="C68:L68"/>
    <mergeCell ref="M68:V68"/>
    <mergeCell ref="W68:AF68"/>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2:AF12">
    <cfRule type="cellIs" dxfId="487" priority="53" operator="equal">
      <formula>"N/A"</formula>
    </cfRule>
    <cfRule type="cellIs" dxfId="486" priority="54" operator="equal">
      <formula>"Not Met"</formula>
    </cfRule>
  </conditionalFormatting>
  <conditionalFormatting sqref="C22:AF22">
    <cfRule type="cellIs" dxfId="485" priority="43" operator="equal">
      <formula>"N/A"</formula>
    </cfRule>
    <cfRule type="cellIs" dxfId="484" priority="44" operator="equal">
      <formula>"Not Met"</formula>
    </cfRule>
  </conditionalFormatting>
  <conditionalFormatting sqref="C14:AF14">
    <cfRule type="cellIs" dxfId="483" priority="45" operator="equal">
      <formula>"N/A"</formula>
    </cfRule>
    <cfRule type="cellIs" dxfId="482" priority="46" operator="equal">
      <formula>"Not Met"</formula>
    </cfRule>
  </conditionalFormatting>
  <conditionalFormatting sqref="C38:AF38">
    <cfRule type="cellIs" dxfId="481" priority="33" operator="equal">
      <formula>"N/A"</formula>
    </cfRule>
    <cfRule type="cellIs" dxfId="480" priority="34" operator="equal">
      <formula>"Not Met"</formula>
    </cfRule>
  </conditionalFormatting>
  <conditionalFormatting sqref="C40:AF40">
    <cfRule type="cellIs" dxfId="479" priority="31" operator="equal">
      <formula>"N/A"</formula>
    </cfRule>
    <cfRule type="cellIs" dxfId="478" priority="32" operator="equal">
      <formula>"Not Met"</formula>
    </cfRule>
  </conditionalFormatting>
  <conditionalFormatting sqref="C18:AF18">
    <cfRule type="cellIs" dxfId="477" priority="29" operator="equal">
      <formula>"N/A"</formula>
    </cfRule>
    <cfRule type="cellIs" dxfId="476" priority="30" operator="equal">
      <formula>"Not Met"</formula>
    </cfRule>
  </conditionalFormatting>
  <conditionalFormatting sqref="C30:AF30">
    <cfRule type="cellIs" dxfId="475" priority="21" operator="equal">
      <formula>"N/A"</formula>
    </cfRule>
    <cfRule type="cellIs" dxfId="474" priority="22" operator="equal">
      <formula>"Not Met"</formula>
    </cfRule>
  </conditionalFormatting>
  <conditionalFormatting sqref="C28:AF28">
    <cfRule type="cellIs" dxfId="473" priority="23" operator="equal">
      <formula>"N/A"</formula>
    </cfRule>
    <cfRule type="cellIs" dxfId="472" priority="24" operator="equal">
      <formula>"Not Met"</formula>
    </cfRule>
  </conditionalFormatting>
  <conditionalFormatting sqref="C26:AF26">
    <cfRule type="cellIs" dxfId="471" priority="19" operator="equal">
      <formula>"N/A"</formula>
    </cfRule>
    <cfRule type="cellIs" dxfId="470" priority="20" operator="equal">
      <formula>"Not Met"</formula>
    </cfRule>
  </conditionalFormatting>
  <conditionalFormatting sqref="C42:AF42">
    <cfRule type="cellIs" dxfId="469" priority="15" operator="equal">
      <formula>"N/A"</formula>
    </cfRule>
    <cfRule type="cellIs" dxfId="468" priority="16" operator="equal">
      <formula>"Not Met"</formula>
    </cfRule>
  </conditionalFormatting>
  <conditionalFormatting sqref="C24:AF24">
    <cfRule type="cellIs" dxfId="467" priority="41" operator="equal">
      <formula>"N/A"</formula>
    </cfRule>
    <cfRule type="cellIs" dxfId="466" priority="42" operator="equal">
      <formula>"Not Met"</formula>
    </cfRule>
  </conditionalFormatting>
  <conditionalFormatting sqref="C32:AF32">
    <cfRule type="cellIs" dxfId="465" priority="39" operator="equal">
      <formula>"N/A"</formula>
    </cfRule>
    <cfRule type="cellIs" dxfId="464" priority="40" operator="equal">
      <formula>"Not Met"</formula>
    </cfRule>
  </conditionalFormatting>
  <conditionalFormatting sqref="C34:AF34">
    <cfRule type="cellIs" dxfId="463" priority="37" operator="equal">
      <formula>"N/A"</formula>
    </cfRule>
    <cfRule type="cellIs" dxfId="462" priority="38" operator="equal">
      <formula>"Not Met"</formula>
    </cfRule>
  </conditionalFormatting>
  <conditionalFormatting sqref="C36:AF36">
    <cfRule type="cellIs" dxfId="461" priority="35" operator="equal">
      <formula>"N/A"</formula>
    </cfRule>
    <cfRule type="cellIs" dxfId="460" priority="36" operator="equal">
      <formula>"Not Met"</formula>
    </cfRule>
  </conditionalFormatting>
  <conditionalFormatting sqref="C16:AF16">
    <cfRule type="cellIs" dxfId="459" priority="27" operator="equal">
      <formula>"N/A"</formula>
    </cfRule>
    <cfRule type="cellIs" dxfId="458" priority="28" operator="equal">
      <formula>"Not Met"</formula>
    </cfRule>
  </conditionalFormatting>
  <conditionalFormatting sqref="C20:AF20">
    <cfRule type="cellIs" dxfId="457" priority="25" operator="equal">
      <formula>"N/A"</formula>
    </cfRule>
    <cfRule type="cellIs" dxfId="456" priority="26" operator="equal">
      <formula>"Not Met"</formula>
    </cfRule>
  </conditionalFormatting>
  <conditionalFormatting sqref="C58:AF58">
    <cfRule type="cellIs" dxfId="455" priority="17" operator="equal">
      <formula>"N/A"</formula>
    </cfRule>
    <cfRule type="cellIs" dxfId="454" priority="18" operator="equal">
      <formula>"Not Met"</formula>
    </cfRule>
  </conditionalFormatting>
  <conditionalFormatting sqref="C56:AF56">
    <cfRule type="cellIs" dxfId="453" priority="13" operator="equal">
      <formula>"N/A"</formula>
    </cfRule>
    <cfRule type="cellIs" dxfId="452" priority="14" operator="equal">
      <formula>"Not Met"</formula>
    </cfRule>
  </conditionalFormatting>
  <conditionalFormatting sqref="C48:AF48">
    <cfRule type="cellIs" dxfId="451" priority="11" operator="equal">
      <formula>"N/A"</formula>
    </cfRule>
    <cfRule type="cellIs" dxfId="450" priority="12" operator="equal">
      <formula>"Not Met"</formula>
    </cfRule>
  </conditionalFormatting>
  <conditionalFormatting sqref="C46:AF46">
    <cfRule type="cellIs" dxfId="449" priority="9" operator="equal">
      <formula>"N/A"</formula>
    </cfRule>
    <cfRule type="cellIs" dxfId="448" priority="10" operator="equal">
      <formula>"Not Met"</formula>
    </cfRule>
  </conditionalFormatting>
  <conditionalFormatting sqref="C44:AF44">
    <cfRule type="cellIs" dxfId="447" priority="7" operator="equal">
      <formula>"N/A"</formula>
    </cfRule>
    <cfRule type="cellIs" dxfId="446" priority="8" operator="equal">
      <formula>"Not Met"</formula>
    </cfRule>
  </conditionalFormatting>
  <conditionalFormatting sqref="C52:AF52">
    <cfRule type="cellIs" dxfId="445" priority="5" operator="equal">
      <formula>"N/A"</formula>
    </cfRule>
    <cfRule type="cellIs" dxfId="444" priority="6" operator="equal">
      <formula>"Not Met"</formula>
    </cfRule>
  </conditionalFormatting>
  <conditionalFormatting sqref="C50:AF50">
    <cfRule type="cellIs" dxfId="443" priority="3" operator="equal">
      <formula>"N/A"</formula>
    </cfRule>
    <cfRule type="cellIs" dxfId="442" priority="4" operator="equal">
      <formula>"Not Met"</formula>
    </cfRule>
  </conditionalFormatting>
  <conditionalFormatting sqref="C54:AF54">
    <cfRule type="cellIs" dxfId="441" priority="1" operator="equal">
      <formula>"N/A"</formula>
    </cfRule>
    <cfRule type="cellIs" dxfId="440" priority="2" operator="equal">
      <formula>"Not Met"</formula>
    </cfRule>
  </conditionalFormatting>
  <dataValidations count="2">
    <dataValidation type="list" allowBlank="1" showInputMessage="1" showErrorMessage="1" sqref="C14:AF14 C22:AF22 C24:AF24 C32:AF32 C34:AF34 C36:AF36 C38:AF38 C40:AF40 C26:AF26 C18:AF18 C16:AF16 C20:AF20 C28:AF28 C30:AF30 C58:AF58 C42:AF42 C56:AF56 C48:AF48 C46:AF46 C44:AF44 C52:AF52 C50:AF50 C54:AF5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Assertive Community Treatment Team (ACTT)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6"/>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228</v>
      </c>
      <c r="D3" s="581"/>
      <c r="E3" s="581"/>
      <c r="F3" s="581"/>
      <c r="G3" s="581"/>
      <c r="H3" s="581"/>
      <c r="I3" s="581"/>
      <c r="J3" s="581"/>
      <c r="K3" s="581"/>
      <c r="L3" s="580"/>
      <c r="M3" s="581" t="s">
        <v>228</v>
      </c>
      <c r="N3" s="581"/>
      <c r="O3" s="581"/>
      <c r="P3" s="581"/>
      <c r="Q3" s="581"/>
      <c r="R3" s="581"/>
      <c r="S3" s="581"/>
      <c r="T3" s="581"/>
      <c r="U3" s="581"/>
      <c r="V3" s="580"/>
      <c r="W3" s="581" t="s">
        <v>228</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39"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40"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39"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40"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39"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40"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39"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40"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39"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40"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39"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40"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39"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40"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39"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40"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39"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40"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39"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40"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41"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40"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39"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40"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41"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40"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39"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40"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39"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42"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5" t="s">
        <v>405</v>
      </c>
      <c r="B42" s="939" t="s">
        <v>449</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25.5">
      <c r="A44" s="913" t="s">
        <v>406</v>
      </c>
      <c r="B44" s="939" t="s">
        <v>450</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ht="38.25">
      <c r="A46" s="915" t="s">
        <v>433</v>
      </c>
      <c r="B46" s="939" t="s">
        <v>451</v>
      </c>
      <c r="C46" s="628"/>
      <c r="D46" s="628"/>
      <c r="E46" s="628"/>
      <c r="F46" s="628"/>
      <c r="G46" s="628"/>
      <c r="H46" s="628"/>
      <c r="I46" s="628"/>
      <c r="J46" s="628"/>
      <c r="K46" s="628"/>
      <c r="L46" s="628"/>
      <c r="M46" s="628"/>
      <c r="N46" s="628"/>
      <c r="O46" s="628"/>
      <c r="P46" s="628"/>
      <c r="Q46" s="628"/>
      <c r="R46" s="628"/>
      <c r="S46" s="628"/>
      <c r="T46" s="628"/>
      <c r="U46" s="628"/>
      <c r="V46" s="628"/>
      <c r="W46" s="628"/>
      <c r="X46" s="628"/>
      <c r="Y46" s="628"/>
      <c r="Z46" s="628"/>
      <c r="AA46" s="628"/>
      <c r="AB46" s="628"/>
      <c r="AC46" s="628"/>
      <c r="AD46" s="628"/>
      <c r="AE46" s="628"/>
      <c r="AF46" s="627"/>
      <c r="AG46" s="922">
        <f t="shared" ref="AG46" si="72">COUNTIF(C46:AF46,"=Met")</f>
        <v>0</v>
      </c>
      <c r="AH46" s="923">
        <f t="shared" ref="AH46" si="73">IF(SUM(AG46,AI46)=0,0,AG46/SUM(AG46,AI46))</f>
        <v>0</v>
      </c>
      <c r="AI46" s="924">
        <f t="shared" ref="AI46" si="74">COUNTIF(C46:AF46,"=Not Met")</f>
        <v>0</v>
      </c>
      <c r="AJ46" s="923">
        <f t="shared" ref="AJ46" si="75">IF(SUM(AG46,AI46)=0,0,AI46/SUM(AG46,AI46))</f>
        <v>0</v>
      </c>
      <c r="AK46" s="925">
        <f t="shared" ref="AK46" si="76">COUNTIF(C46:AF46,"=N/A")</f>
        <v>0</v>
      </c>
    </row>
    <row r="47" spans="1:37">
      <c r="A47" s="911"/>
      <c r="B47" s="940" t="s">
        <v>209</v>
      </c>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3"/>
      <c r="AG47" s="594"/>
      <c r="AH47" s="595"/>
      <c r="AI47" s="596"/>
      <c r="AJ47" s="595"/>
      <c r="AK47" s="597"/>
    </row>
    <row r="48" spans="1:37" ht="25.5">
      <c r="A48" s="913" t="s">
        <v>434</v>
      </c>
      <c r="B48" s="939" t="s">
        <v>452</v>
      </c>
      <c r="C48" s="628"/>
      <c r="D48" s="628"/>
      <c r="E48" s="628"/>
      <c r="F48" s="628"/>
      <c r="G48" s="628"/>
      <c r="H48" s="628"/>
      <c r="I48" s="628"/>
      <c r="J48" s="628"/>
      <c r="K48" s="628"/>
      <c r="L48" s="628"/>
      <c r="M48" s="628"/>
      <c r="N48" s="628"/>
      <c r="O48" s="628"/>
      <c r="P48" s="628"/>
      <c r="Q48" s="628"/>
      <c r="R48" s="628"/>
      <c r="S48" s="628"/>
      <c r="T48" s="628"/>
      <c r="U48" s="628"/>
      <c r="V48" s="628"/>
      <c r="W48" s="628"/>
      <c r="X48" s="628"/>
      <c r="Y48" s="628"/>
      <c r="Z48" s="628"/>
      <c r="AA48" s="628"/>
      <c r="AB48" s="628"/>
      <c r="AC48" s="628"/>
      <c r="AD48" s="628"/>
      <c r="AE48" s="628"/>
      <c r="AF48" s="627"/>
      <c r="AG48" s="922">
        <f t="shared" ref="AG48" si="77">COUNTIF(C48:AF48,"=Met")</f>
        <v>0</v>
      </c>
      <c r="AH48" s="923">
        <f t="shared" ref="AH48" si="78">IF(SUM(AG48,AI48)=0,0,AG48/SUM(AG48,AI48))</f>
        <v>0</v>
      </c>
      <c r="AI48" s="924">
        <f t="shared" ref="AI48" si="79">COUNTIF(C48:AF48,"=Not Met")</f>
        <v>0</v>
      </c>
      <c r="AJ48" s="923">
        <f t="shared" ref="AJ48" si="80">IF(SUM(AG48,AI48)=0,0,AI48/SUM(AG48,AI48))</f>
        <v>0</v>
      </c>
      <c r="AK48" s="925">
        <f t="shared" ref="AK48" si="81">COUNTIF(C48:AF48,"=N/A")</f>
        <v>0</v>
      </c>
    </row>
    <row r="49" spans="1:37">
      <c r="A49" s="911"/>
      <c r="B49" s="940" t="s">
        <v>209</v>
      </c>
      <c r="C49" s="612"/>
      <c r="D49" s="612"/>
      <c r="E49" s="612"/>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3"/>
      <c r="AG49" s="594"/>
      <c r="AH49" s="595"/>
      <c r="AI49" s="596"/>
      <c r="AJ49" s="595"/>
      <c r="AK49" s="597"/>
    </row>
    <row r="50" spans="1:37" ht="76.5">
      <c r="A50" s="915" t="s">
        <v>435</v>
      </c>
      <c r="B50" s="939" t="s">
        <v>453</v>
      </c>
      <c r="C50" s="628"/>
      <c r="D50" s="628"/>
      <c r="E50" s="628"/>
      <c r="F50" s="628"/>
      <c r="G50" s="628"/>
      <c r="H50" s="628"/>
      <c r="I50" s="628"/>
      <c r="J50" s="628"/>
      <c r="K50" s="628"/>
      <c r="L50" s="628"/>
      <c r="M50" s="628"/>
      <c r="N50" s="628"/>
      <c r="O50" s="628"/>
      <c r="P50" s="628"/>
      <c r="Q50" s="628"/>
      <c r="R50" s="628"/>
      <c r="S50" s="628"/>
      <c r="T50" s="628"/>
      <c r="U50" s="628"/>
      <c r="V50" s="628"/>
      <c r="W50" s="628"/>
      <c r="X50" s="628"/>
      <c r="Y50" s="628"/>
      <c r="Z50" s="628"/>
      <c r="AA50" s="628"/>
      <c r="AB50" s="628"/>
      <c r="AC50" s="628"/>
      <c r="AD50" s="628"/>
      <c r="AE50" s="628"/>
      <c r="AF50" s="627"/>
      <c r="AG50" s="922">
        <f t="shared" ref="AG50" si="82">COUNTIF(C50:AF50,"=Met")</f>
        <v>0</v>
      </c>
      <c r="AH50" s="923">
        <f t="shared" ref="AH50" si="83">IF(SUM(AG50,AI50)=0,0,AG50/SUM(AG50,AI50))</f>
        <v>0</v>
      </c>
      <c r="AI50" s="924">
        <f t="shared" ref="AI50" si="84">COUNTIF(C50:AF50,"=Not Met")</f>
        <v>0</v>
      </c>
      <c r="AJ50" s="923">
        <f t="shared" ref="AJ50" si="85">IF(SUM(AG50,AI50)=0,0,AI50/SUM(AG50,AI50))</f>
        <v>0</v>
      </c>
      <c r="AK50" s="925">
        <f t="shared" ref="AK50" si="86">COUNTIF(C50:AF50,"=N/A")</f>
        <v>0</v>
      </c>
    </row>
    <row r="51" spans="1:37">
      <c r="A51" s="911"/>
      <c r="B51" s="940" t="s">
        <v>209</v>
      </c>
      <c r="C51" s="612"/>
      <c r="D51" s="612"/>
      <c r="E51" s="612"/>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3"/>
      <c r="AG51" s="594"/>
      <c r="AH51" s="595"/>
      <c r="AI51" s="596"/>
      <c r="AJ51" s="595"/>
      <c r="AK51" s="597"/>
    </row>
    <row r="52" spans="1:37" ht="89.25">
      <c r="A52" s="913" t="s">
        <v>436</v>
      </c>
      <c r="B52" s="939" t="s">
        <v>454</v>
      </c>
      <c r="C52" s="628"/>
      <c r="D52" s="628"/>
      <c r="E52" s="628"/>
      <c r="F52" s="628"/>
      <c r="G52" s="628"/>
      <c r="H52" s="628"/>
      <c r="I52" s="628"/>
      <c r="J52" s="628"/>
      <c r="K52" s="628"/>
      <c r="L52" s="628"/>
      <c r="M52" s="628"/>
      <c r="N52" s="628"/>
      <c r="O52" s="628"/>
      <c r="P52" s="628"/>
      <c r="Q52" s="628"/>
      <c r="R52" s="628"/>
      <c r="S52" s="628"/>
      <c r="T52" s="628"/>
      <c r="U52" s="628"/>
      <c r="V52" s="628"/>
      <c r="W52" s="628"/>
      <c r="X52" s="628"/>
      <c r="Y52" s="628"/>
      <c r="Z52" s="628"/>
      <c r="AA52" s="628"/>
      <c r="AB52" s="628"/>
      <c r="AC52" s="628"/>
      <c r="AD52" s="628"/>
      <c r="AE52" s="628"/>
      <c r="AF52" s="627"/>
      <c r="AG52" s="922">
        <f t="shared" ref="AG52" si="87">COUNTIF(C52:AF52,"=Met")</f>
        <v>0</v>
      </c>
      <c r="AH52" s="923">
        <f t="shared" ref="AH52" si="88">IF(SUM(AG52,AI52)=0,0,AG52/SUM(AG52,AI52))</f>
        <v>0</v>
      </c>
      <c r="AI52" s="924">
        <f t="shared" ref="AI52" si="89">COUNTIF(C52:AF52,"=Not Met")</f>
        <v>0</v>
      </c>
      <c r="AJ52" s="923">
        <f t="shared" ref="AJ52" si="90">IF(SUM(AG52,AI52)=0,0,AI52/SUM(AG52,AI52))</f>
        <v>0</v>
      </c>
      <c r="AK52" s="925">
        <f t="shared" ref="AK52" si="91">COUNTIF(C52:AF52,"=N/A")</f>
        <v>0</v>
      </c>
    </row>
    <row r="53" spans="1:37">
      <c r="A53" s="911"/>
      <c r="B53" s="940" t="s">
        <v>209</v>
      </c>
      <c r="C53" s="612"/>
      <c r="D53" s="612"/>
      <c r="E53" s="612"/>
      <c r="F53" s="612"/>
      <c r="G53" s="612"/>
      <c r="H53" s="612"/>
      <c r="I53" s="612"/>
      <c r="J53" s="612"/>
      <c r="K53" s="612"/>
      <c r="L53" s="612"/>
      <c r="M53" s="612"/>
      <c r="N53" s="612"/>
      <c r="O53" s="612"/>
      <c r="P53" s="612"/>
      <c r="Q53" s="612"/>
      <c r="R53" s="612"/>
      <c r="S53" s="612"/>
      <c r="T53" s="612"/>
      <c r="U53" s="612"/>
      <c r="V53" s="612"/>
      <c r="W53" s="612"/>
      <c r="X53" s="612"/>
      <c r="Y53" s="612"/>
      <c r="Z53" s="612"/>
      <c r="AA53" s="612"/>
      <c r="AB53" s="612"/>
      <c r="AC53" s="612"/>
      <c r="AD53" s="612"/>
      <c r="AE53" s="612"/>
      <c r="AF53" s="613"/>
      <c r="AG53" s="594"/>
      <c r="AH53" s="595"/>
      <c r="AI53" s="596"/>
      <c r="AJ53" s="595"/>
      <c r="AK53" s="597"/>
    </row>
    <row r="54" spans="1:37" ht="38.25">
      <c r="A54" s="915" t="s">
        <v>437</v>
      </c>
      <c r="B54" s="939" t="s">
        <v>455</v>
      </c>
      <c r="C54" s="628"/>
      <c r="D54" s="628"/>
      <c r="E54" s="628"/>
      <c r="F54" s="628"/>
      <c r="G54" s="628"/>
      <c r="H54" s="628"/>
      <c r="I54" s="628"/>
      <c r="J54" s="628"/>
      <c r="K54" s="628"/>
      <c r="L54" s="628"/>
      <c r="M54" s="628"/>
      <c r="N54" s="628"/>
      <c r="O54" s="628"/>
      <c r="P54" s="628"/>
      <c r="Q54" s="628"/>
      <c r="R54" s="628"/>
      <c r="S54" s="628"/>
      <c r="T54" s="628"/>
      <c r="U54" s="628"/>
      <c r="V54" s="628"/>
      <c r="W54" s="628"/>
      <c r="X54" s="628"/>
      <c r="Y54" s="628"/>
      <c r="Z54" s="628"/>
      <c r="AA54" s="628"/>
      <c r="AB54" s="628"/>
      <c r="AC54" s="628"/>
      <c r="AD54" s="628"/>
      <c r="AE54" s="628"/>
      <c r="AF54" s="627"/>
      <c r="AG54" s="922">
        <f t="shared" ref="AG54" si="92">COUNTIF(C54:AF54,"=Met")</f>
        <v>0</v>
      </c>
      <c r="AH54" s="923">
        <f t="shared" ref="AH54" si="93">IF(SUM(AG54,AI54)=0,0,AG54/SUM(AG54,AI54))</f>
        <v>0</v>
      </c>
      <c r="AI54" s="924">
        <f t="shared" ref="AI54" si="94">COUNTIF(C54:AF54,"=Not Met")</f>
        <v>0</v>
      </c>
      <c r="AJ54" s="923">
        <f t="shared" ref="AJ54" si="95">IF(SUM(AG54,AI54)=0,0,AI54/SUM(AG54,AI54))</f>
        <v>0</v>
      </c>
      <c r="AK54" s="925">
        <f t="shared" ref="AK54" si="96">COUNTIF(C54:AF54,"=N/A")</f>
        <v>0</v>
      </c>
    </row>
    <row r="55" spans="1:37">
      <c r="A55" s="911"/>
      <c r="B55" s="940" t="s">
        <v>209</v>
      </c>
      <c r="C55" s="612"/>
      <c r="D55" s="612"/>
      <c r="E55" s="612"/>
      <c r="F55" s="612"/>
      <c r="G55" s="612"/>
      <c r="H55" s="612"/>
      <c r="I55" s="612"/>
      <c r="J55" s="612"/>
      <c r="K55" s="612"/>
      <c r="L55" s="612"/>
      <c r="M55" s="612"/>
      <c r="N55" s="612"/>
      <c r="O55" s="612"/>
      <c r="P55" s="612"/>
      <c r="Q55" s="612"/>
      <c r="R55" s="612"/>
      <c r="S55" s="612"/>
      <c r="T55" s="612"/>
      <c r="U55" s="612"/>
      <c r="V55" s="612"/>
      <c r="W55" s="612"/>
      <c r="X55" s="612"/>
      <c r="Y55" s="612"/>
      <c r="Z55" s="612"/>
      <c r="AA55" s="612"/>
      <c r="AB55" s="612"/>
      <c r="AC55" s="612"/>
      <c r="AD55" s="612"/>
      <c r="AE55" s="612"/>
      <c r="AF55" s="613"/>
      <c r="AG55" s="594"/>
      <c r="AH55" s="595"/>
      <c r="AI55" s="596"/>
      <c r="AJ55" s="595"/>
      <c r="AK55" s="597"/>
    </row>
    <row r="56" spans="1:37" ht="51">
      <c r="A56" s="913" t="s">
        <v>438</v>
      </c>
      <c r="B56" s="939" t="s">
        <v>456</v>
      </c>
      <c r="C56" s="576"/>
      <c r="D56" s="576"/>
      <c r="E56" s="576"/>
      <c r="F56" s="576"/>
      <c r="G56" s="576"/>
      <c r="H56" s="576"/>
      <c r="I56" s="576"/>
      <c r="J56" s="576"/>
      <c r="K56" s="576"/>
      <c r="L56" s="576"/>
      <c r="M56" s="576"/>
      <c r="N56" s="576"/>
      <c r="O56" s="576"/>
      <c r="P56" s="576"/>
      <c r="Q56" s="576"/>
      <c r="R56" s="576"/>
      <c r="S56" s="576"/>
      <c r="T56" s="576"/>
      <c r="U56" s="576"/>
      <c r="V56" s="576"/>
      <c r="W56" s="576"/>
      <c r="X56" s="576"/>
      <c r="Y56" s="576"/>
      <c r="Z56" s="576"/>
      <c r="AA56" s="576"/>
      <c r="AB56" s="576"/>
      <c r="AC56" s="576"/>
      <c r="AD56" s="576"/>
      <c r="AE56" s="576"/>
      <c r="AF56" s="608"/>
      <c r="AG56" s="84">
        <f t="shared" ref="AG56" si="97">COUNTIF(C56:AF56,"=Met")</f>
        <v>0</v>
      </c>
      <c r="AH56" s="85">
        <f t="shared" ref="AH56" si="98">IF(SUM(AG56,AI56)=0,0,AG56/SUM(AG56,AI56))</f>
        <v>0</v>
      </c>
      <c r="AI56" s="86">
        <f t="shared" ref="AI56" si="99">COUNTIF(C56:AF56,"=Not Met")</f>
        <v>0</v>
      </c>
      <c r="AJ56" s="85">
        <f t="shared" ref="AJ56" si="100">IF(SUM(AG56,AI56)=0,0,AI56/SUM(AG56,AI56))</f>
        <v>0</v>
      </c>
      <c r="AK56" s="87">
        <f t="shared" ref="AK56" si="101">COUNTIF(C56:AF56,"=N/A")</f>
        <v>0</v>
      </c>
    </row>
    <row r="57" spans="1:37" ht="15" thickBot="1">
      <c r="A57" s="914"/>
      <c r="B57" s="943" t="s">
        <v>209</v>
      </c>
      <c r="C57" s="614"/>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5"/>
      <c r="AG57" s="598"/>
      <c r="AH57" s="599"/>
      <c r="AI57" s="600"/>
      <c r="AJ57" s="599"/>
      <c r="AK57" s="601"/>
    </row>
    <row r="58" spans="1:37" ht="15" thickBot="1">
      <c r="B58" s="582"/>
    </row>
    <row r="59" spans="1:37" s="308" customFormat="1" ht="13.9" customHeight="1">
      <c r="B59" s="379" t="s">
        <v>58</v>
      </c>
      <c r="C59" s="380">
        <f t="shared" ref="C59:AF59" si="102">COUNTIF(C14:C57,"=Met")</f>
        <v>0</v>
      </c>
      <c r="D59" s="381">
        <f t="shared" si="102"/>
        <v>0</v>
      </c>
      <c r="E59" s="381">
        <f t="shared" si="102"/>
        <v>0</v>
      </c>
      <c r="F59" s="381">
        <f t="shared" si="102"/>
        <v>0</v>
      </c>
      <c r="G59" s="381">
        <f t="shared" si="102"/>
        <v>0</v>
      </c>
      <c r="H59" s="381">
        <f t="shared" si="102"/>
        <v>0</v>
      </c>
      <c r="I59" s="381">
        <f t="shared" si="102"/>
        <v>0</v>
      </c>
      <c r="J59" s="381">
        <f t="shared" si="102"/>
        <v>0</v>
      </c>
      <c r="K59" s="381">
        <f t="shared" si="102"/>
        <v>0</v>
      </c>
      <c r="L59" s="381">
        <f t="shared" si="102"/>
        <v>0</v>
      </c>
      <c r="M59" s="381">
        <f t="shared" si="102"/>
        <v>0</v>
      </c>
      <c r="N59" s="381">
        <f t="shared" si="102"/>
        <v>0</v>
      </c>
      <c r="O59" s="381">
        <f t="shared" si="102"/>
        <v>0</v>
      </c>
      <c r="P59" s="381">
        <f t="shared" si="102"/>
        <v>0</v>
      </c>
      <c r="Q59" s="381">
        <f t="shared" si="102"/>
        <v>0</v>
      </c>
      <c r="R59" s="381">
        <f t="shared" si="102"/>
        <v>0</v>
      </c>
      <c r="S59" s="381">
        <f t="shared" si="102"/>
        <v>0</v>
      </c>
      <c r="T59" s="381">
        <f t="shared" si="102"/>
        <v>0</v>
      </c>
      <c r="U59" s="381">
        <f t="shared" si="102"/>
        <v>0</v>
      </c>
      <c r="V59" s="381">
        <f t="shared" si="102"/>
        <v>0</v>
      </c>
      <c r="W59" s="381">
        <f t="shared" si="102"/>
        <v>0</v>
      </c>
      <c r="X59" s="381">
        <f t="shared" si="102"/>
        <v>0</v>
      </c>
      <c r="Y59" s="381">
        <f t="shared" si="102"/>
        <v>0</v>
      </c>
      <c r="Z59" s="381">
        <f t="shared" si="102"/>
        <v>0</v>
      </c>
      <c r="AA59" s="381">
        <f t="shared" si="102"/>
        <v>0</v>
      </c>
      <c r="AB59" s="381">
        <f t="shared" si="102"/>
        <v>0</v>
      </c>
      <c r="AC59" s="381">
        <f t="shared" si="102"/>
        <v>0</v>
      </c>
      <c r="AD59" s="381">
        <f t="shared" si="102"/>
        <v>0</v>
      </c>
      <c r="AE59" s="381">
        <f t="shared" si="102"/>
        <v>0</v>
      </c>
      <c r="AF59" s="381">
        <f t="shared" si="102"/>
        <v>0</v>
      </c>
      <c r="AH59" s="377"/>
      <c r="AI59" s="378"/>
      <c r="AJ59" s="377"/>
      <c r="AK59" s="378"/>
    </row>
    <row r="60" spans="1:37" s="308" customFormat="1" ht="13.9" customHeight="1">
      <c r="B60" s="379" t="s">
        <v>59</v>
      </c>
      <c r="C60" s="383">
        <f t="shared" ref="C60:AF60" si="103">IF(SUM(C59,C61)=0,0,C59/SUM(C59,C61))</f>
        <v>0</v>
      </c>
      <c r="D60" s="384">
        <f t="shared" si="103"/>
        <v>0</v>
      </c>
      <c r="E60" s="384">
        <f t="shared" si="103"/>
        <v>0</v>
      </c>
      <c r="F60" s="384">
        <f t="shared" si="103"/>
        <v>0</v>
      </c>
      <c r="G60" s="384">
        <f t="shared" si="103"/>
        <v>0</v>
      </c>
      <c r="H60" s="384">
        <f t="shared" si="103"/>
        <v>0</v>
      </c>
      <c r="I60" s="384">
        <f t="shared" si="103"/>
        <v>0</v>
      </c>
      <c r="J60" s="384">
        <f t="shared" si="103"/>
        <v>0</v>
      </c>
      <c r="K60" s="384">
        <f t="shared" si="103"/>
        <v>0</v>
      </c>
      <c r="L60" s="384">
        <f t="shared" si="103"/>
        <v>0</v>
      </c>
      <c r="M60" s="384">
        <f t="shared" si="103"/>
        <v>0</v>
      </c>
      <c r="N60" s="384">
        <f t="shared" si="103"/>
        <v>0</v>
      </c>
      <c r="O60" s="384">
        <f t="shared" si="103"/>
        <v>0</v>
      </c>
      <c r="P60" s="384">
        <f t="shared" si="103"/>
        <v>0</v>
      </c>
      <c r="Q60" s="384">
        <f t="shared" si="103"/>
        <v>0</v>
      </c>
      <c r="R60" s="384">
        <f t="shared" si="103"/>
        <v>0</v>
      </c>
      <c r="S60" s="384">
        <f t="shared" si="103"/>
        <v>0</v>
      </c>
      <c r="T60" s="384">
        <f t="shared" si="103"/>
        <v>0</v>
      </c>
      <c r="U60" s="384">
        <f t="shared" si="103"/>
        <v>0</v>
      </c>
      <c r="V60" s="384">
        <f t="shared" si="103"/>
        <v>0</v>
      </c>
      <c r="W60" s="384">
        <f t="shared" si="103"/>
        <v>0</v>
      </c>
      <c r="X60" s="384">
        <f t="shared" si="103"/>
        <v>0</v>
      </c>
      <c r="Y60" s="384">
        <f t="shared" si="103"/>
        <v>0</v>
      </c>
      <c r="Z60" s="384">
        <f t="shared" si="103"/>
        <v>0</v>
      </c>
      <c r="AA60" s="384">
        <f t="shared" si="103"/>
        <v>0</v>
      </c>
      <c r="AB60" s="384">
        <f t="shared" si="103"/>
        <v>0</v>
      </c>
      <c r="AC60" s="384">
        <f t="shared" si="103"/>
        <v>0</v>
      </c>
      <c r="AD60" s="384">
        <f t="shared" si="103"/>
        <v>0</v>
      </c>
      <c r="AE60" s="384">
        <f t="shared" si="103"/>
        <v>0</v>
      </c>
      <c r="AF60" s="384">
        <f t="shared" si="103"/>
        <v>0</v>
      </c>
      <c r="AH60" s="377"/>
      <c r="AI60" s="378"/>
      <c r="AJ60" s="377"/>
      <c r="AK60" s="378"/>
    </row>
    <row r="61" spans="1:37" s="308" customFormat="1" ht="13.9" customHeight="1">
      <c r="B61" s="379" t="s">
        <v>60</v>
      </c>
      <c r="C61" s="386">
        <f t="shared" ref="C61:AF61" si="104">COUNTIF(C14:C57,"=Not Met")</f>
        <v>0</v>
      </c>
      <c r="D61" s="387">
        <f t="shared" si="104"/>
        <v>0</v>
      </c>
      <c r="E61" s="387">
        <f t="shared" si="104"/>
        <v>0</v>
      </c>
      <c r="F61" s="387">
        <f t="shared" si="104"/>
        <v>0</v>
      </c>
      <c r="G61" s="387">
        <f t="shared" si="104"/>
        <v>0</v>
      </c>
      <c r="H61" s="387">
        <f t="shared" si="104"/>
        <v>0</v>
      </c>
      <c r="I61" s="387">
        <f t="shared" si="104"/>
        <v>0</v>
      </c>
      <c r="J61" s="387">
        <f t="shared" si="104"/>
        <v>0</v>
      </c>
      <c r="K61" s="387">
        <f t="shared" si="104"/>
        <v>0</v>
      </c>
      <c r="L61" s="387">
        <f t="shared" si="104"/>
        <v>0</v>
      </c>
      <c r="M61" s="387">
        <f t="shared" si="104"/>
        <v>0</v>
      </c>
      <c r="N61" s="387">
        <f t="shared" si="104"/>
        <v>0</v>
      </c>
      <c r="O61" s="387">
        <f t="shared" si="104"/>
        <v>0</v>
      </c>
      <c r="P61" s="387">
        <f t="shared" si="104"/>
        <v>0</v>
      </c>
      <c r="Q61" s="387">
        <f t="shared" si="104"/>
        <v>0</v>
      </c>
      <c r="R61" s="387">
        <f t="shared" si="104"/>
        <v>0</v>
      </c>
      <c r="S61" s="387">
        <f t="shared" si="104"/>
        <v>0</v>
      </c>
      <c r="T61" s="387">
        <f t="shared" si="104"/>
        <v>0</v>
      </c>
      <c r="U61" s="387">
        <f t="shared" si="104"/>
        <v>0</v>
      </c>
      <c r="V61" s="387">
        <f t="shared" si="104"/>
        <v>0</v>
      </c>
      <c r="W61" s="387">
        <f t="shared" si="104"/>
        <v>0</v>
      </c>
      <c r="X61" s="387">
        <f t="shared" si="104"/>
        <v>0</v>
      </c>
      <c r="Y61" s="387">
        <f t="shared" si="104"/>
        <v>0</v>
      </c>
      <c r="Z61" s="387">
        <f t="shared" si="104"/>
        <v>0</v>
      </c>
      <c r="AA61" s="387">
        <f t="shared" si="104"/>
        <v>0</v>
      </c>
      <c r="AB61" s="387">
        <f t="shared" si="104"/>
        <v>0</v>
      </c>
      <c r="AC61" s="387">
        <f t="shared" si="104"/>
        <v>0</v>
      </c>
      <c r="AD61" s="387">
        <f t="shared" si="104"/>
        <v>0</v>
      </c>
      <c r="AE61" s="387">
        <f t="shared" si="104"/>
        <v>0</v>
      </c>
      <c r="AF61" s="387">
        <f t="shared" si="104"/>
        <v>0</v>
      </c>
      <c r="AH61" s="377"/>
      <c r="AI61" s="378"/>
      <c r="AJ61" s="377"/>
      <c r="AK61" s="378"/>
    </row>
    <row r="62" spans="1:37" s="308" customFormat="1" ht="13.9" customHeight="1">
      <c r="B62" s="379" t="s">
        <v>61</v>
      </c>
      <c r="C62" s="383">
        <f t="shared" ref="C62:AF62" si="105">IF(SUM(C59,C61)=0,0,C61/SUM(C59,C61))</f>
        <v>0</v>
      </c>
      <c r="D62" s="384">
        <f t="shared" si="105"/>
        <v>0</v>
      </c>
      <c r="E62" s="384">
        <f t="shared" si="105"/>
        <v>0</v>
      </c>
      <c r="F62" s="384">
        <f t="shared" si="105"/>
        <v>0</v>
      </c>
      <c r="G62" s="384">
        <f t="shared" si="105"/>
        <v>0</v>
      </c>
      <c r="H62" s="384">
        <f t="shared" si="105"/>
        <v>0</v>
      </c>
      <c r="I62" s="384">
        <f t="shared" si="105"/>
        <v>0</v>
      </c>
      <c r="J62" s="384">
        <f t="shared" si="105"/>
        <v>0</v>
      </c>
      <c r="K62" s="384">
        <f t="shared" si="105"/>
        <v>0</v>
      </c>
      <c r="L62" s="384">
        <f t="shared" si="105"/>
        <v>0</v>
      </c>
      <c r="M62" s="384">
        <f t="shared" si="105"/>
        <v>0</v>
      </c>
      <c r="N62" s="384">
        <f t="shared" si="105"/>
        <v>0</v>
      </c>
      <c r="O62" s="384">
        <f t="shared" si="105"/>
        <v>0</v>
      </c>
      <c r="P62" s="384">
        <f t="shared" si="105"/>
        <v>0</v>
      </c>
      <c r="Q62" s="384">
        <f t="shared" si="105"/>
        <v>0</v>
      </c>
      <c r="R62" s="384">
        <f t="shared" si="105"/>
        <v>0</v>
      </c>
      <c r="S62" s="384">
        <f t="shared" si="105"/>
        <v>0</v>
      </c>
      <c r="T62" s="384">
        <f t="shared" si="105"/>
        <v>0</v>
      </c>
      <c r="U62" s="384">
        <f t="shared" si="105"/>
        <v>0</v>
      </c>
      <c r="V62" s="384">
        <f t="shared" si="105"/>
        <v>0</v>
      </c>
      <c r="W62" s="384">
        <f t="shared" si="105"/>
        <v>0</v>
      </c>
      <c r="X62" s="384">
        <f t="shared" si="105"/>
        <v>0</v>
      </c>
      <c r="Y62" s="384">
        <f t="shared" si="105"/>
        <v>0</v>
      </c>
      <c r="Z62" s="384">
        <f t="shared" si="105"/>
        <v>0</v>
      </c>
      <c r="AA62" s="384">
        <f t="shared" si="105"/>
        <v>0</v>
      </c>
      <c r="AB62" s="384">
        <f t="shared" si="105"/>
        <v>0</v>
      </c>
      <c r="AC62" s="384">
        <f t="shared" si="105"/>
        <v>0</v>
      </c>
      <c r="AD62" s="384">
        <f t="shared" si="105"/>
        <v>0</v>
      </c>
      <c r="AE62" s="384">
        <f t="shared" si="105"/>
        <v>0</v>
      </c>
      <c r="AF62" s="384">
        <f t="shared" si="105"/>
        <v>0</v>
      </c>
      <c r="AH62" s="377"/>
      <c r="AI62" s="378"/>
      <c r="AJ62" s="377"/>
      <c r="AK62" s="378"/>
    </row>
    <row r="63" spans="1:37" s="308" customFormat="1" ht="13.9" customHeight="1" thickBot="1">
      <c r="B63" s="379" t="s">
        <v>62</v>
      </c>
      <c r="C63" s="389">
        <f t="shared" ref="C63:AF63" si="106">COUNTIF(C14:C57,"=N/A")</f>
        <v>0</v>
      </c>
      <c r="D63" s="390">
        <f t="shared" si="106"/>
        <v>0</v>
      </c>
      <c r="E63" s="390">
        <f t="shared" si="106"/>
        <v>0</v>
      </c>
      <c r="F63" s="390">
        <f t="shared" si="106"/>
        <v>0</v>
      </c>
      <c r="G63" s="390">
        <f t="shared" si="106"/>
        <v>0</v>
      </c>
      <c r="H63" s="390">
        <f t="shared" si="106"/>
        <v>0</v>
      </c>
      <c r="I63" s="390">
        <f t="shared" si="106"/>
        <v>0</v>
      </c>
      <c r="J63" s="390">
        <f t="shared" si="106"/>
        <v>0</v>
      </c>
      <c r="K63" s="390">
        <f t="shared" si="106"/>
        <v>0</v>
      </c>
      <c r="L63" s="390">
        <f t="shared" si="106"/>
        <v>0</v>
      </c>
      <c r="M63" s="390">
        <f t="shared" si="106"/>
        <v>0</v>
      </c>
      <c r="N63" s="390">
        <f t="shared" si="106"/>
        <v>0</v>
      </c>
      <c r="O63" s="390">
        <f t="shared" si="106"/>
        <v>0</v>
      </c>
      <c r="P63" s="390">
        <f t="shared" si="106"/>
        <v>0</v>
      </c>
      <c r="Q63" s="390">
        <f t="shared" si="106"/>
        <v>0</v>
      </c>
      <c r="R63" s="390">
        <f t="shared" si="106"/>
        <v>0</v>
      </c>
      <c r="S63" s="390">
        <f t="shared" si="106"/>
        <v>0</v>
      </c>
      <c r="T63" s="390">
        <f t="shared" si="106"/>
        <v>0</v>
      </c>
      <c r="U63" s="390">
        <f t="shared" si="106"/>
        <v>0</v>
      </c>
      <c r="V63" s="390">
        <f t="shared" si="106"/>
        <v>0</v>
      </c>
      <c r="W63" s="390">
        <f t="shared" si="106"/>
        <v>0</v>
      </c>
      <c r="X63" s="390">
        <f t="shared" si="106"/>
        <v>0</v>
      </c>
      <c r="Y63" s="390">
        <f t="shared" si="106"/>
        <v>0</v>
      </c>
      <c r="Z63" s="390">
        <f t="shared" si="106"/>
        <v>0</v>
      </c>
      <c r="AA63" s="390">
        <f t="shared" si="106"/>
        <v>0</v>
      </c>
      <c r="AB63" s="390">
        <f t="shared" si="106"/>
        <v>0</v>
      </c>
      <c r="AC63" s="390">
        <f t="shared" si="106"/>
        <v>0</v>
      </c>
      <c r="AD63" s="390">
        <f t="shared" si="106"/>
        <v>0</v>
      </c>
      <c r="AE63" s="390">
        <f t="shared" si="106"/>
        <v>0</v>
      </c>
      <c r="AF63" s="390">
        <f t="shared" si="106"/>
        <v>0</v>
      </c>
      <c r="AH63" s="165"/>
      <c r="AI63" s="165"/>
      <c r="AJ63" s="165"/>
      <c r="AK63" s="165"/>
    </row>
    <row r="64" spans="1:37" s="308" customFormat="1" ht="13.9" customHeight="1" thickBot="1">
      <c r="B64" s="1026"/>
      <c r="C64" s="1027"/>
      <c r="D64" s="1027"/>
      <c r="E64" s="1027"/>
      <c r="F64" s="1027"/>
      <c r="G64" s="1027"/>
      <c r="H64" s="1027"/>
      <c r="I64" s="1027"/>
      <c r="J64" s="1027"/>
      <c r="K64" s="1027"/>
      <c r="L64" s="1027"/>
      <c r="M64" s="1027"/>
      <c r="N64" s="1027"/>
      <c r="O64" s="1027"/>
      <c r="P64" s="1027"/>
      <c r="Q64" s="1027"/>
      <c r="R64" s="1027"/>
      <c r="S64" s="1027"/>
      <c r="T64" s="1027"/>
      <c r="U64" s="1027"/>
      <c r="V64" s="1027"/>
      <c r="W64" s="1027"/>
      <c r="X64" s="1027"/>
      <c r="Y64" s="1027"/>
      <c r="Z64" s="1027"/>
      <c r="AA64" s="1027"/>
      <c r="AB64" s="1027"/>
      <c r="AC64" s="1027"/>
      <c r="AD64" s="1027"/>
      <c r="AE64" s="1027"/>
      <c r="AF64" s="1027"/>
      <c r="AG64" s="1027"/>
      <c r="AH64" s="1027"/>
      <c r="AI64" s="1027"/>
      <c r="AJ64" s="1027"/>
      <c r="AK64" s="1027"/>
    </row>
    <row r="65" spans="3:32" ht="15" thickBot="1">
      <c r="C65" s="575" t="s">
        <v>208</v>
      </c>
      <c r="D65" s="574"/>
      <c r="E65" s="574"/>
      <c r="F65" s="574"/>
      <c r="G65" s="574"/>
      <c r="H65" s="574"/>
      <c r="I65" s="574"/>
      <c r="J65" s="574"/>
      <c r="K65" s="574"/>
      <c r="L65" s="573"/>
      <c r="M65" s="575" t="s">
        <v>207</v>
      </c>
      <c r="N65" s="574"/>
      <c r="O65" s="574"/>
      <c r="P65" s="574"/>
      <c r="Q65" s="574"/>
      <c r="R65" s="574"/>
      <c r="S65" s="574"/>
      <c r="T65" s="574"/>
      <c r="U65" s="574"/>
      <c r="V65" s="573"/>
      <c r="W65" s="575" t="s">
        <v>206</v>
      </c>
      <c r="X65" s="574"/>
      <c r="Y65" s="574"/>
      <c r="Z65" s="574"/>
      <c r="AA65" s="574"/>
      <c r="AB65" s="574"/>
      <c r="AC65" s="574"/>
      <c r="AD65" s="574"/>
      <c r="AE65" s="574"/>
      <c r="AF65" s="573"/>
    </row>
    <row r="66" spans="3:32" ht="49.9" customHeight="1" thickBot="1">
      <c r="C66" s="1028"/>
      <c r="D66" s="1029"/>
      <c r="E66" s="1029"/>
      <c r="F66" s="1029"/>
      <c r="G66" s="1029"/>
      <c r="H66" s="1029"/>
      <c r="I66" s="1029"/>
      <c r="J66" s="1029"/>
      <c r="K66" s="1029"/>
      <c r="L66" s="1030"/>
      <c r="M66" s="1028"/>
      <c r="N66" s="1029"/>
      <c r="O66" s="1029"/>
      <c r="P66" s="1029"/>
      <c r="Q66" s="1029"/>
      <c r="R66" s="1029"/>
      <c r="S66" s="1029"/>
      <c r="T66" s="1029"/>
      <c r="U66" s="1029"/>
      <c r="V66" s="1030"/>
      <c r="W66" s="1028"/>
      <c r="X66" s="1029"/>
      <c r="Y66" s="1029"/>
      <c r="Z66" s="1029"/>
      <c r="AA66" s="1029"/>
      <c r="AB66" s="1029"/>
      <c r="AC66" s="1029"/>
      <c r="AD66" s="1029"/>
      <c r="AE66" s="1029"/>
      <c r="AF66" s="1030"/>
    </row>
  </sheetData>
  <sheetProtection sheet="1" objects="1" scenarios="1"/>
  <mergeCells count="22">
    <mergeCell ref="B64:AK64"/>
    <mergeCell ref="C66:L66"/>
    <mergeCell ref="M66:V66"/>
    <mergeCell ref="W66:AF66"/>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32:AF32">
    <cfRule type="cellIs" dxfId="439" priority="43" operator="equal">
      <formula>"N/A"</formula>
    </cfRule>
    <cfRule type="cellIs" dxfId="438" priority="44" operator="equal">
      <formula>"Not Met"</formula>
    </cfRule>
  </conditionalFormatting>
  <conditionalFormatting sqref="C12:AF12">
    <cfRule type="cellIs" dxfId="437" priority="51" operator="equal">
      <formula>"N/A"</formula>
    </cfRule>
    <cfRule type="cellIs" dxfId="436" priority="52" operator="equal">
      <formula>"Not Met"</formula>
    </cfRule>
  </conditionalFormatting>
  <conditionalFormatting sqref="C14:AF14">
    <cfRule type="cellIs" dxfId="435" priority="49" operator="equal">
      <formula>"N/A"</formula>
    </cfRule>
    <cfRule type="cellIs" dxfId="434" priority="50" operator="equal">
      <formula>"Not Met"</formula>
    </cfRule>
  </conditionalFormatting>
  <conditionalFormatting sqref="C22:AF22">
    <cfRule type="cellIs" dxfId="433" priority="47" operator="equal">
      <formula>"N/A"</formula>
    </cfRule>
    <cfRule type="cellIs" dxfId="432" priority="48" operator="equal">
      <formula>"Not Met"</formula>
    </cfRule>
  </conditionalFormatting>
  <conditionalFormatting sqref="C40:AF40">
    <cfRule type="cellIs" dxfId="431" priority="35" operator="equal">
      <formula>"N/A"</formula>
    </cfRule>
    <cfRule type="cellIs" dxfId="430" priority="36" operator="equal">
      <formula>"Not Met"</formula>
    </cfRule>
  </conditionalFormatting>
  <conditionalFormatting sqref="C18:AF18">
    <cfRule type="cellIs" dxfId="429" priority="33" operator="equal">
      <formula>"N/A"</formula>
    </cfRule>
    <cfRule type="cellIs" dxfId="428" priority="34" operator="equal">
      <formula>"Not Met"</formula>
    </cfRule>
  </conditionalFormatting>
  <conditionalFormatting sqref="C24:AF24">
    <cfRule type="cellIs" dxfId="427" priority="45" operator="equal">
      <formula>"N/A"</formula>
    </cfRule>
    <cfRule type="cellIs" dxfId="426" priority="46" operator="equal">
      <formula>"Not Met"</formula>
    </cfRule>
  </conditionalFormatting>
  <conditionalFormatting sqref="C36:AF36">
    <cfRule type="cellIs" dxfId="425" priority="39" operator="equal">
      <formula>"N/A"</formula>
    </cfRule>
    <cfRule type="cellIs" dxfId="424" priority="40" operator="equal">
      <formula>"Not Met"</formula>
    </cfRule>
  </conditionalFormatting>
  <conditionalFormatting sqref="C38:AF38">
    <cfRule type="cellIs" dxfId="423" priority="37" operator="equal">
      <formula>"N/A"</formula>
    </cfRule>
    <cfRule type="cellIs" dxfId="422" priority="38" operator="equal">
      <formula>"Not Met"</formula>
    </cfRule>
  </conditionalFormatting>
  <conditionalFormatting sqref="C28:AF28">
    <cfRule type="cellIs" dxfId="421" priority="27" operator="equal">
      <formula>"N/A"</formula>
    </cfRule>
    <cfRule type="cellIs" dxfId="420" priority="28" operator="equal">
      <formula>"Not Met"</formula>
    </cfRule>
  </conditionalFormatting>
  <conditionalFormatting sqref="C30:AF30">
    <cfRule type="cellIs" dxfId="419" priority="25" operator="equal">
      <formula>"N/A"</formula>
    </cfRule>
    <cfRule type="cellIs" dxfId="418" priority="26" operator="equal">
      <formula>"Not Met"</formula>
    </cfRule>
  </conditionalFormatting>
  <conditionalFormatting sqref="C20:AF20">
    <cfRule type="cellIs" dxfId="417" priority="29" operator="equal">
      <formula>"N/A"</formula>
    </cfRule>
    <cfRule type="cellIs" dxfId="416" priority="30" operator="equal">
      <formula>"Not Met"</formula>
    </cfRule>
  </conditionalFormatting>
  <conditionalFormatting sqref="C16:AF16">
    <cfRule type="cellIs" dxfId="415" priority="31" operator="equal">
      <formula>"N/A"</formula>
    </cfRule>
    <cfRule type="cellIs" dxfId="414" priority="32" operator="equal">
      <formula>"Not Met"</formula>
    </cfRule>
  </conditionalFormatting>
  <conditionalFormatting sqref="C46:AF46">
    <cfRule type="cellIs" dxfId="413" priority="11" operator="equal">
      <formula>"N/A"</formula>
    </cfRule>
    <cfRule type="cellIs" dxfId="412" priority="12" operator="equal">
      <formula>"Not Met"</formula>
    </cfRule>
  </conditionalFormatting>
  <conditionalFormatting sqref="C54:AF54">
    <cfRule type="cellIs" dxfId="411" priority="3" operator="equal">
      <formula>"N/A"</formula>
    </cfRule>
    <cfRule type="cellIs" dxfId="410" priority="4" operator="equal">
      <formula>"Not Met"</formula>
    </cfRule>
  </conditionalFormatting>
  <conditionalFormatting sqref="C50:AF50">
    <cfRule type="cellIs" dxfId="409" priority="5" operator="equal">
      <formula>"N/A"</formula>
    </cfRule>
    <cfRule type="cellIs" dxfId="408" priority="6" operator="equal">
      <formula>"Not Met"</formula>
    </cfRule>
  </conditionalFormatting>
  <conditionalFormatting sqref="C26:AF26">
    <cfRule type="cellIs" dxfId="407" priority="23" operator="equal">
      <formula>"N/A"</formula>
    </cfRule>
    <cfRule type="cellIs" dxfId="406" priority="24" operator="equal">
      <formula>"Not Met"</formula>
    </cfRule>
  </conditionalFormatting>
  <conditionalFormatting sqref="C34:AF34">
    <cfRule type="cellIs" dxfId="405" priority="41" operator="equal">
      <formula>"N/A"</formula>
    </cfRule>
    <cfRule type="cellIs" dxfId="404" priority="42" operator="equal">
      <formula>"Not Met"</formula>
    </cfRule>
  </conditionalFormatting>
  <conditionalFormatting sqref="C42:AF42">
    <cfRule type="cellIs" dxfId="403" priority="15" operator="equal">
      <formula>"N/A"</formula>
    </cfRule>
    <cfRule type="cellIs" dxfId="402" priority="16" operator="equal">
      <formula>"Not Met"</formula>
    </cfRule>
  </conditionalFormatting>
  <conditionalFormatting sqref="C48:AF48">
    <cfRule type="cellIs" dxfId="401" priority="13" operator="equal">
      <formula>"N/A"</formula>
    </cfRule>
    <cfRule type="cellIs" dxfId="400" priority="14" operator="equal">
      <formula>"Not Met"</formula>
    </cfRule>
  </conditionalFormatting>
  <conditionalFormatting sqref="C56:AF56">
    <cfRule type="cellIs" dxfId="399" priority="1" operator="equal">
      <formula>"N/A"</formula>
    </cfRule>
    <cfRule type="cellIs" dxfId="398" priority="2" operator="equal">
      <formula>"Not Met"</formula>
    </cfRule>
  </conditionalFormatting>
  <conditionalFormatting sqref="C44:AF44">
    <cfRule type="cellIs" dxfId="397" priority="9" operator="equal">
      <formula>"N/A"</formula>
    </cfRule>
    <cfRule type="cellIs" dxfId="396" priority="10" operator="equal">
      <formula>"Not Met"</formula>
    </cfRule>
  </conditionalFormatting>
  <conditionalFormatting sqref="C52:AF52">
    <cfRule type="cellIs" dxfId="395" priority="7" operator="equal">
      <formula>"N/A"</formula>
    </cfRule>
    <cfRule type="cellIs" dxfId="394" priority="8" operator="equal">
      <formula>"Not Met"</formula>
    </cfRule>
  </conditionalFormatting>
  <dataValidations count="2">
    <dataValidation type="list" allowBlank="1" showInputMessage="1" showErrorMessage="1" sqref="C54:AF54 C30:AF30 C14:AF14 C22:AF22 C24:AF24 C32:AF32 C34:AF34 C36:AF36 C38:AF38 C40:AF40 C26:AF26 C18:AF18 C16:AF16 C20:AF20 C28:AF28 C42:AF42 C48:AF48 C46:AF46 C44:AF44 C52:AF52 C50:AF50 C56:AF5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Community Support Team (CST)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231</v>
      </c>
      <c r="D3" s="581"/>
      <c r="E3" s="581"/>
      <c r="F3" s="581"/>
      <c r="G3" s="581"/>
      <c r="H3" s="581"/>
      <c r="I3" s="581"/>
      <c r="J3" s="581"/>
      <c r="K3" s="581"/>
      <c r="L3" s="580"/>
      <c r="M3" s="581" t="s">
        <v>231</v>
      </c>
      <c r="N3" s="581"/>
      <c r="O3" s="581"/>
      <c r="P3" s="581"/>
      <c r="Q3" s="581"/>
      <c r="R3" s="581"/>
      <c r="S3" s="581"/>
      <c r="T3" s="581"/>
      <c r="U3" s="581"/>
      <c r="V3" s="580"/>
      <c r="W3" s="581" t="s">
        <v>231</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ht="15" customHeight="1">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ht="15" customHeight="1">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39"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40"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39"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40"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39"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40"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39"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40"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39"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40"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39"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40"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39"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40"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39"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40"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39"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40"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41"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40"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39"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40"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41"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40"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39"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40"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39"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42"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39" thickTop="1">
      <c r="A42" s="915" t="s">
        <v>405</v>
      </c>
      <c r="B42" s="939" t="s">
        <v>461</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25.5">
      <c r="A44" s="913" t="s">
        <v>406</v>
      </c>
      <c r="B44" s="939" t="s">
        <v>450</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ht="25.5">
      <c r="A46" s="915" t="s">
        <v>433</v>
      </c>
      <c r="B46" s="939" t="s">
        <v>457</v>
      </c>
      <c r="C46" s="628"/>
      <c r="D46" s="628"/>
      <c r="E46" s="628"/>
      <c r="F46" s="628"/>
      <c r="G46" s="628"/>
      <c r="H46" s="628"/>
      <c r="I46" s="628"/>
      <c r="J46" s="628"/>
      <c r="K46" s="628"/>
      <c r="L46" s="628"/>
      <c r="M46" s="628"/>
      <c r="N46" s="628"/>
      <c r="O46" s="628"/>
      <c r="P46" s="628"/>
      <c r="Q46" s="628"/>
      <c r="R46" s="628"/>
      <c r="S46" s="628"/>
      <c r="T46" s="628"/>
      <c r="U46" s="628"/>
      <c r="V46" s="628"/>
      <c r="W46" s="628"/>
      <c r="X46" s="628"/>
      <c r="Y46" s="628"/>
      <c r="Z46" s="628"/>
      <c r="AA46" s="628"/>
      <c r="AB46" s="628"/>
      <c r="AC46" s="628"/>
      <c r="AD46" s="628"/>
      <c r="AE46" s="628"/>
      <c r="AF46" s="627"/>
      <c r="AG46" s="922">
        <f t="shared" ref="AG46" si="72">COUNTIF(C46:AF46,"=Met")</f>
        <v>0</v>
      </c>
      <c r="AH46" s="923">
        <f t="shared" ref="AH46" si="73">IF(SUM(AG46,AI46)=0,0,AG46/SUM(AG46,AI46))</f>
        <v>0</v>
      </c>
      <c r="AI46" s="924">
        <f t="shared" ref="AI46" si="74">COUNTIF(C46:AF46,"=Not Met")</f>
        <v>0</v>
      </c>
      <c r="AJ46" s="923">
        <f t="shared" ref="AJ46" si="75">IF(SUM(AG46,AI46)=0,0,AI46/SUM(AG46,AI46))</f>
        <v>0</v>
      </c>
      <c r="AK46" s="925">
        <f t="shared" ref="AK46" si="76">COUNTIF(C46:AF46,"=N/A")</f>
        <v>0</v>
      </c>
    </row>
    <row r="47" spans="1:37">
      <c r="A47" s="911"/>
      <c r="B47" s="940" t="s">
        <v>209</v>
      </c>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3"/>
      <c r="AG47" s="594"/>
      <c r="AH47" s="595"/>
      <c r="AI47" s="596"/>
      <c r="AJ47" s="595"/>
      <c r="AK47" s="597"/>
    </row>
    <row r="48" spans="1:37" ht="25.5">
      <c r="A48" s="913" t="s">
        <v>434</v>
      </c>
      <c r="B48" s="939" t="s">
        <v>458</v>
      </c>
      <c r="C48" s="628"/>
      <c r="D48" s="628"/>
      <c r="E48" s="628"/>
      <c r="F48" s="628"/>
      <c r="G48" s="628"/>
      <c r="H48" s="628"/>
      <c r="I48" s="628"/>
      <c r="J48" s="628"/>
      <c r="K48" s="628"/>
      <c r="L48" s="628"/>
      <c r="M48" s="628"/>
      <c r="N48" s="628"/>
      <c r="O48" s="628"/>
      <c r="P48" s="628"/>
      <c r="Q48" s="628"/>
      <c r="R48" s="628"/>
      <c r="S48" s="628"/>
      <c r="T48" s="628"/>
      <c r="U48" s="628"/>
      <c r="V48" s="628"/>
      <c r="W48" s="628"/>
      <c r="X48" s="628"/>
      <c r="Y48" s="628"/>
      <c r="Z48" s="628"/>
      <c r="AA48" s="628"/>
      <c r="AB48" s="628"/>
      <c r="AC48" s="628"/>
      <c r="AD48" s="628"/>
      <c r="AE48" s="628"/>
      <c r="AF48" s="627"/>
      <c r="AG48" s="922">
        <f t="shared" ref="AG48" si="77">COUNTIF(C48:AF48,"=Met")</f>
        <v>0</v>
      </c>
      <c r="AH48" s="923">
        <f t="shared" ref="AH48" si="78">IF(SUM(AG48,AI48)=0,0,AG48/SUM(AG48,AI48))</f>
        <v>0</v>
      </c>
      <c r="AI48" s="924">
        <f t="shared" ref="AI48" si="79">COUNTIF(C48:AF48,"=Not Met")</f>
        <v>0</v>
      </c>
      <c r="AJ48" s="923">
        <f t="shared" ref="AJ48" si="80">IF(SUM(AG48,AI48)=0,0,AI48/SUM(AG48,AI48))</f>
        <v>0</v>
      </c>
      <c r="AK48" s="925">
        <f t="shared" ref="AK48" si="81">COUNTIF(C48:AF48,"=N/A")</f>
        <v>0</v>
      </c>
    </row>
    <row r="49" spans="1:37">
      <c r="A49" s="911"/>
      <c r="B49" s="940" t="s">
        <v>209</v>
      </c>
      <c r="C49" s="612"/>
      <c r="D49" s="612"/>
      <c r="E49" s="612"/>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3"/>
      <c r="AG49" s="594"/>
      <c r="AH49" s="595"/>
      <c r="AI49" s="596"/>
      <c r="AJ49" s="595"/>
      <c r="AK49" s="597"/>
    </row>
    <row r="50" spans="1:37" ht="51">
      <c r="A50" s="915" t="s">
        <v>435</v>
      </c>
      <c r="B50" s="939" t="s">
        <v>459</v>
      </c>
      <c r="C50" s="628"/>
      <c r="D50" s="628"/>
      <c r="E50" s="628"/>
      <c r="F50" s="628"/>
      <c r="G50" s="628"/>
      <c r="H50" s="628"/>
      <c r="I50" s="628"/>
      <c r="J50" s="628"/>
      <c r="K50" s="628"/>
      <c r="L50" s="628"/>
      <c r="M50" s="628"/>
      <c r="N50" s="628"/>
      <c r="O50" s="628"/>
      <c r="P50" s="628"/>
      <c r="Q50" s="628"/>
      <c r="R50" s="628"/>
      <c r="S50" s="628"/>
      <c r="T50" s="628"/>
      <c r="U50" s="628"/>
      <c r="V50" s="628"/>
      <c r="W50" s="628"/>
      <c r="X50" s="628"/>
      <c r="Y50" s="628"/>
      <c r="Z50" s="628"/>
      <c r="AA50" s="628"/>
      <c r="AB50" s="628"/>
      <c r="AC50" s="628"/>
      <c r="AD50" s="628"/>
      <c r="AE50" s="628"/>
      <c r="AF50" s="627"/>
      <c r="AG50" s="922">
        <f t="shared" ref="AG50" si="82">COUNTIF(C50:AF50,"=Met")</f>
        <v>0</v>
      </c>
      <c r="AH50" s="923">
        <f t="shared" ref="AH50" si="83">IF(SUM(AG50,AI50)=0,0,AG50/SUM(AG50,AI50))</f>
        <v>0</v>
      </c>
      <c r="AI50" s="924">
        <f t="shared" ref="AI50" si="84">COUNTIF(C50:AF50,"=Not Met")</f>
        <v>0</v>
      </c>
      <c r="AJ50" s="923">
        <f t="shared" ref="AJ50" si="85">IF(SUM(AG50,AI50)=0,0,AI50/SUM(AG50,AI50))</f>
        <v>0</v>
      </c>
      <c r="AK50" s="925">
        <f t="shared" ref="AK50" si="86">COUNTIF(C50:AF50,"=N/A")</f>
        <v>0</v>
      </c>
    </row>
    <row r="51" spans="1:37">
      <c r="A51" s="911"/>
      <c r="B51" s="940" t="s">
        <v>209</v>
      </c>
      <c r="C51" s="612"/>
      <c r="D51" s="612"/>
      <c r="E51" s="612"/>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3"/>
      <c r="AG51" s="594"/>
      <c r="AH51" s="595"/>
      <c r="AI51" s="596"/>
      <c r="AJ51" s="595"/>
      <c r="AK51" s="597"/>
    </row>
    <row r="52" spans="1:37" ht="25.5">
      <c r="A52" s="913" t="s">
        <v>436</v>
      </c>
      <c r="B52" s="939" t="s">
        <v>452</v>
      </c>
      <c r="C52" s="628"/>
      <c r="D52" s="628"/>
      <c r="E52" s="628"/>
      <c r="F52" s="628"/>
      <c r="G52" s="628"/>
      <c r="H52" s="628"/>
      <c r="I52" s="628"/>
      <c r="J52" s="628"/>
      <c r="K52" s="628"/>
      <c r="L52" s="628"/>
      <c r="M52" s="628"/>
      <c r="N52" s="628"/>
      <c r="O52" s="628"/>
      <c r="P52" s="628"/>
      <c r="Q52" s="628"/>
      <c r="R52" s="628"/>
      <c r="S52" s="628"/>
      <c r="T52" s="628"/>
      <c r="U52" s="628"/>
      <c r="V52" s="628"/>
      <c r="W52" s="628"/>
      <c r="X52" s="628"/>
      <c r="Y52" s="628"/>
      <c r="Z52" s="628"/>
      <c r="AA52" s="628"/>
      <c r="AB52" s="628"/>
      <c r="AC52" s="628"/>
      <c r="AD52" s="628"/>
      <c r="AE52" s="628"/>
      <c r="AF52" s="627"/>
      <c r="AG52" s="922">
        <f t="shared" ref="AG52" si="87">COUNTIF(C52:AF52,"=Met")</f>
        <v>0</v>
      </c>
      <c r="AH52" s="923">
        <f t="shared" ref="AH52" si="88">IF(SUM(AG52,AI52)=0,0,AG52/SUM(AG52,AI52))</f>
        <v>0</v>
      </c>
      <c r="AI52" s="924">
        <f t="shared" ref="AI52" si="89">COUNTIF(C52:AF52,"=Not Met")</f>
        <v>0</v>
      </c>
      <c r="AJ52" s="923">
        <f t="shared" ref="AJ52" si="90">IF(SUM(AG52,AI52)=0,0,AI52/SUM(AG52,AI52))</f>
        <v>0</v>
      </c>
      <c r="AK52" s="925">
        <f t="shared" ref="AK52" si="91">COUNTIF(C52:AF52,"=N/A")</f>
        <v>0</v>
      </c>
    </row>
    <row r="53" spans="1:37">
      <c r="A53" s="911"/>
      <c r="B53" s="940" t="s">
        <v>209</v>
      </c>
      <c r="C53" s="612"/>
      <c r="D53" s="612"/>
      <c r="E53" s="612"/>
      <c r="F53" s="612"/>
      <c r="G53" s="612"/>
      <c r="H53" s="612"/>
      <c r="I53" s="612"/>
      <c r="J53" s="612"/>
      <c r="K53" s="612"/>
      <c r="L53" s="612"/>
      <c r="M53" s="612"/>
      <c r="N53" s="612"/>
      <c r="O53" s="612"/>
      <c r="P53" s="612"/>
      <c r="Q53" s="612"/>
      <c r="R53" s="612"/>
      <c r="S53" s="612"/>
      <c r="T53" s="612"/>
      <c r="U53" s="612"/>
      <c r="V53" s="612"/>
      <c r="W53" s="612"/>
      <c r="X53" s="612"/>
      <c r="Y53" s="612"/>
      <c r="Z53" s="612"/>
      <c r="AA53" s="612"/>
      <c r="AB53" s="612"/>
      <c r="AC53" s="612"/>
      <c r="AD53" s="612"/>
      <c r="AE53" s="612"/>
      <c r="AF53" s="613"/>
      <c r="AG53" s="594"/>
      <c r="AH53" s="595"/>
      <c r="AI53" s="596"/>
      <c r="AJ53" s="595"/>
      <c r="AK53" s="597"/>
    </row>
    <row r="54" spans="1:37" ht="76.5">
      <c r="A54" s="913" t="s">
        <v>437</v>
      </c>
      <c r="B54" s="939" t="s">
        <v>460</v>
      </c>
      <c r="C54" s="576"/>
      <c r="D54" s="576"/>
      <c r="E54" s="576"/>
      <c r="F54" s="576"/>
      <c r="G54" s="576"/>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c r="AF54" s="608"/>
      <c r="AG54" s="84">
        <f t="shared" ref="AG54" si="92">COUNTIF(C54:AF54,"=Met")</f>
        <v>0</v>
      </c>
      <c r="AH54" s="85">
        <f t="shared" ref="AH54" si="93">IF(SUM(AG54,AI54)=0,0,AG54/SUM(AG54,AI54))</f>
        <v>0</v>
      </c>
      <c r="AI54" s="86">
        <f t="shared" ref="AI54" si="94">COUNTIF(C54:AF54,"=Not Met")</f>
        <v>0</v>
      </c>
      <c r="AJ54" s="85">
        <f t="shared" ref="AJ54" si="95">IF(SUM(AG54,AI54)=0,0,AI54/SUM(AG54,AI54))</f>
        <v>0</v>
      </c>
      <c r="AK54" s="87">
        <f t="shared" ref="AK54" si="96">COUNTIF(C54:AF54,"=N/A")</f>
        <v>0</v>
      </c>
    </row>
    <row r="55" spans="1:37" ht="15" thickBot="1">
      <c r="A55" s="914"/>
      <c r="B55" s="943" t="s">
        <v>209</v>
      </c>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5"/>
      <c r="AG55" s="598"/>
      <c r="AH55" s="599"/>
      <c r="AI55" s="600"/>
      <c r="AJ55" s="599"/>
      <c r="AK55" s="601"/>
    </row>
    <row r="56" spans="1:37" ht="15" thickBot="1">
      <c r="B56" s="582"/>
    </row>
    <row r="57" spans="1:37" s="308" customFormat="1" ht="13.9" customHeight="1">
      <c r="B57" s="379" t="s">
        <v>58</v>
      </c>
      <c r="C57" s="380">
        <f t="shared" ref="C57:AF57" si="97">COUNTIF(C14:C55,"=Met")</f>
        <v>0</v>
      </c>
      <c r="D57" s="381">
        <f t="shared" si="97"/>
        <v>0</v>
      </c>
      <c r="E57" s="381">
        <f t="shared" si="97"/>
        <v>0</v>
      </c>
      <c r="F57" s="381">
        <f t="shared" si="97"/>
        <v>0</v>
      </c>
      <c r="G57" s="381">
        <f t="shared" si="97"/>
        <v>0</v>
      </c>
      <c r="H57" s="381">
        <f t="shared" si="97"/>
        <v>0</v>
      </c>
      <c r="I57" s="381">
        <f t="shared" si="97"/>
        <v>0</v>
      </c>
      <c r="J57" s="381">
        <f t="shared" si="97"/>
        <v>0</v>
      </c>
      <c r="K57" s="381">
        <f t="shared" si="97"/>
        <v>0</v>
      </c>
      <c r="L57" s="381">
        <f t="shared" si="97"/>
        <v>0</v>
      </c>
      <c r="M57" s="381">
        <f t="shared" si="97"/>
        <v>0</v>
      </c>
      <c r="N57" s="381">
        <f t="shared" si="97"/>
        <v>0</v>
      </c>
      <c r="O57" s="381">
        <f t="shared" si="97"/>
        <v>0</v>
      </c>
      <c r="P57" s="381">
        <f t="shared" si="97"/>
        <v>0</v>
      </c>
      <c r="Q57" s="381">
        <f t="shared" si="97"/>
        <v>0</v>
      </c>
      <c r="R57" s="381">
        <f t="shared" si="97"/>
        <v>0</v>
      </c>
      <c r="S57" s="381">
        <f t="shared" si="97"/>
        <v>0</v>
      </c>
      <c r="T57" s="381">
        <f t="shared" si="97"/>
        <v>0</v>
      </c>
      <c r="U57" s="381">
        <f t="shared" si="97"/>
        <v>0</v>
      </c>
      <c r="V57" s="381">
        <f t="shared" si="97"/>
        <v>0</v>
      </c>
      <c r="W57" s="381">
        <f t="shared" si="97"/>
        <v>0</v>
      </c>
      <c r="X57" s="381">
        <f t="shared" si="97"/>
        <v>0</v>
      </c>
      <c r="Y57" s="381">
        <f t="shared" si="97"/>
        <v>0</v>
      </c>
      <c r="Z57" s="381">
        <f t="shared" si="97"/>
        <v>0</v>
      </c>
      <c r="AA57" s="381">
        <f t="shared" si="97"/>
        <v>0</v>
      </c>
      <c r="AB57" s="381">
        <f t="shared" si="97"/>
        <v>0</v>
      </c>
      <c r="AC57" s="381">
        <f t="shared" si="97"/>
        <v>0</v>
      </c>
      <c r="AD57" s="381">
        <f t="shared" si="97"/>
        <v>0</v>
      </c>
      <c r="AE57" s="381">
        <f t="shared" si="97"/>
        <v>0</v>
      </c>
      <c r="AF57" s="382">
        <f t="shared" si="97"/>
        <v>0</v>
      </c>
      <c r="AH57" s="377"/>
      <c r="AI57" s="378"/>
      <c r="AJ57" s="377"/>
      <c r="AK57" s="378"/>
    </row>
    <row r="58" spans="1:37" s="308" customFormat="1" ht="13.9" customHeight="1">
      <c r="B58" s="379" t="s">
        <v>59</v>
      </c>
      <c r="C58" s="383">
        <f t="shared" ref="C58:AF58" si="98">IF(SUM(C57,C59)=0,0,C57/SUM(C57,C59))</f>
        <v>0</v>
      </c>
      <c r="D58" s="384">
        <f t="shared" si="98"/>
        <v>0</v>
      </c>
      <c r="E58" s="384">
        <f t="shared" si="98"/>
        <v>0</v>
      </c>
      <c r="F58" s="384">
        <f t="shared" si="98"/>
        <v>0</v>
      </c>
      <c r="G58" s="384">
        <f t="shared" si="98"/>
        <v>0</v>
      </c>
      <c r="H58" s="384">
        <f t="shared" si="98"/>
        <v>0</v>
      </c>
      <c r="I58" s="384">
        <f t="shared" si="98"/>
        <v>0</v>
      </c>
      <c r="J58" s="384">
        <f t="shared" si="98"/>
        <v>0</v>
      </c>
      <c r="K58" s="384">
        <f t="shared" si="98"/>
        <v>0</v>
      </c>
      <c r="L58" s="384">
        <f t="shared" si="98"/>
        <v>0</v>
      </c>
      <c r="M58" s="384">
        <f t="shared" si="98"/>
        <v>0</v>
      </c>
      <c r="N58" s="384">
        <f t="shared" si="98"/>
        <v>0</v>
      </c>
      <c r="O58" s="384">
        <f t="shared" si="98"/>
        <v>0</v>
      </c>
      <c r="P58" s="384">
        <f t="shared" si="98"/>
        <v>0</v>
      </c>
      <c r="Q58" s="384">
        <f t="shared" si="98"/>
        <v>0</v>
      </c>
      <c r="R58" s="384">
        <f t="shared" si="98"/>
        <v>0</v>
      </c>
      <c r="S58" s="384">
        <f t="shared" si="98"/>
        <v>0</v>
      </c>
      <c r="T58" s="384">
        <f t="shared" si="98"/>
        <v>0</v>
      </c>
      <c r="U58" s="384">
        <f t="shared" si="98"/>
        <v>0</v>
      </c>
      <c r="V58" s="384">
        <f t="shared" si="98"/>
        <v>0</v>
      </c>
      <c r="W58" s="384">
        <f t="shared" si="98"/>
        <v>0</v>
      </c>
      <c r="X58" s="384">
        <f t="shared" si="98"/>
        <v>0</v>
      </c>
      <c r="Y58" s="384">
        <f t="shared" si="98"/>
        <v>0</v>
      </c>
      <c r="Z58" s="384">
        <f t="shared" si="98"/>
        <v>0</v>
      </c>
      <c r="AA58" s="384">
        <f t="shared" si="98"/>
        <v>0</v>
      </c>
      <c r="AB58" s="384">
        <f t="shared" si="98"/>
        <v>0</v>
      </c>
      <c r="AC58" s="384">
        <f t="shared" si="98"/>
        <v>0</v>
      </c>
      <c r="AD58" s="384">
        <f t="shared" si="98"/>
        <v>0</v>
      </c>
      <c r="AE58" s="384">
        <f t="shared" si="98"/>
        <v>0</v>
      </c>
      <c r="AF58" s="385">
        <f t="shared" si="98"/>
        <v>0</v>
      </c>
      <c r="AH58" s="377"/>
      <c r="AI58" s="378"/>
      <c r="AJ58" s="377"/>
      <c r="AK58" s="378"/>
    </row>
    <row r="59" spans="1:37" s="308" customFormat="1" ht="13.9" customHeight="1">
      <c r="B59" s="379" t="s">
        <v>60</v>
      </c>
      <c r="C59" s="386">
        <f t="shared" ref="C59:AF59" si="99">COUNTIF(C14:C55,"=Not Met")</f>
        <v>0</v>
      </c>
      <c r="D59" s="387">
        <f t="shared" si="99"/>
        <v>0</v>
      </c>
      <c r="E59" s="387">
        <f t="shared" si="99"/>
        <v>0</v>
      </c>
      <c r="F59" s="387">
        <f t="shared" si="99"/>
        <v>0</v>
      </c>
      <c r="G59" s="387">
        <f t="shared" si="99"/>
        <v>0</v>
      </c>
      <c r="H59" s="387">
        <f t="shared" si="99"/>
        <v>0</v>
      </c>
      <c r="I59" s="387">
        <f t="shared" si="99"/>
        <v>0</v>
      </c>
      <c r="J59" s="387">
        <f t="shared" si="99"/>
        <v>0</v>
      </c>
      <c r="K59" s="387">
        <f t="shared" si="99"/>
        <v>0</v>
      </c>
      <c r="L59" s="387">
        <f t="shared" si="99"/>
        <v>0</v>
      </c>
      <c r="M59" s="387">
        <f t="shared" si="99"/>
        <v>0</v>
      </c>
      <c r="N59" s="387">
        <f t="shared" si="99"/>
        <v>0</v>
      </c>
      <c r="O59" s="387">
        <f t="shared" si="99"/>
        <v>0</v>
      </c>
      <c r="P59" s="387">
        <f t="shared" si="99"/>
        <v>0</v>
      </c>
      <c r="Q59" s="387">
        <f t="shared" si="99"/>
        <v>0</v>
      </c>
      <c r="R59" s="387">
        <f t="shared" si="99"/>
        <v>0</v>
      </c>
      <c r="S59" s="387">
        <f t="shared" si="99"/>
        <v>0</v>
      </c>
      <c r="T59" s="387">
        <f t="shared" si="99"/>
        <v>0</v>
      </c>
      <c r="U59" s="387">
        <f t="shared" si="99"/>
        <v>0</v>
      </c>
      <c r="V59" s="387">
        <f t="shared" si="99"/>
        <v>0</v>
      </c>
      <c r="W59" s="387">
        <f t="shared" si="99"/>
        <v>0</v>
      </c>
      <c r="X59" s="387">
        <f t="shared" si="99"/>
        <v>0</v>
      </c>
      <c r="Y59" s="387">
        <f t="shared" si="99"/>
        <v>0</v>
      </c>
      <c r="Z59" s="387">
        <f t="shared" si="99"/>
        <v>0</v>
      </c>
      <c r="AA59" s="387">
        <f t="shared" si="99"/>
        <v>0</v>
      </c>
      <c r="AB59" s="387">
        <f t="shared" si="99"/>
        <v>0</v>
      </c>
      <c r="AC59" s="387">
        <f t="shared" si="99"/>
        <v>0</v>
      </c>
      <c r="AD59" s="387">
        <f t="shared" si="99"/>
        <v>0</v>
      </c>
      <c r="AE59" s="387">
        <f t="shared" si="99"/>
        <v>0</v>
      </c>
      <c r="AF59" s="388">
        <f t="shared" si="99"/>
        <v>0</v>
      </c>
      <c r="AH59" s="377"/>
      <c r="AI59" s="378"/>
      <c r="AJ59" s="377"/>
      <c r="AK59" s="378"/>
    </row>
    <row r="60" spans="1:37" s="308" customFormat="1" ht="13.9" customHeight="1">
      <c r="B60" s="379" t="s">
        <v>61</v>
      </c>
      <c r="C60" s="383">
        <f t="shared" ref="C60:AF60" si="100">IF(SUM(C57,C59)=0,0,C59/SUM(C57,C59))</f>
        <v>0</v>
      </c>
      <c r="D60" s="384">
        <f t="shared" si="100"/>
        <v>0</v>
      </c>
      <c r="E60" s="384">
        <f t="shared" si="100"/>
        <v>0</v>
      </c>
      <c r="F60" s="384">
        <f t="shared" si="100"/>
        <v>0</v>
      </c>
      <c r="G60" s="384">
        <f t="shared" si="100"/>
        <v>0</v>
      </c>
      <c r="H60" s="384">
        <f t="shared" si="100"/>
        <v>0</v>
      </c>
      <c r="I60" s="384">
        <f t="shared" si="100"/>
        <v>0</v>
      </c>
      <c r="J60" s="384">
        <f t="shared" si="100"/>
        <v>0</v>
      </c>
      <c r="K60" s="384">
        <f t="shared" si="100"/>
        <v>0</v>
      </c>
      <c r="L60" s="384">
        <f t="shared" si="100"/>
        <v>0</v>
      </c>
      <c r="M60" s="384">
        <f t="shared" si="100"/>
        <v>0</v>
      </c>
      <c r="N60" s="384">
        <f t="shared" si="100"/>
        <v>0</v>
      </c>
      <c r="O60" s="384">
        <f t="shared" si="100"/>
        <v>0</v>
      </c>
      <c r="P60" s="384">
        <f t="shared" si="100"/>
        <v>0</v>
      </c>
      <c r="Q60" s="384">
        <f t="shared" si="100"/>
        <v>0</v>
      </c>
      <c r="R60" s="384">
        <f t="shared" si="100"/>
        <v>0</v>
      </c>
      <c r="S60" s="384">
        <f t="shared" si="100"/>
        <v>0</v>
      </c>
      <c r="T60" s="384">
        <f t="shared" si="100"/>
        <v>0</v>
      </c>
      <c r="U60" s="384">
        <f t="shared" si="100"/>
        <v>0</v>
      </c>
      <c r="V60" s="384">
        <f t="shared" si="100"/>
        <v>0</v>
      </c>
      <c r="W60" s="384">
        <f t="shared" si="100"/>
        <v>0</v>
      </c>
      <c r="X60" s="384">
        <f t="shared" si="100"/>
        <v>0</v>
      </c>
      <c r="Y60" s="384">
        <f t="shared" si="100"/>
        <v>0</v>
      </c>
      <c r="Z60" s="384">
        <f t="shared" si="100"/>
        <v>0</v>
      </c>
      <c r="AA60" s="384">
        <f t="shared" si="100"/>
        <v>0</v>
      </c>
      <c r="AB60" s="384">
        <f t="shared" si="100"/>
        <v>0</v>
      </c>
      <c r="AC60" s="384">
        <f t="shared" si="100"/>
        <v>0</v>
      </c>
      <c r="AD60" s="384">
        <f t="shared" si="100"/>
        <v>0</v>
      </c>
      <c r="AE60" s="384">
        <f t="shared" si="100"/>
        <v>0</v>
      </c>
      <c r="AF60" s="385">
        <f t="shared" si="100"/>
        <v>0</v>
      </c>
      <c r="AH60" s="377"/>
      <c r="AI60" s="378"/>
      <c r="AJ60" s="377"/>
      <c r="AK60" s="378"/>
    </row>
    <row r="61" spans="1:37" s="308" customFormat="1" ht="13.9" customHeight="1" thickBot="1">
      <c r="B61" s="379" t="s">
        <v>62</v>
      </c>
      <c r="C61" s="389">
        <f t="shared" ref="C61:AF61" si="101">COUNTIF(C14:C55,"=N/A")</f>
        <v>0</v>
      </c>
      <c r="D61" s="390">
        <f t="shared" si="101"/>
        <v>0</v>
      </c>
      <c r="E61" s="390">
        <f t="shared" si="101"/>
        <v>0</v>
      </c>
      <c r="F61" s="390">
        <f t="shared" si="101"/>
        <v>0</v>
      </c>
      <c r="G61" s="390">
        <f t="shared" si="101"/>
        <v>0</v>
      </c>
      <c r="H61" s="390">
        <f t="shared" si="101"/>
        <v>0</v>
      </c>
      <c r="I61" s="390">
        <f t="shared" si="101"/>
        <v>0</v>
      </c>
      <c r="J61" s="390">
        <f t="shared" si="101"/>
        <v>0</v>
      </c>
      <c r="K61" s="390">
        <f t="shared" si="101"/>
        <v>0</v>
      </c>
      <c r="L61" s="390">
        <f t="shared" si="101"/>
        <v>0</v>
      </c>
      <c r="M61" s="390">
        <f t="shared" si="101"/>
        <v>0</v>
      </c>
      <c r="N61" s="390">
        <f t="shared" si="101"/>
        <v>0</v>
      </c>
      <c r="O61" s="390">
        <f t="shared" si="101"/>
        <v>0</v>
      </c>
      <c r="P61" s="390">
        <f t="shared" si="101"/>
        <v>0</v>
      </c>
      <c r="Q61" s="390">
        <f t="shared" si="101"/>
        <v>0</v>
      </c>
      <c r="R61" s="390">
        <f t="shared" si="101"/>
        <v>0</v>
      </c>
      <c r="S61" s="390">
        <f t="shared" si="101"/>
        <v>0</v>
      </c>
      <c r="T61" s="390">
        <f t="shared" si="101"/>
        <v>0</v>
      </c>
      <c r="U61" s="390">
        <f t="shared" si="101"/>
        <v>0</v>
      </c>
      <c r="V61" s="390">
        <f t="shared" si="101"/>
        <v>0</v>
      </c>
      <c r="W61" s="390">
        <f t="shared" si="101"/>
        <v>0</v>
      </c>
      <c r="X61" s="390">
        <f t="shared" si="101"/>
        <v>0</v>
      </c>
      <c r="Y61" s="390">
        <f t="shared" si="101"/>
        <v>0</v>
      </c>
      <c r="Z61" s="390">
        <f t="shared" si="101"/>
        <v>0</v>
      </c>
      <c r="AA61" s="390">
        <f t="shared" si="101"/>
        <v>0</v>
      </c>
      <c r="AB61" s="390">
        <f t="shared" si="101"/>
        <v>0</v>
      </c>
      <c r="AC61" s="390">
        <f t="shared" si="101"/>
        <v>0</v>
      </c>
      <c r="AD61" s="390">
        <f t="shared" si="101"/>
        <v>0</v>
      </c>
      <c r="AE61" s="390">
        <f t="shared" si="101"/>
        <v>0</v>
      </c>
      <c r="AF61" s="391">
        <f t="shared" si="101"/>
        <v>0</v>
      </c>
      <c r="AH61" s="165"/>
      <c r="AI61" s="165"/>
      <c r="AJ61" s="165"/>
      <c r="AK61" s="165"/>
    </row>
    <row r="62" spans="1:37" s="308" customFormat="1" ht="13.9" customHeight="1" thickBot="1">
      <c r="B62" s="1026"/>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row>
    <row r="63" spans="1:37" ht="15" thickBot="1">
      <c r="C63" s="575" t="s">
        <v>208</v>
      </c>
      <c r="D63" s="574"/>
      <c r="E63" s="574"/>
      <c r="F63" s="574"/>
      <c r="G63" s="574"/>
      <c r="H63" s="574"/>
      <c r="I63" s="574"/>
      <c r="J63" s="574"/>
      <c r="K63" s="574"/>
      <c r="L63" s="573"/>
      <c r="M63" s="575" t="s">
        <v>207</v>
      </c>
      <c r="N63" s="574"/>
      <c r="O63" s="574"/>
      <c r="P63" s="574"/>
      <c r="Q63" s="574"/>
      <c r="R63" s="574"/>
      <c r="S63" s="574"/>
      <c r="T63" s="574"/>
      <c r="U63" s="574"/>
      <c r="V63" s="573"/>
      <c r="W63" s="575" t="s">
        <v>206</v>
      </c>
      <c r="X63" s="574"/>
      <c r="Y63" s="574"/>
      <c r="Z63" s="574"/>
      <c r="AA63" s="574"/>
      <c r="AB63" s="574"/>
      <c r="AC63" s="574"/>
      <c r="AD63" s="574"/>
      <c r="AE63" s="574"/>
      <c r="AF63" s="573"/>
    </row>
    <row r="64" spans="1:37" ht="49.9" customHeight="1" thickBot="1">
      <c r="C64" s="1028"/>
      <c r="D64" s="1029"/>
      <c r="E64" s="1029"/>
      <c r="F64" s="1029"/>
      <c r="G64" s="1029"/>
      <c r="H64" s="1029"/>
      <c r="I64" s="1029"/>
      <c r="J64" s="1029"/>
      <c r="K64" s="1029"/>
      <c r="L64" s="1030"/>
      <c r="M64" s="1028"/>
      <c r="N64" s="1029"/>
      <c r="O64" s="1029"/>
      <c r="P64" s="1029"/>
      <c r="Q64" s="1029"/>
      <c r="R64" s="1029"/>
      <c r="S64" s="1029"/>
      <c r="T64" s="1029"/>
      <c r="U64" s="1029"/>
      <c r="V64" s="1030"/>
      <c r="W64" s="1028"/>
      <c r="X64" s="1029"/>
      <c r="Y64" s="1029"/>
      <c r="Z64" s="1029"/>
      <c r="AA64" s="1029"/>
      <c r="AB64" s="1029"/>
      <c r="AC64" s="1029"/>
      <c r="AD64" s="1029"/>
      <c r="AE64" s="1029"/>
      <c r="AF64" s="1030"/>
    </row>
    <row r="68" spans="2:2" ht="15">
      <c r="B68" s="646"/>
    </row>
    <row r="69" spans="2:2" ht="15">
      <c r="B69" s="646"/>
    </row>
    <row r="70" spans="2:2" ht="15">
      <c r="B70" s="646"/>
    </row>
    <row r="71" spans="2:2" ht="15">
      <c r="B71" s="647"/>
    </row>
  </sheetData>
  <sheetProtection sheet="1" objects="1" scenarios="1"/>
  <mergeCells count="22">
    <mergeCell ref="B62:AK62"/>
    <mergeCell ref="C64:L64"/>
    <mergeCell ref="M64:V64"/>
    <mergeCell ref="W64:AF64"/>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2:AF12">
    <cfRule type="cellIs" dxfId="393" priority="59" operator="equal">
      <formula>"N/A"</formula>
    </cfRule>
    <cfRule type="cellIs" dxfId="392" priority="60" operator="equal">
      <formula>"Not Met"</formula>
    </cfRule>
  </conditionalFormatting>
  <conditionalFormatting sqref="C22:AF22">
    <cfRule type="cellIs" dxfId="391" priority="47" operator="equal">
      <formula>"N/A"</formula>
    </cfRule>
    <cfRule type="cellIs" dxfId="390" priority="48" operator="equal">
      <formula>"Not Met"</formula>
    </cfRule>
  </conditionalFormatting>
  <conditionalFormatting sqref="C34:AF34">
    <cfRule type="cellIs" dxfId="389" priority="41" operator="equal">
      <formula>"N/A"</formula>
    </cfRule>
    <cfRule type="cellIs" dxfId="388" priority="42" operator="equal">
      <formula>"Not Met"</formula>
    </cfRule>
  </conditionalFormatting>
  <conditionalFormatting sqref="C32:AF32">
    <cfRule type="cellIs" dxfId="387" priority="43" operator="equal">
      <formula>"N/A"</formula>
    </cfRule>
    <cfRule type="cellIs" dxfId="386" priority="44" operator="equal">
      <formula>"Not Met"</formula>
    </cfRule>
  </conditionalFormatting>
  <conditionalFormatting sqref="C14:AF14">
    <cfRule type="cellIs" dxfId="385" priority="49" operator="equal">
      <formula>"N/A"</formula>
    </cfRule>
    <cfRule type="cellIs" dxfId="384" priority="50" operator="equal">
      <formula>"Not Met"</formula>
    </cfRule>
  </conditionalFormatting>
  <conditionalFormatting sqref="C16:AF16">
    <cfRule type="cellIs" dxfId="383" priority="31" operator="equal">
      <formula>"N/A"</formula>
    </cfRule>
    <cfRule type="cellIs" dxfId="382" priority="32" operator="equal">
      <formula>"Not Met"</formula>
    </cfRule>
  </conditionalFormatting>
  <conditionalFormatting sqref="C24:AF24">
    <cfRule type="cellIs" dxfId="381" priority="45" operator="equal">
      <formula>"N/A"</formula>
    </cfRule>
    <cfRule type="cellIs" dxfId="380" priority="46" operator="equal">
      <formula>"Not Met"</formula>
    </cfRule>
  </conditionalFormatting>
  <conditionalFormatting sqref="C36:AF36">
    <cfRule type="cellIs" dxfId="379" priority="39" operator="equal">
      <formula>"N/A"</formula>
    </cfRule>
    <cfRule type="cellIs" dxfId="378" priority="40" operator="equal">
      <formula>"Not Met"</formula>
    </cfRule>
  </conditionalFormatting>
  <conditionalFormatting sqref="C38:AF38">
    <cfRule type="cellIs" dxfId="377" priority="37" operator="equal">
      <formula>"N/A"</formula>
    </cfRule>
    <cfRule type="cellIs" dxfId="376" priority="38" operator="equal">
      <formula>"Not Met"</formula>
    </cfRule>
  </conditionalFormatting>
  <conditionalFormatting sqref="C20:AF20">
    <cfRule type="cellIs" dxfId="375" priority="29" operator="equal">
      <formula>"N/A"</formula>
    </cfRule>
    <cfRule type="cellIs" dxfId="374" priority="30" operator="equal">
      <formula>"Not Met"</formula>
    </cfRule>
  </conditionalFormatting>
  <conditionalFormatting sqref="C28:AF28">
    <cfRule type="cellIs" dxfId="373" priority="27" operator="equal">
      <formula>"N/A"</formula>
    </cfRule>
    <cfRule type="cellIs" dxfId="372" priority="28" operator="equal">
      <formula>"Not Met"</formula>
    </cfRule>
  </conditionalFormatting>
  <conditionalFormatting sqref="C30:AF30">
    <cfRule type="cellIs" dxfId="371" priority="25" operator="equal">
      <formula>"N/A"</formula>
    </cfRule>
    <cfRule type="cellIs" dxfId="370" priority="26" operator="equal">
      <formula>"Not Met"</formula>
    </cfRule>
  </conditionalFormatting>
  <conditionalFormatting sqref="C26:AF26">
    <cfRule type="cellIs" dxfId="369" priority="23" operator="equal">
      <formula>"N/A"</formula>
    </cfRule>
    <cfRule type="cellIs" dxfId="368" priority="24" operator="equal">
      <formula>"Not Met"</formula>
    </cfRule>
  </conditionalFormatting>
  <conditionalFormatting sqref="C40:AF40">
    <cfRule type="cellIs" dxfId="367" priority="35" operator="equal">
      <formula>"N/A"</formula>
    </cfRule>
    <cfRule type="cellIs" dxfId="366" priority="36" operator="equal">
      <formula>"Not Met"</formula>
    </cfRule>
  </conditionalFormatting>
  <conditionalFormatting sqref="C18:AF18">
    <cfRule type="cellIs" dxfId="365" priority="33" operator="equal">
      <formula>"N/A"</formula>
    </cfRule>
    <cfRule type="cellIs" dxfId="364" priority="34" operator="equal">
      <formula>"Not Met"</formula>
    </cfRule>
  </conditionalFormatting>
  <conditionalFormatting sqref="C44:AF44">
    <cfRule type="cellIs" dxfId="363" priority="7" operator="equal">
      <formula>"N/A"</formula>
    </cfRule>
    <cfRule type="cellIs" dxfId="362" priority="8" operator="equal">
      <formula>"Not Met"</formula>
    </cfRule>
  </conditionalFormatting>
  <conditionalFormatting sqref="C52:AF52">
    <cfRule type="cellIs" dxfId="361" priority="5" operator="equal">
      <formula>"N/A"</formula>
    </cfRule>
    <cfRule type="cellIs" dxfId="360" priority="6" operator="equal">
      <formula>"Not Met"</formula>
    </cfRule>
  </conditionalFormatting>
  <conditionalFormatting sqref="C50:AF50">
    <cfRule type="cellIs" dxfId="359" priority="3" operator="equal">
      <formula>"N/A"</formula>
    </cfRule>
    <cfRule type="cellIs" dxfId="358" priority="4" operator="equal">
      <formula>"Not Met"</formula>
    </cfRule>
  </conditionalFormatting>
  <conditionalFormatting sqref="C54:AF54">
    <cfRule type="cellIs" dxfId="357" priority="1" operator="equal">
      <formula>"N/A"</formula>
    </cfRule>
    <cfRule type="cellIs" dxfId="356" priority="2" operator="equal">
      <formula>"Not Met"</formula>
    </cfRule>
  </conditionalFormatting>
  <conditionalFormatting sqref="C46:AF46">
    <cfRule type="cellIs" dxfId="355" priority="9" operator="equal">
      <formula>"N/A"</formula>
    </cfRule>
    <cfRule type="cellIs" dxfId="354" priority="10" operator="equal">
      <formula>"Not Met"</formula>
    </cfRule>
  </conditionalFormatting>
  <conditionalFormatting sqref="C42:AF42">
    <cfRule type="cellIs" dxfId="353" priority="13" operator="equal">
      <formula>"N/A"</formula>
    </cfRule>
    <cfRule type="cellIs" dxfId="352" priority="14" operator="equal">
      <formula>"Not Met"</formula>
    </cfRule>
  </conditionalFormatting>
  <conditionalFormatting sqref="C48:AF48">
    <cfRule type="cellIs" dxfId="351" priority="11" operator="equal">
      <formula>"N/A"</formula>
    </cfRule>
    <cfRule type="cellIs" dxfId="350" priority="12" operator="equal">
      <formula>"Not Met"</formula>
    </cfRule>
  </conditionalFormatting>
  <dataValidations count="2">
    <dataValidation type="list" allowBlank="1" showInputMessage="1" showErrorMessage="1" sqref="C20:AF20 C50:AF50 C28:AF28 C30:AF30 C14:AF14 C22:AF22 C24:AF24 C32:AF32 C34:AF34 C36:AF36 C38:AF38 C40:AF40 C26:AF26 C18:AF18 C16:AF16 C42:AF42 C48:AF48 C46:AF46 C44:AF44 C52:AF52 C54:AF5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Child and Adolescent Day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1" t="s">
        <v>216</v>
      </c>
      <c r="C1" s="586"/>
      <c r="D1" s="586"/>
      <c r="E1" s="586"/>
      <c r="F1" s="586"/>
      <c r="G1" s="586"/>
      <c r="H1" s="586"/>
      <c r="I1" s="586"/>
      <c r="J1" s="586"/>
      <c r="K1" s="586"/>
      <c r="L1" s="586"/>
      <c r="M1" s="1" t="s">
        <v>216</v>
      </c>
      <c r="N1" s="586"/>
      <c r="O1" s="586"/>
      <c r="P1" s="586"/>
      <c r="Q1" s="586"/>
      <c r="R1" s="586"/>
      <c r="S1" s="586"/>
      <c r="T1" s="586"/>
      <c r="U1" s="586"/>
      <c r="V1" s="586"/>
      <c r="W1" s="1" t="s">
        <v>216</v>
      </c>
      <c r="X1" s="586"/>
      <c r="Y1" s="586"/>
      <c r="Z1" s="586"/>
      <c r="AA1" s="586"/>
      <c r="AB1" s="586"/>
      <c r="AC1" s="586"/>
      <c r="AD1" s="586"/>
      <c r="AE1" s="586"/>
      <c r="AF1" s="586"/>
    </row>
    <row r="2" spans="1:37" ht="17.25" thickBot="1">
      <c r="A2" s="904"/>
    </row>
    <row r="3" spans="1:37" ht="40.15" customHeight="1" thickBot="1">
      <c r="A3" s="905"/>
      <c r="B3" s="894"/>
      <c r="C3" s="581" t="s">
        <v>464</v>
      </c>
      <c r="D3" s="581"/>
      <c r="E3" s="581"/>
      <c r="F3" s="581"/>
      <c r="G3" s="581"/>
      <c r="H3" s="581"/>
      <c r="I3" s="581"/>
      <c r="J3" s="581"/>
      <c r="K3" s="581"/>
      <c r="L3" s="580"/>
      <c r="M3" s="581" t="s">
        <v>464</v>
      </c>
      <c r="N3" s="581"/>
      <c r="O3" s="581"/>
      <c r="P3" s="581"/>
      <c r="Q3" s="581"/>
      <c r="R3" s="581"/>
      <c r="S3" s="581"/>
      <c r="T3" s="581"/>
      <c r="U3" s="581"/>
      <c r="V3" s="580"/>
      <c r="W3" s="581" t="s">
        <v>464</v>
      </c>
      <c r="X3" s="581"/>
      <c r="Y3" s="581"/>
      <c r="Z3" s="581"/>
      <c r="AA3" s="581"/>
      <c r="AB3" s="581"/>
      <c r="AC3" s="581"/>
      <c r="AD3" s="581"/>
      <c r="AE3" s="581"/>
      <c r="AF3" s="580"/>
    </row>
    <row r="4" spans="1:37" s="578" customFormat="1" ht="19.899999999999999" customHeight="1">
      <c r="A4" s="906"/>
      <c r="B4" s="944"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945"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946"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587"/>
      <c r="AH6" s="588"/>
      <c r="AI6" s="588"/>
      <c r="AJ6" s="588"/>
      <c r="AK6" s="588"/>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589" t="s">
        <v>34</v>
      </c>
      <c r="AH8" s="590" t="s">
        <v>35</v>
      </c>
      <c r="AI8" s="591" t="s">
        <v>36</v>
      </c>
      <c r="AJ8" s="592" t="s">
        <v>37</v>
      </c>
      <c r="AK8" s="593"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594"/>
      <c r="AH10" s="595"/>
      <c r="AI10" s="596"/>
      <c r="AJ10" s="595"/>
      <c r="AK10" s="597"/>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594"/>
      <c r="AH11" s="595"/>
      <c r="AI11" s="596"/>
      <c r="AJ11" s="595"/>
      <c r="AK11" s="597"/>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102.75" thickTop="1">
      <c r="A42" s="915" t="s">
        <v>405</v>
      </c>
      <c r="B42" s="939" t="s">
        <v>463</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25.5">
      <c r="A44" s="913" t="s">
        <v>406</v>
      </c>
      <c r="B44" s="939" t="s">
        <v>462</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ht="76.5">
      <c r="A46" s="913" t="s">
        <v>433</v>
      </c>
      <c r="B46" s="939" t="s">
        <v>460</v>
      </c>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608"/>
      <c r="AG46" s="84">
        <f t="shared" ref="AG46" si="72">COUNTIF(C46:AF46,"=Met")</f>
        <v>0</v>
      </c>
      <c r="AH46" s="85">
        <f t="shared" ref="AH46" si="73">IF(SUM(AG46,AI46)=0,0,AG46/SUM(AG46,AI46))</f>
        <v>0</v>
      </c>
      <c r="AI46" s="86">
        <f t="shared" ref="AI46" si="74">COUNTIF(C46:AF46,"=Not Met")</f>
        <v>0</v>
      </c>
      <c r="AJ46" s="85">
        <f t="shared" ref="AJ46" si="75">IF(SUM(AG46,AI46)=0,0,AI46/SUM(AG46,AI46))</f>
        <v>0</v>
      </c>
      <c r="AK46" s="87">
        <f t="shared" ref="AK46" si="76">COUNTIF(C46:AF46,"=N/A")</f>
        <v>0</v>
      </c>
    </row>
    <row r="47" spans="1:37" ht="15" thickBot="1">
      <c r="A47" s="914"/>
      <c r="B47" s="943" t="s">
        <v>209</v>
      </c>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5"/>
      <c r="AG47" s="598"/>
      <c r="AH47" s="599"/>
      <c r="AI47" s="600"/>
      <c r="AJ47" s="599"/>
      <c r="AK47" s="601"/>
    </row>
    <row r="48" spans="1:37" ht="15" thickBot="1">
      <c r="B48" s="582"/>
    </row>
    <row r="49" spans="2:37" s="308" customFormat="1" ht="13.9" customHeight="1">
      <c r="B49" s="379" t="s">
        <v>58</v>
      </c>
      <c r="C49" s="380">
        <f t="shared" ref="C49:AF49" si="77">COUNTIF(C14:C47,"=Met")</f>
        <v>0</v>
      </c>
      <c r="D49" s="381">
        <f t="shared" si="77"/>
        <v>0</v>
      </c>
      <c r="E49" s="381">
        <f t="shared" si="77"/>
        <v>0</v>
      </c>
      <c r="F49" s="381">
        <f t="shared" si="77"/>
        <v>0</v>
      </c>
      <c r="G49" s="381">
        <f t="shared" si="77"/>
        <v>0</v>
      </c>
      <c r="H49" s="381">
        <f t="shared" si="77"/>
        <v>0</v>
      </c>
      <c r="I49" s="381">
        <f t="shared" si="77"/>
        <v>0</v>
      </c>
      <c r="J49" s="381">
        <f t="shared" si="77"/>
        <v>0</v>
      </c>
      <c r="K49" s="381">
        <f t="shared" si="77"/>
        <v>0</v>
      </c>
      <c r="L49" s="381">
        <f t="shared" si="77"/>
        <v>0</v>
      </c>
      <c r="M49" s="381">
        <f t="shared" si="77"/>
        <v>0</v>
      </c>
      <c r="N49" s="381">
        <f t="shared" si="77"/>
        <v>0</v>
      </c>
      <c r="O49" s="381">
        <f t="shared" si="77"/>
        <v>0</v>
      </c>
      <c r="P49" s="381">
        <f t="shared" si="77"/>
        <v>0</v>
      </c>
      <c r="Q49" s="381">
        <f t="shared" si="77"/>
        <v>0</v>
      </c>
      <c r="R49" s="381">
        <f t="shared" si="77"/>
        <v>0</v>
      </c>
      <c r="S49" s="381">
        <f t="shared" si="77"/>
        <v>0</v>
      </c>
      <c r="T49" s="381">
        <f t="shared" si="77"/>
        <v>0</v>
      </c>
      <c r="U49" s="381">
        <f t="shared" si="77"/>
        <v>0</v>
      </c>
      <c r="V49" s="381">
        <f t="shared" si="77"/>
        <v>0</v>
      </c>
      <c r="W49" s="381">
        <f t="shared" si="77"/>
        <v>0</v>
      </c>
      <c r="X49" s="381">
        <f t="shared" si="77"/>
        <v>0</v>
      </c>
      <c r="Y49" s="381">
        <f t="shared" si="77"/>
        <v>0</v>
      </c>
      <c r="Z49" s="381">
        <f t="shared" si="77"/>
        <v>0</v>
      </c>
      <c r="AA49" s="381">
        <f t="shared" si="77"/>
        <v>0</v>
      </c>
      <c r="AB49" s="381">
        <f t="shared" si="77"/>
        <v>0</v>
      </c>
      <c r="AC49" s="381">
        <f t="shared" si="77"/>
        <v>0</v>
      </c>
      <c r="AD49" s="381">
        <f t="shared" si="77"/>
        <v>0</v>
      </c>
      <c r="AE49" s="381">
        <f t="shared" si="77"/>
        <v>0</v>
      </c>
      <c r="AF49" s="382">
        <f t="shared" si="77"/>
        <v>0</v>
      </c>
      <c r="AH49" s="377"/>
      <c r="AI49" s="378"/>
      <c r="AJ49" s="377"/>
      <c r="AK49" s="378"/>
    </row>
    <row r="50" spans="2:37" s="308" customFormat="1" ht="13.9" customHeight="1">
      <c r="B50" s="379" t="s">
        <v>59</v>
      </c>
      <c r="C50" s="383">
        <f t="shared" ref="C50" si="78">IF(SUM(C49,C51)=0,0,C49/SUM(C49,C51))</f>
        <v>0</v>
      </c>
      <c r="D50" s="384">
        <f t="shared" ref="D50:AF50" si="79">IF(SUM(D49,D51)=0,0,D49/SUM(D49,D51))</f>
        <v>0</v>
      </c>
      <c r="E50" s="384">
        <f t="shared" si="79"/>
        <v>0</v>
      </c>
      <c r="F50" s="384">
        <f t="shared" si="79"/>
        <v>0</v>
      </c>
      <c r="G50" s="384">
        <f t="shared" si="79"/>
        <v>0</v>
      </c>
      <c r="H50" s="384">
        <f t="shared" si="79"/>
        <v>0</v>
      </c>
      <c r="I50" s="384">
        <f t="shared" si="79"/>
        <v>0</v>
      </c>
      <c r="J50" s="384">
        <f t="shared" si="79"/>
        <v>0</v>
      </c>
      <c r="K50" s="384">
        <f t="shared" si="79"/>
        <v>0</v>
      </c>
      <c r="L50" s="384">
        <f t="shared" si="79"/>
        <v>0</v>
      </c>
      <c r="M50" s="384">
        <f t="shared" si="79"/>
        <v>0</v>
      </c>
      <c r="N50" s="384">
        <f t="shared" si="79"/>
        <v>0</v>
      </c>
      <c r="O50" s="384">
        <f t="shared" si="79"/>
        <v>0</v>
      </c>
      <c r="P50" s="384">
        <f t="shared" si="79"/>
        <v>0</v>
      </c>
      <c r="Q50" s="384">
        <f t="shared" si="79"/>
        <v>0</v>
      </c>
      <c r="R50" s="384">
        <f t="shared" si="79"/>
        <v>0</v>
      </c>
      <c r="S50" s="384">
        <f t="shared" si="79"/>
        <v>0</v>
      </c>
      <c r="T50" s="384">
        <f t="shared" si="79"/>
        <v>0</v>
      </c>
      <c r="U50" s="384">
        <f t="shared" si="79"/>
        <v>0</v>
      </c>
      <c r="V50" s="384">
        <f t="shared" si="79"/>
        <v>0</v>
      </c>
      <c r="W50" s="384">
        <f t="shared" si="79"/>
        <v>0</v>
      </c>
      <c r="X50" s="384">
        <f t="shared" si="79"/>
        <v>0</v>
      </c>
      <c r="Y50" s="384">
        <f t="shared" si="79"/>
        <v>0</v>
      </c>
      <c r="Z50" s="384">
        <f t="shared" si="79"/>
        <v>0</v>
      </c>
      <c r="AA50" s="384">
        <f t="shared" si="79"/>
        <v>0</v>
      </c>
      <c r="AB50" s="384">
        <f t="shared" si="79"/>
        <v>0</v>
      </c>
      <c r="AC50" s="384">
        <f t="shared" si="79"/>
        <v>0</v>
      </c>
      <c r="AD50" s="384">
        <f t="shared" si="79"/>
        <v>0</v>
      </c>
      <c r="AE50" s="384">
        <f t="shared" si="79"/>
        <v>0</v>
      </c>
      <c r="AF50" s="385">
        <f t="shared" si="79"/>
        <v>0</v>
      </c>
      <c r="AH50" s="377"/>
      <c r="AI50" s="378"/>
      <c r="AJ50" s="377"/>
      <c r="AK50" s="378"/>
    </row>
    <row r="51" spans="2:37" s="308" customFormat="1" ht="13.9" customHeight="1">
      <c r="B51" s="379" t="s">
        <v>60</v>
      </c>
      <c r="C51" s="386">
        <f t="shared" ref="C51:AF51" si="80">COUNTIF(C14:C47,"=Not Met")</f>
        <v>0</v>
      </c>
      <c r="D51" s="387">
        <f t="shared" si="80"/>
        <v>0</v>
      </c>
      <c r="E51" s="387">
        <f t="shared" si="80"/>
        <v>0</v>
      </c>
      <c r="F51" s="387">
        <f t="shared" si="80"/>
        <v>0</v>
      </c>
      <c r="G51" s="387">
        <f t="shared" si="80"/>
        <v>0</v>
      </c>
      <c r="H51" s="387">
        <f t="shared" si="80"/>
        <v>0</v>
      </c>
      <c r="I51" s="387">
        <f t="shared" si="80"/>
        <v>0</v>
      </c>
      <c r="J51" s="387">
        <f t="shared" si="80"/>
        <v>0</v>
      </c>
      <c r="K51" s="387">
        <f t="shared" si="80"/>
        <v>0</v>
      </c>
      <c r="L51" s="387">
        <f t="shared" si="80"/>
        <v>0</v>
      </c>
      <c r="M51" s="387">
        <f t="shared" si="80"/>
        <v>0</v>
      </c>
      <c r="N51" s="387">
        <f t="shared" si="80"/>
        <v>0</v>
      </c>
      <c r="O51" s="387">
        <f t="shared" si="80"/>
        <v>0</v>
      </c>
      <c r="P51" s="387">
        <f t="shared" si="80"/>
        <v>0</v>
      </c>
      <c r="Q51" s="387">
        <f t="shared" si="80"/>
        <v>0</v>
      </c>
      <c r="R51" s="387">
        <f t="shared" si="80"/>
        <v>0</v>
      </c>
      <c r="S51" s="387">
        <f t="shared" si="80"/>
        <v>0</v>
      </c>
      <c r="T51" s="387">
        <f t="shared" si="80"/>
        <v>0</v>
      </c>
      <c r="U51" s="387">
        <f t="shared" si="80"/>
        <v>0</v>
      </c>
      <c r="V51" s="387">
        <f t="shared" si="80"/>
        <v>0</v>
      </c>
      <c r="W51" s="387">
        <f t="shared" si="80"/>
        <v>0</v>
      </c>
      <c r="X51" s="387">
        <f t="shared" si="80"/>
        <v>0</v>
      </c>
      <c r="Y51" s="387">
        <f t="shared" si="80"/>
        <v>0</v>
      </c>
      <c r="Z51" s="387">
        <f t="shared" si="80"/>
        <v>0</v>
      </c>
      <c r="AA51" s="387">
        <f t="shared" si="80"/>
        <v>0</v>
      </c>
      <c r="AB51" s="387">
        <f t="shared" si="80"/>
        <v>0</v>
      </c>
      <c r="AC51" s="387">
        <f t="shared" si="80"/>
        <v>0</v>
      </c>
      <c r="AD51" s="387">
        <f t="shared" si="80"/>
        <v>0</v>
      </c>
      <c r="AE51" s="387">
        <f t="shared" si="80"/>
        <v>0</v>
      </c>
      <c r="AF51" s="388">
        <f t="shared" si="80"/>
        <v>0</v>
      </c>
      <c r="AH51" s="377"/>
      <c r="AI51" s="378"/>
      <c r="AJ51" s="377"/>
      <c r="AK51" s="378"/>
    </row>
    <row r="52" spans="2:37" s="308" customFormat="1" ht="13.9" customHeight="1">
      <c r="B52" s="379" t="s">
        <v>61</v>
      </c>
      <c r="C52" s="383">
        <f t="shared" ref="C52" si="81">IF(SUM(C49,C51)=0,0,C51/SUM(C49,C51))</f>
        <v>0</v>
      </c>
      <c r="D52" s="384">
        <f t="shared" ref="D52:AF52" si="82">IF(SUM(D49,D51)=0,0,D51/SUM(D49,D51))</f>
        <v>0</v>
      </c>
      <c r="E52" s="384">
        <f t="shared" si="82"/>
        <v>0</v>
      </c>
      <c r="F52" s="384">
        <f t="shared" si="82"/>
        <v>0</v>
      </c>
      <c r="G52" s="384">
        <f t="shared" si="82"/>
        <v>0</v>
      </c>
      <c r="H52" s="384">
        <f t="shared" si="82"/>
        <v>0</v>
      </c>
      <c r="I52" s="384">
        <f t="shared" si="82"/>
        <v>0</v>
      </c>
      <c r="J52" s="384">
        <f t="shared" si="82"/>
        <v>0</v>
      </c>
      <c r="K52" s="384">
        <f t="shared" si="82"/>
        <v>0</v>
      </c>
      <c r="L52" s="384">
        <f t="shared" si="82"/>
        <v>0</v>
      </c>
      <c r="M52" s="384">
        <f t="shared" si="82"/>
        <v>0</v>
      </c>
      <c r="N52" s="384">
        <f t="shared" si="82"/>
        <v>0</v>
      </c>
      <c r="O52" s="384">
        <f t="shared" si="82"/>
        <v>0</v>
      </c>
      <c r="P52" s="384">
        <f t="shared" si="82"/>
        <v>0</v>
      </c>
      <c r="Q52" s="384">
        <f t="shared" si="82"/>
        <v>0</v>
      </c>
      <c r="R52" s="384">
        <f t="shared" si="82"/>
        <v>0</v>
      </c>
      <c r="S52" s="384">
        <f t="shared" si="82"/>
        <v>0</v>
      </c>
      <c r="T52" s="384">
        <f t="shared" si="82"/>
        <v>0</v>
      </c>
      <c r="U52" s="384">
        <f t="shared" si="82"/>
        <v>0</v>
      </c>
      <c r="V52" s="384">
        <f t="shared" si="82"/>
        <v>0</v>
      </c>
      <c r="W52" s="384">
        <f t="shared" si="82"/>
        <v>0</v>
      </c>
      <c r="X52" s="384">
        <f t="shared" si="82"/>
        <v>0</v>
      </c>
      <c r="Y52" s="384">
        <f t="shared" si="82"/>
        <v>0</v>
      </c>
      <c r="Z52" s="384">
        <f t="shared" si="82"/>
        <v>0</v>
      </c>
      <c r="AA52" s="384">
        <f t="shared" si="82"/>
        <v>0</v>
      </c>
      <c r="AB52" s="384">
        <f t="shared" si="82"/>
        <v>0</v>
      </c>
      <c r="AC52" s="384">
        <f t="shared" si="82"/>
        <v>0</v>
      </c>
      <c r="AD52" s="384">
        <f t="shared" si="82"/>
        <v>0</v>
      </c>
      <c r="AE52" s="384">
        <f t="shared" si="82"/>
        <v>0</v>
      </c>
      <c r="AF52" s="385">
        <f t="shared" si="82"/>
        <v>0</v>
      </c>
      <c r="AH52" s="377"/>
      <c r="AI52" s="378"/>
      <c r="AJ52" s="377"/>
      <c r="AK52" s="378"/>
    </row>
    <row r="53" spans="2:37" s="308" customFormat="1" ht="13.9" customHeight="1" thickBot="1">
      <c r="B53" s="379" t="s">
        <v>62</v>
      </c>
      <c r="C53" s="389">
        <f t="shared" ref="C53:AF53" si="83">COUNTIF(C14:C47,"=N/A")</f>
        <v>0</v>
      </c>
      <c r="D53" s="390">
        <f t="shared" si="83"/>
        <v>0</v>
      </c>
      <c r="E53" s="390">
        <f t="shared" si="83"/>
        <v>0</v>
      </c>
      <c r="F53" s="390">
        <f t="shared" si="83"/>
        <v>0</v>
      </c>
      <c r="G53" s="390">
        <f t="shared" si="83"/>
        <v>0</v>
      </c>
      <c r="H53" s="390">
        <f t="shared" si="83"/>
        <v>0</v>
      </c>
      <c r="I53" s="390">
        <f t="shared" si="83"/>
        <v>0</v>
      </c>
      <c r="J53" s="390">
        <f t="shared" si="83"/>
        <v>0</v>
      </c>
      <c r="K53" s="390">
        <f t="shared" si="83"/>
        <v>0</v>
      </c>
      <c r="L53" s="390">
        <f t="shared" si="83"/>
        <v>0</v>
      </c>
      <c r="M53" s="390">
        <f t="shared" si="83"/>
        <v>0</v>
      </c>
      <c r="N53" s="390">
        <f t="shared" si="83"/>
        <v>0</v>
      </c>
      <c r="O53" s="390">
        <f t="shared" si="83"/>
        <v>0</v>
      </c>
      <c r="P53" s="390">
        <f t="shared" si="83"/>
        <v>0</v>
      </c>
      <c r="Q53" s="390">
        <f t="shared" si="83"/>
        <v>0</v>
      </c>
      <c r="R53" s="390">
        <f t="shared" si="83"/>
        <v>0</v>
      </c>
      <c r="S53" s="390">
        <f t="shared" si="83"/>
        <v>0</v>
      </c>
      <c r="T53" s="390">
        <f t="shared" si="83"/>
        <v>0</v>
      </c>
      <c r="U53" s="390">
        <f t="shared" si="83"/>
        <v>0</v>
      </c>
      <c r="V53" s="390">
        <f t="shared" si="83"/>
        <v>0</v>
      </c>
      <c r="W53" s="390">
        <f t="shared" si="83"/>
        <v>0</v>
      </c>
      <c r="X53" s="390">
        <f t="shared" si="83"/>
        <v>0</v>
      </c>
      <c r="Y53" s="390">
        <f t="shared" si="83"/>
        <v>0</v>
      </c>
      <c r="Z53" s="390">
        <f t="shared" si="83"/>
        <v>0</v>
      </c>
      <c r="AA53" s="390">
        <f t="shared" si="83"/>
        <v>0</v>
      </c>
      <c r="AB53" s="390">
        <f t="shared" si="83"/>
        <v>0</v>
      </c>
      <c r="AC53" s="390">
        <f t="shared" si="83"/>
        <v>0</v>
      </c>
      <c r="AD53" s="390">
        <f t="shared" si="83"/>
        <v>0</v>
      </c>
      <c r="AE53" s="390">
        <f t="shared" si="83"/>
        <v>0</v>
      </c>
      <c r="AF53" s="391">
        <f t="shared" si="83"/>
        <v>0</v>
      </c>
      <c r="AH53" s="165"/>
      <c r="AI53" s="165"/>
      <c r="AJ53" s="165"/>
      <c r="AK53" s="165"/>
    </row>
    <row r="54" spans="2:37" s="308" customFormat="1" ht="13.9" customHeight="1" thickBot="1">
      <c r="B54" s="1026"/>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row>
    <row r="55" spans="2:37" ht="15" thickBot="1">
      <c r="C55" s="575" t="s">
        <v>208</v>
      </c>
      <c r="D55" s="574"/>
      <c r="E55" s="574"/>
      <c r="F55" s="574"/>
      <c r="G55" s="574"/>
      <c r="H55" s="574"/>
      <c r="I55" s="574"/>
      <c r="J55" s="574"/>
      <c r="K55" s="574"/>
      <c r="L55" s="573"/>
      <c r="M55" s="575" t="s">
        <v>207</v>
      </c>
      <c r="N55" s="574"/>
      <c r="O55" s="574"/>
      <c r="P55" s="574"/>
      <c r="Q55" s="574"/>
      <c r="R55" s="574"/>
      <c r="S55" s="574"/>
      <c r="T55" s="574"/>
      <c r="U55" s="574"/>
      <c r="V55" s="573"/>
      <c r="W55" s="575" t="s">
        <v>206</v>
      </c>
      <c r="X55" s="574"/>
      <c r="Y55" s="574"/>
      <c r="Z55" s="574"/>
      <c r="AA55" s="574"/>
      <c r="AB55" s="574"/>
      <c r="AC55" s="574"/>
      <c r="AD55" s="574"/>
      <c r="AE55" s="574"/>
      <c r="AF55" s="573"/>
    </row>
    <row r="56" spans="2:37" ht="49.9" customHeight="1" thickBot="1">
      <c r="C56" s="1028"/>
      <c r="D56" s="1029"/>
      <c r="E56" s="1029"/>
      <c r="F56" s="1029"/>
      <c r="G56" s="1029"/>
      <c r="H56" s="1029"/>
      <c r="I56" s="1029"/>
      <c r="J56" s="1029"/>
      <c r="K56" s="1029"/>
      <c r="L56" s="1030"/>
      <c r="M56" s="1028"/>
      <c r="N56" s="1029"/>
      <c r="O56" s="1029"/>
      <c r="P56" s="1029"/>
      <c r="Q56" s="1029"/>
      <c r="R56" s="1029"/>
      <c r="S56" s="1029"/>
      <c r="T56" s="1029"/>
      <c r="U56" s="1029"/>
      <c r="V56" s="1030"/>
      <c r="W56" s="1028"/>
      <c r="X56" s="1029"/>
      <c r="Y56" s="1029"/>
      <c r="Z56" s="1029"/>
      <c r="AA56" s="1029"/>
      <c r="AB56" s="1029"/>
      <c r="AC56" s="1029"/>
      <c r="AD56" s="1029"/>
      <c r="AE56" s="1029"/>
      <c r="AF56" s="1030"/>
    </row>
    <row r="59" spans="2:37" ht="15">
      <c r="B59" s="646"/>
    </row>
    <row r="60" spans="2:37" ht="15">
      <c r="B60" s="646"/>
    </row>
    <row r="61" spans="2:37" ht="15">
      <c r="B61" s="646"/>
    </row>
    <row r="62" spans="2:37" ht="15">
      <c r="B62" s="647"/>
    </row>
  </sheetData>
  <sheetProtection sheet="1" objects="1" scenarios="1"/>
  <mergeCells count="22">
    <mergeCell ref="S6:V6"/>
    <mergeCell ref="C4:G4"/>
    <mergeCell ref="C5:G5"/>
    <mergeCell ref="C6:G6"/>
    <mergeCell ref="I4:L4"/>
    <mergeCell ref="I5:L5"/>
    <mergeCell ref="C56:L56"/>
    <mergeCell ref="M56:V56"/>
    <mergeCell ref="W56:AF56"/>
    <mergeCell ref="B54:AK54"/>
    <mergeCell ref="W4:AA4"/>
    <mergeCell ref="AC4:AF4"/>
    <mergeCell ref="W5:AA5"/>
    <mergeCell ref="AC5:AF5"/>
    <mergeCell ref="W6:AA6"/>
    <mergeCell ref="AC6:AF6"/>
    <mergeCell ref="I6:L6"/>
    <mergeCell ref="M4:Q4"/>
    <mergeCell ref="S4:V4"/>
    <mergeCell ref="M5:Q5"/>
    <mergeCell ref="S5:V5"/>
    <mergeCell ref="M6:Q6"/>
  </mergeCells>
  <conditionalFormatting sqref="C12:AF12">
    <cfRule type="cellIs" dxfId="349" priority="35" operator="equal">
      <formula>"N/A"</formula>
    </cfRule>
    <cfRule type="cellIs" dxfId="348" priority="36" operator="equal">
      <formula>"Not Met"</formula>
    </cfRule>
  </conditionalFormatting>
  <conditionalFormatting sqref="C14:AF14">
    <cfRule type="cellIs" dxfId="347" priority="33" operator="equal">
      <formula>"N/A"</formula>
    </cfRule>
    <cfRule type="cellIs" dxfId="346" priority="34" operator="equal">
      <formula>"Not Met"</formula>
    </cfRule>
  </conditionalFormatting>
  <conditionalFormatting sqref="C22:AF22">
    <cfRule type="cellIs" dxfId="345" priority="31" operator="equal">
      <formula>"N/A"</formula>
    </cfRule>
    <cfRule type="cellIs" dxfId="344" priority="32" operator="equal">
      <formula>"Not Met"</formula>
    </cfRule>
  </conditionalFormatting>
  <conditionalFormatting sqref="C34:AF34">
    <cfRule type="cellIs" dxfId="343" priority="25" operator="equal">
      <formula>"N/A"</formula>
    </cfRule>
    <cfRule type="cellIs" dxfId="342" priority="26" operator="equal">
      <formula>"Not Met"</formula>
    </cfRule>
  </conditionalFormatting>
  <conditionalFormatting sqref="C36:AF36">
    <cfRule type="cellIs" dxfId="341" priority="23" operator="equal">
      <formula>"N/A"</formula>
    </cfRule>
    <cfRule type="cellIs" dxfId="340" priority="24" operator="equal">
      <formula>"Not Met"</formula>
    </cfRule>
  </conditionalFormatting>
  <conditionalFormatting sqref="C38:AF38">
    <cfRule type="cellIs" dxfId="339" priority="21" operator="equal">
      <formula>"N/A"</formula>
    </cfRule>
    <cfRule type="cellIs" dxfId="338" priority="22" operator="equal">
      <formula>"Not Met"</formula>
    </cfRule>
  </conditionalFormatting>
  <conditionalFormatting sqref="C40:AF40">
    <cfRule type="cellIs" dxfId="337" priority="19" operator="equal">
      <formula>"N/A"</formula>
    </cfRule>
    <cfRule type="cellIs" dxfId="336" priority="20" operator="equal">
      <formula>"Not Met"</formula>
    </cfRule>
  </conditionalFormatting>
  <conditionalFormatting sqref="C18:AF18">
    <cfRule type="cellIs" dxfId="335" priority="17" operator="equal">
      <formula>"N/A"</formula>
    </cfRule>
    <cfRule type="cellIs" dxfId="334" priority="18" operator="equal">
      <formula>"Not Met"</formula>
    </cfRule>
  </conditionalFormatting>
  <conditionalFormatting sqref="C16:AF16">
    <cfRule type="cellIs" dxfId="333" priority="15" operator="equal">
      <formula>"N/A"</formula>
    </cfRule>
    <cfRule type="cellIs" dxfId="332" priority="16" operator="equal">
      <formula>"Not Met"</formula>
    </cfRule>
  </conditionalFormatting>
  <conditionalFormatting sqref="C20:AF20">
    <cfRule type="cellIs" dxfId="331" priority="13" operator="equal">
      <formula>"N/A"</formula>
    </cfRule>
    <cfRule type="cellIs" dxfId="330" priority="14" operator="equal">
      <formula>"Not Met"</formula>
    </cfRule>
  </conditionalFormatting>
  <conditionalFormatting sqref="C28:AF28">
    <cfRule type="cellIs" dxfId="329" priority="11" operator="equal">
      <formula>"N/A"</formula>
    </cfRule>
    <cfRule type="cellIs" dxfId="328" priority="12" operator="equal">
      <formula>"Not Met"</formula>
    </cfRule>
  </conditionalFormatting>
  <conditionalFormatting sqref="C30:AF30">
    <cfRule type="cellIs" dxfId="327" priority="9" operator="equal">
      <formula>"N/A"</formula>
    </cfRule>
    <cfRule type="cellIs" dxfId="326" priority="10" operator="equal">
      <formula>"Not Met"</formula>
    </cfRule>
  </conditionalFormatting>
  <conditionalFormatting sqref="C26:AF26">
    <cfRule type="cellIs" dxfId="325" priority="7" operator="equal">
      <formula>"N/A"</formula>
    </cfRule>
    <cfRule type="cellIs" dxfId="324" priority="8" operator="equal">
      <formula>"Not Met"</formula>
    </cfRule>
  </conditionalFormatting>
  <conditionalFormatting sqref="C32:AF32">
    <cfRule type="cellIs" dxfId="323" priority="27" operator="equal">
      <formula>"N/A"</formula>
    </cfRule>
    <cfRule type="cellIs" dxfId="322" priority="28" operator="equal">
      <formula>"Not Met"</formula>
    </cfRule>
  </conditionalFormatting>
  <conditionalFormatting sqref="C24:AF24">
    <cfRule type="cellIs" dxfId="321" priority="29" operator="equal">
      <formula>"N/A"</formula>
    </cfRule>
    <cfRule type="cellIs" dxfId="320" priority="30" operator="equal">
      <formula>"Not Met"</formula>
    </cfRule>
  </conditionalFormatting>
  <conditionalFormatting sqref="C44:AF44">
    <cfRule type="cellIs" dxfId="319" priority="5" operator="equal">
      <formula>"N/A"</formula>
    </cfRule>
    <cfRule type="cellIs" dxfId="318" priority="6" operator="equal">
      <formula>"Not Met"</formula>
    </cfRule>
  </conditionalFormatting>
  <conditionalFormatting sqref="C42:AF42">
    <cfRule type="cellIs" dxfId="317" priority="3" operator="equal">
      <formula>"N/A"</formula>
    </cfRule>
    <cfRule type="cellIs" dxfId="316" priority="4" operator="equal">
      <formula>"Not Met"</formula>
    </cfRule>
  </conditionalFormatting>
  <conditionalFormatting sqref="C46:AF46">
    <cfRule type="cellIs" dxfId="315" priority="1" operator="equal">
      <formula>"N/A"</formula>
    </cfRule>
    <cfRule type="cellIs" dxfId="314" priority="2" operator="equal">
      <formula>"Not Met"</formula>
    </cfRule>
  </conditionalFormatting>
  <dataValidations count="2">
    <dataValidation type="list" allowBlank="1" showInputMessage="1" showErrorMessage="1" sqref="C26:AF26 C18:AF18 C16:AF16 C20:AF20 C28:AF28 C30:AF30 C14:AF14 C22:AF22 C24:AF24 C32:AF32 C34:AF34 C36:AF36 C38:AF38 C40:AF40 C42:AF42 C44:AF44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Professional Treatment Services in Facility-Based Crisis Program - Revised April 21,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225</v>
      </c>
      <c r="D3" s="581"/>
      <c r="E3" s="581"/>
      <c r="F3" s="581"/>
      <c r="G3" s="581"/>
      <c r="H3" s="581"/>
      <c r="I3" s="581"/>
      <c r="J3" s="581"/>
      <c r="K3" s="581"/>
      <c r="L3" s="580"/>
      <c r="M3" s="581" t="s">
        <v>225</v>
      </c>
      <c r="N3" s="581"/>
      <c r="O3" s="581"/>
      <c r="P3" s="581"/>
      <c r="Q3" s="581"/>
      <c r="R3" s="581"/>
      <c r="S3" s="581"/>
      <c r="T3" s="581"/>
      <c r="U3" s="581"/>
      <c r="V3" s="580"/>
      <c r="W3" s="581" t="s">
        <v>225</v>
      </c>
      <c r="X3" s="581"/>
      <c r="Y3" s="581"/>
      <c r="Z3" s="581"/>
      <c r="AA3" s="581"/>
      <c r="AB3" s="581"/>
      <c r="AC3" s="581"/>
      <c r="AD3" s="581"/>
      <c r="AE3" s="581"/>
      <c r="AF3" s="580"/>
    </row>
    <row r="4" spans="1:37" s="578" customFormat="1" ht="19.899999999999999" customHeight="1">
      <c r="A4" s="906"/>
      <c r="B4" s="944"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945"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946"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3" t="s">
        <v>405</v>
      </c>
      <c r="B42" s="900" t="s">
        <v>449</v>
      </c>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608"/>
      <c r="AG42" s="360">
        <f>COUNTIF(C42:AF42,"=Met")</f>
        <v>0</v>
      </c>
      <c r="AH42" s="361">
        <f>IF(SUM(AG42,AI42)=0,0,AG42/SUM(AG42,AI42))</f>
        <v>0</v>
      </c>
      <c r="AI42" s="362">
        <f>COUNTIF(C42:AF42,"=Not Met")</f>
        <v>0</v>
      </c>
      <c r="AJ42" s="361">
        <f>IF(SUM(AG42,AI42)=0,0,AI42/SUM(AG42,AI42))</f>
        <v>0</v>
      </c>
      <c r="AK42" s="363">
        <f>COUNTIF(C42:AF42,"=N/A")</f>
        <v>0</v>
      </c>
    </row>
    <row r="43" spans="1:37">
      <c r="A43" s="947"/>
      <c r="B43" s="899"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632"/>
      <c r="AH43" s="630"/>
      <c r="AI43" s="631"/>
      <c r="AJ43" s="630"/>
      <c r="AK43" s="629"/>
    </row>
    <row r="44" spans="1:37" ht="25.5">
      <c r="A44" s="913" t="s">
        <v>406</v>
      </c>
      <c r="B44" s="901" t="s">
        <v>450</v>
      </c>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608"/>
      <c r="AG44" s="360">
        <f>COUNTIF(C44:AF44,"=Met")</f>
        <v>0</v>
      </c>
      <c r="AH44" s="361">
        <f>IF(SUM(AG44,AI44)=0,0,AG44/SUM(AG44,AI44))</f>
        <v>0</v>
      </c>
      <c r="AI44" s="362">
        <f>COUNTIF(C44:AF44,"=Not Met")</f>
        <v>0</v>
      </c>
      <c r="AJ44" s="361">
        <f>IF(SUM(AG44,AI44)=0,0,AI44/SUM(AG44,AI44))</f>
        <v>0</v>
      </c>
      <c r="AK44" s="363">
        <f>COUNTIF(C44:AF44,"=N/A")</f>
        <v>0</v>
      </c>
    </row>
    <row r="45" spans="1:37">
      <c r="A45" s="928"/>
      <c r="B45" s="899"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632"/>
      <c r="AH45" s="630"/>
      <c r="AI45" s="631"/>
      <c r="AJ45" s="630"/>
      <c r="AK45" s="629"/>
    </row>
    <row r="46" spans="1:37" ht="38.25">
      <c r="A46" s="913" t="s">
        <v>433</v>
      </c>
      <c r="B46" s="939" t="s">
        <v>465</v>
      </c>
      <c r="C46" s="628"/>
      <c r="D46" s="628"/>
      <c r="E46" s="628"/>
      <c r="F46" s="628"/>
      <c r="G46" s="628"/>
      <c r="H46" s="628"/>
      <c r="I46" s="628"/>
      <c r="J46" s="628"/>
      <c r="K46" s="628"/>
      <c r="L46" s="628"/>
      <c r="M46" s="628"/>
      <c r="N46" s="628"/>
      <c r="O46" s="628"/>
      <c r="P46" s="628"/>
      <c r="Q46" s="628"/>
      <c r="R46" s="628"/>
      <c r="S46" s="628"/>
      <c r="T46" s="628"/>
      <c r="U46" s="628"/>
      <c r="V46" s="628"/>
      <c r="W46" s="628"/>
      <c r="X46" s="628"/>
      <c r="Y46" s="628"/>
      <c r="Z46" s="628"/>
      <c r="AA46" s="628"/>
      <c r="AB46" s="628"/>
      <c r="AC46" s="628"/>
      <c r="AD46" s="628"/>
      <c r="AE46" s="628"/>
      <c r="AF46" s="627"/>
      <c r="AG46" s="922">
        <f t="shared" ref="AG46" si="62">COUNTIF(C46:AF46,"=Met")</f>
        <v>0</v>
      </c>
      <c r="AH46" s="923">
        <f t="shared" ref="AH46" si="63">IF(SUM(AG46,AI46)=0,0,AG46/SUM(AG46,AI46))</f>
        <v>0</v>
      </c>
      <c r="AI46" s="924">
        <f t="shared" ref="AI46" si="64">COUNTIF(C46:AF46,"=Not Met")</f>
        <v>0</v>
      </c>
      <c r="AJ46" s="923">
        <f t="shared" ref="AJ46" si="65">IF(SUM(AG46,AI46)=0,0,AI46/SUM(AG46,AI46))</f>
        <v>0</v>
      </c>
      <c r="AK46" s="925">
        <f t="shared" ref="AK46" si="66">COUNTIF(C46:AF46,"=N/A")</f>
        <v>0</v>
      </c>
    </row>
    <row r="47" spans="1:37">
      <c r="A47" s="911"/>
      <c r="B47" s="940" t="s">
        <v>209</v>
      </c>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3"/>
      <c r="AG47" s="594"/>
      <c r="AH47" s="595"/>
      <c r="AI47" s="596"/>
      <c r="AJ47" s="595"/>
      <c r="AK47" s="597"/>
    </row>
    <row r="48" spans="1:37" ht="25.5">
      <c r="A48" s="915" t="s">
        <v>434</v>
      </c>
      <c r="B48" s="939" t="s">
        <v>466</v>
      </c>
      <c r="C48" s="628"/>
      <c r="D48" s="628"/>
      <c r="E48" s="628"/>
      <c r="F48" s="628"/>
      <c r="G48" s="628"/>
      <c r="H48" s="628"/>
      <c r="I48" s="628"/>
      <c r="J48" s="628"/>
      <c r="K48" s="628"/>
      <c r="L48" s="628"/>
      <c r="M48" s="628"/>
      <c r="N48" s="628"/>
      <c r="O48" s="628"/>
      <c r="P48" s="628"/>
      <c r="Q48" s="628"/>
      <c r="R48" s="628"/>
      <c r="S48" s="628"/>
      <c r="T48" s="628"/>
      <c r="U48" s="628"/>
      <c r="V48" s="628"/>
      <c r="W48" s="628"/>
      <c r="X48" s="628"/>
      <c r="Y48" s="628"/>
      <c r="Z48" s="628"/>
      <c r="AA48" s="628"/>
      <c r="AB48" s="628"/>
      <c r="AC48" s="628"/>
      <c r="AD48" s="628"/>
      <c r="AE48" s="628"/>
      <c r="AF48" s="627"/>
      <c r="AG48" s="922">
        <f t="shared" ref="AG48" si="67">COUNTIF(C48:AF48,"=Met")</f>
        <v>0</v>
      </c>
      <c r="AH48" s="923">
        <f t="shared" ref="AH48" si="68">IF(SUM(AG48,AI48)=0,0,AG48/SUM(AG48,AI48))</f>
        <v>0</v>
      </c>
      <c r="AI48" s="924">
        <f t="shared" ref="AI48" si="69">COUNTIF(C48:AF48,"=Not Met")</f>
        <v>0</v>
      </c>
      <c r="AJ48" s="923">
        <f t="shared" ref="AJ48" si="70">IF(SUM(AG48,AI48)=0,0,AI48/SUM(AG48,AI48))</f>
        <v>0</v>
      </c>
      <c r="AK48" s="925">
        <f t="shared" ref="AK48" si="71">COUNTIF(C48:AF48,"=N/A")</f>
        <v>0</v>
      </c>
    </row>
    <row r="49" spans="1:37">
      <c r="A49" s="911"/>
      <c r="B49" s="940" t="s">
        <v>209</v>
      </c>
      <c r="C49" s="612"/>
      <c r="D49" s="612"/>
      <c r="E49" s="612"/>
      <c r="F49" s="612"/>
      <c r="G49" s="612"/>
      <c r="H49" s="612"/>
      <c r="I49" s="612"/>
      <c r="J49" s="612"/>
      <c r="K49" s="612"/>
      <c r="L49" s="612"/>
      <c r="M49" s="612"/>
      <c r="N49" s="612"/>
      <c r="O49" s="612"/>
      <c r="P49" s="612"/>
      <c r="Q49" s="612"/>
      <c r="R49" s="612"/>
      <c r="S49" s="612"/>
      <c r="T49" s="612"/>
      <c r="U49" s="612"/>
      <c r="V49" s="612"/>
      <c r="W49" s="612"/>
      <c r="X49" s="612"/>
      <c r="Y49" s="612"/>
      <c r="Z49" s="612"/>
      <c r="AA49" s="612"/>
      <c r="AB49" s="612"/>
      <c r="AC49" s="612"/>
      <c r="AD49" s="612"/>
      <c r="AE49" s="612"/>
      <c r="AF49" s="613"/>
      <c r="AG49" s="594"/>
      <c r="AH49" s="595"/>
      <c r="AI49" s="596"/>
      <c r="AJ49" s="595"/>
      <c r="AK49" s="597"/>
    </row>
    <row r="50" spans="1:37" ht="63.75">
      <c r="A50" s="913" t="s">
        <v>435</v>
      </c>
      <c r="B50" s="939" t="s">
        <v>467</v>
      </c>
      <c r="C50" s="628"/>
      <c r="D50" s="628"/>
      <c r="E50" s="628"/>
      <c r="F50" s="628"/>
      <c r="G50" s="628"/>
      <c r="H50" s="628"/>
      <c r="I50" s="628"/>
      <c r="J50" s="628"/>
      <c r="K50" s="628"/>
      <c r="L50" s="628"/>
      <c r="M50" s="628"/>
      <c r="N50" s="628"/>
      <c r="O50" s="628"/>
      <c r="P50" s="628"/>
      <c r="Q50" s="628"/>
      <c r="R50" s="628"/>
      <c r="S50" s="628"/>
      <c r="T50" s="628"/>
      <c r="U50" s="628"/>
      <c r="V50" s="628"/>
      <c r="W50" s="628"/>
      <c r="X50" s="628"/>
      <c r="Y50" s="628"/>
      <c r="Z50" s="628"/>
      <c r="AA50" s="628"/>
      <c r="AB50" s="628"/>
      <c r="AC50" s="628"/>
      <c r="AD50" s="628"/>
      <c r="AE50" s="628"/>
      <c r="AF50" s="627"/>
      <c r="AG50" s="922">
        <f t="shared" ref="AG50" si="72">COUNTIF(C50:AF50,"=Met")</f>
        <v>0</v>
      </c>
      <c r="AH50" s="923">
        <f t="shared" ref="AH50" si="73">IF(SUM(AG50,AI50)=0,0,AG50/SUM(AG50,AI50))</f>
        <v>0</v>
      </c>
      <c r="AI50" s="924">
        <f t="shared" ref="AI50" si="74">COUNTIF(C50:AF50,"=Not Met")</f>
        <v>0</v>
      </c>
      <c r="AJ50" s="923">
        <f t="shared" ref="AJ50" si="75">IF(SUM(AG50,AI50)=0,0,AI50/SUM(AG50,AI50))</f>
        <v>0</v>
      </c>
      <c r="AK50" s="925">
        <f t="shared" ref="AK50" si="76">COUNTIF(C50:AF50,"=N/A")</f>
        <v>0</v>
      </c>
    </row>
    <row r="51" spans="1:37">
      <c r="A51" s="911"/>
      <c r="B51" s="940" t="s">
        <v>209</v>
      </c>
      <c r="C51" s="612"/>
      <c r="D51" s="612"/>
      <c r="E51" s="612"/>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3"/>
      <c r="AG51" s="594"/>
      <c r="AH51" s="595"/>
      <c r="AI51" s="596"/>
      <c r="AJ51" s="595"/>
      <c r="AK51" s="597"/>
    </row>
    <row r="52" spans="1:37" ht="63.75">
      <c r="A52" s="915" t="s">
        <v>436</v>
      </c>
      <c r="B52" s="939" t="s">
        <v>468</v>
      </c>
      <c r="C52" s="628"/>
      <c r="D52" s="628"/>
      <c r="E52" s="628"/>
      <c r="F52" s="628"/>
      <c r="G52" s="628"/>
      <c r="H52" s="628"/>
      <c r="I52" s="628"/>
      <c r="J52" s="628"/>
      <c r="K52" s="628"/>
      <c r="L52" s="628"/>
      <c r="M52" s="628"/>
      <c r="N52" s="628"/>
      <c r="O52" s="628"/>
      <c r="P52" s="628"/>
      <c r="Q52" s="628"/>
      <c r="R52" s="628"/>
      <c r="S52" s="628"/>
      <c r="T52" s="628"/>
      <c r="U52" s="628"/>
      <c r="V52" s="628"/>
      <c r="W52" s="628"/>
      <c r="X52" s="628"/>
      <c r="Y52" s="628"/>
      <c r="Z52" s="628"/>
      <c r="AA52" s="628"/>
      <c r="AB52" s="628"/>
      <c r="AC52" s="628"/>
      <c r="AD52" s="628"/>
      <c r="AE52" s="628"/>
      <c r="AF52" s="627"/>
      <c r="AG52" s="922">
        <f t="shared" ref="AG52" si="77">COUNTIF(C52:AF52,"=Met")</f>
        <v>0</v>
      </c>
      <c r="AH52" s="923">
        <f t="shared" ref="AH52" si="78">IF(SUM(AG52,AI52)=0,0,AG52/SUM(AG52,AI52))</f>
        <v>0</v>
      </c>
      <c r="AI52" s="924">
        <f t="shared" ref="AI52" si="79">COUNTIF(C52:AF52,"=Not Met")</f>
        <v>0</v>
      </c>
      <c r="AJ52" s="923">
        <f t="shared" ref="AJ52" si="80">IF(SUM(AG52,AI52)=0,0,AI52/SUM(AG52,AI52))</f>
        <v>0</v>
      </c>
      <c r="AK52" s="925">
        <f t="shared" ref="AK52" si="81">COUNTIF(C52:AF52,"=N/A")</f>
        <v>0</v>
      </c>
    </row>
    <row r="53" spans="1:37">
      <c r="A53" s="911"/>
      <c r="B53" s="940" t="s">
        <v>209</v>
      </c>
      <c r="C53" s="612"/>
      <c r="D53" s="612"/>
      <c r="E53" s="612"/>
      <c r="F53" s="612"/>
      <c r="G53" s="612"/>
      <c r="H53" s="612"/>
      <c r="I53" s="612"/>
      <c r="J53" s="612"/>
      <c r="K53" s="612"/>
      <c r="L53" s="612"/>
      <c r="M53" s="612"/>
      <c r="N53" s="612"/>
      <c r="O53" s="612"/>
      <c r="P53" s="612"/>
      <c r="Q53" s="612"/>
      <c r="R53" s="612"/>
      <c r="S53" s="612"/>
      <c r="T53" s="612"/>
      <c r="U53" s="612"/>
      <c r="V53" s="612"/>
      <c r="W53" s="612"/>
      <c r="X53" s="612"/>
      <c r="Y53" s="612"/>
      <c r="Z53" s="612"/>
      <c r="AA53" s="612"/>
      <c r="AB53" s="612"/>
      <c r="AC53" s="612"/>
      <c r="AD53" s="612"/>
      <c r="AE53" s="612"/>
      <c r="AF53" s="613"/>
      <c r="AG53" s="594"/>
      <c r="AH53" s="595"/>
      <c r="AI53" s="596"/>
      <c r="AJ53" s="595"/>
      <c r="AK53" s="597"/>
    </row>
    <row r="54" spans="1:37" ht="38.25">
      <c r="A54" s="913" t="s">
        <v>437</v>
      </c>
      <c r="B54" s="939" t="s">
        <v>455</v>
      </c>
      <c r="C54" s="628"/>
      <c r="D54" s="628"/>
      <c r="E54" s="628"/>
      <c r="F54" s="628"/>
      <c r="G54" s="628"/>
      <c r="H54" s="628"/>
      <c r="I54" s="628"/>
      <c r="J54" s="628"/>
      <c r="K54" s="628"/>
      <c r="L54" s="628"/>
      <c r="M54" s="628"/>
      <c r="N54" s="628"/>
      <c r="O54" s="628"/>
      <c r="P54" s="628"/>
      <c r="Q54" s="628"/>
      <c r="R54" s="628"/>
      <c r="S54" s="628"/>
      <c r="T54" s="628"/>
      <c r="U54" s="628"/>
      <c r="V54" s="628"/>
      <c r="W54" s="628"/>
      <c r="X54" s="628"/>
      <c r="Y54" s="628"/>
      <c r="Z54" s="628"/>
      <c r="AA54" s="628"/>
      <c r="AB54" s="628"/>
      <c r="AC54" s="628"/>
      <c r="AD54" s="628"/>
      <c r="AE54" s="628"/>
      <c r="AF54" s="627"/>
      <c r="AG54" s="922">
        <f t="shared" ref="AG54" si="82">COUNTIF(C54:AF54,"=Met")</f>
        <v>0</v>
      </c>
      <c r="AH54" s="923">
        <f t="shared" ref="AH54" si="83">IF(SUM(AG54,AI54)=0,0,AG54/SUM(AG54,AI54))</f>
        <v>0</v>
      </c>
      <c r="AI54" s="924">
        <f t="shared" ref="AI54" si="84">COUNTIF(C54:AF54,"=Not Met")</f>
        <v>0</v>
      </c>
      <c r="AJ54" s="923">
        <f t="shared" ref="AJ54" si="85">IF(SUM(AG54,AI54)=0,0,AI54/SUM(AG54,AI54))</f>
        <v>0</v>
      </c>
      <c r="AK54" s="925">
        <f t="shared" ref="AK54" si="86">COUNTIF(C54:AF54,"=N/A")</f>
        <v>0</v>
      </c>
    </row>
    <row r="55" spans="1:37">
      <c r="A55" s="911"/>
      <c r="B55" s="940" t="s">
        <v>209</v>
      </c>
      <c r="C55" s="612"/>
      <c r="D55" s="612"/>
      <c r="E55" s="612"/>
      <c r="F55" s="612"/>
      <c r="G55" s="612"/>
      <c r="H55" s="612"/>
      <c r="I55" s="612"/>
      <c r="J55" s="612"/>
      <c r="K55" s="612"/>
      <c r="L55" s="612"/>
      <c r="M55" s="612"/>
      <c r="N55" s="612"/>
      <c r="O55" s="612"/>
      <c r="P55" s="612"/>
      <c r="Q55" s="612"/>
      <c r="R55" s="612"/>
      <c r="S55" s="612"/>
      <c r="T55" s="612"/>
      <c r="U55" s="612"/>
      <c r="V55" s="612"/>
      <c r="W55" s="612"/>
      <c r="X55" s="612"/>
      <c r="Y55" s="612"/>
      <c r="Z55" s="612"/>
      <c r="AA55" s="612"/>
      <c r="AB55" s="612"/>
      <c r="AC55" s="612"/>
      <c r="AD55" s="612"/>
      <c r="AE55" s="612"/>
      <c r="AF55" s="613"/>
      <c r="AG55" s="594"/>
      <c r="AH55" s="595"/>
      <c r="AI55" s="596"/>
      <c r="AJ55" s="595"/>
      <c r="AK55" s="597"/>
    </row>
    <row r="56" spans="1:37" ht="25.5">
      <c r="A56" s="915" t="s">
        <v>438</v>
      </c>
      <c r="B56" s="939" t="s">
        <v>469</v>
      </c>
      <c r="C56" s="628"/>
      <c r="D56" s="628"/>
      <c r="E56" s="628"/>
      <c r="F56" s="628"/>
      <c r="G56" s="628"/>
      <c r="H56" s="628"/>
      <c r="I56" s="628"/>
      <c r="J56" s="628"/>
      <c r="K56" s="628"/>
      <c r="L56" s="628"/>
      <c r="M56" s="628"/>
      <c r="N56" s="628"/>
      <c r="O56" s="628"/>
      <c r="P56" s="628"/>
      <c r="Q56" s="628"/>
      <c r="R56" s="628"/>
      <c r="S56" s="628"/>
      <c r="T56" s="628"/>
      <c r="U56" s="628"/>
      <c r="V56" s="628"/>
      <c r="W56" s="628"/>
      <c r="X56" s="628"/>
      <c r="Y56" s="628"/>
      <c r="Z56" s="628"/>
      <c r="AA56" s="628"/>
      <c r="AB56" s="628"/>
      <c r="AC56" s="628"/>
      <c r="AD56" s="628"/>
      <c r="AE56" s="628"/>
      <c r="AF56" s="627"/>
      <c r="AG56" s="922">
        <f t="shared" ref="AG56" si="87">COUNTIF(C56:AF56,"=Met")</f>
        <v>0</v>
      </c>
      <c r="AH56" s="923">
        <f t="shared" ref="AH56" si="88">IF(SUM(AG56,AI56)=0,0,AG56/SUM(AG56,AI56))</f>
        <v>0</v>
      </c>
      <c r="AI56" s="924">
        <f t="shared" ref="AI56" si="89">COUNTIF(C56:AF56,"=Not Met")</f>
        <v>0</v>
      </c>
      <c r="AJ56" s="923">
        <f t="shared" ref="AJ56" si="90">IF(SUM(AG56,AI56)=0,0,AI56/SUM(AG56,AI56))</f>
        <v>0</v>
      </c>
      <c r="AK56" s="925">
        <f t="shared" ref="AK56" si="91">COUNTIF(C56:AF56,"=N/A")</f>
        <v>0</v>
      </c>
    </row>
    <row r="57" spans="1:37">
      <c r="A57" s="911"/>
      <c r="B57" s="940" t="s">
        <v>209</v>
      </c>
      <c r="C57" s="612"/>
      <c r="D57" s="612"/>
      <c r="E57" s="612"/>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3"/>
      <c r="AG57" s="594"/>
      <c r="AH57" s="595"/>
      <c r="AI57" s="596"/>
      <c r="AJ57" s="595"/>
      <c r="AK57" s="597"/>
    </row>
    <row r="58" spans="1:37" ht="51">
      <c r="A58" s="913" t="s">
        <v>439</v>
      </c>
      <c r="B58" s="939" t="s">
        <v>456</v>
      </c>
      <c r="C58" s="576"/>
      <c r="D58" s="576"/>
      <c r="E58" s="576"/>
      <c r="F58" s="576"/>
      <c r="G58" s="576"/>
      <c r="H58" s="576"/>
      <c r="I58" s="576"/>
      <c r="J58" s="576"/>
      <c r="K58" s="576"/>
      <c r="L58" s="576"/>
      <c r="M58" s="576"/>
      <c r="N58" s="576"/>
      <c r="O58" s="576"/>
      <c r="P58" s="576"/>
      <c r="Q58" s="576"/>
      <c r="R58" s="576"/>
      <c r="S58" s="576"/>
      <c r="T58" s="576"/>
      <c r="U58" s="576"/>
      <c r="V58" s="576"/>
      <c r="W58" s="576"/>
      <c r="X58" s="576"/>
      <c r="Y58" s="576"/>
      <c r="Z58" s="576"/>
      <c r="AA58" s="576"/>
      <c r="AB58" s="576"/>
      <c r="AC58" s="576"/>
      <c r="AD58" s="576"/>
      <c r="AE58" s="576"/>
      <c r="AF58" s="608"/>
      <c r="AG58" s="84">
        <f t="shared" ref="AG58" si="92">COUNTIF(C58:AF58,"=Met")</f>
        <v>0</v>
      </c>
      <c r="AH58" s="85">
        <f t="shared" ref="AH58" si="93">IF(SUM(AG58,AI58)=0,0,AG58/SUM(AG58,AI58))</f>
        <v>0</v>
      </c>
      <c r="AI58" s="86">
        <f t="shared" ref="AI58" si="94">COUNTIF(C58:AF58,"=Not Met")</f>
        <v>0</v>
      </c>
      <c r="AJ58" s="85">
        <f t="shared" ref="AJ58" si="95">IF(SUM(AG58,AI58)=0,0,AI58/SUM(AG58,AI58))</f>
        <v>0</v>
      </c>
      <c r="AK58" s="87">
        <f t="shared" ref="AK58" si="96">COUNTIF(C58:AF58,"=N/A")</f>
        <v>0</v>
      </c>
    </row>
    <row r="59" spans="1:37" ht="15" thickBot="1">
      <c r="A59" s="914"/>
      <c r="B59" s="943" t="s">
        <v>209</v>
      </c>
      <c r="C59" s="614"/>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5"/>
      <c r="AG59" s="598"/>
      <c r="AH59" s="599"/>
      <c r="AI59" s="600"/>
      <c r="AJ59" s="599"/>
      <c r="AK59" s="601"/>
    </row>
    <row r="60" spans="1:37" ht="15" thickBot="1">
      <c r="B60" s="582"/>
    </row>
    <row r="61" spans="1:37" s="308" customFormat="1" ht="13.9" customHeight="1">
      <c r="B61" s="379" t="s">
        <v>58</v>
      </c>
      <c r="C61" s="380">
        <f t="shared" ref="C61:AF61" si="97">COUNTIF(C14:C59,"=Met")</f>
        <v>0</v>
      </c>
      <c r="D61" s="381">
        <f t="shared" si="97"/>
        <v>0</v>
      </c>
      <c r="E61" s="381">
        <f t="shared" si="97"/>
        <v>0</v>
      </c>
      <c r="F61" s="381">
        <f t="shared" si="97"/>
        <v>0</v>
      </c>
      <c r="G61" s="381">
        <f t="shared" si="97"/>
        <v>0</v>
      </c>
      <c r="H61" s="381">
        <f t="shared" si="97"/>
        <v>0</v>
      </c>
      <c r="I61" s="381">
        <f t="shared" si="97"/>
        <v>0</v>
      </c>
      <c r="J61" s="381">
        <f t="shared" si="97"/>
        <v>0</v>
      </c>
      <c r="K61" s="381">
        <f t="shared" si="97"/>
        <v>0</v>
      </c>
      <c r="L61" s="381">
        <f t="shared" si="97"/>
        <v>0</v>
      </c>
      <c r="M61" s="381">
        <f t="shared" si="97"/>
        <v>0</v>
      </c>
      <c r="N61" s="381">
        <f t="shared" si="97"/>
        <v>0</v>
      </c>
      <c r="O61" s="381">
        <f t="shared" si="97"/>
        <v>0</v>
      </c>
      <c r="P61" s="381">
        <f t="shared" si="97"/>
        <v>0</v>
      </c>
      <c r="Q61" s="381">
        <f t="shared" si="97"/>
        <v>0</v>
      </c>
      <c r="R61" s="381">
        <f t="shared" si="97"/>
        <v>0</v>
      </c>
      <c r="S61" s="381">
        <f t="shared" si="97"/>
        <v>0</v>
      </c>
      <c r="T61" s="381">
        <f t="shared" si="97"/>
        <v>0</v>
      </c>
      <c r="U61" s="381">
        <f t="shared" si="97"/>
        <v>0</v>
      </c>
      <c r="V61" s="381">
        <f t="shared" si="97"/>
        <v>0</v>
      </c>
      <c r="W61" s="381">
        <f t="shared" si="97"/>
        <v>0</v>
      </c>
      <c r="X61" s="381">
        <f t="shared" si="97"/>
        <v>0</v>
      </c>
      <c r="Y61" s="381">
        <f t="shared" si="97"/>
        <v>0</v>
      </c>
      <c r="Z61" s="381">
        <f t="shared" si="97"/>
        <v>0</v>
      </c>
      <c r="AA61" s="381">
        <f t="shared" si="97"/>
        <v>0</v>
      </c>
      <c r="AB61" s="381">
        <f t="shared" si="97"/>
        <v>0</v>
      </c>
      <c r="AC61" s="381">
        <f t="shared" si="97"/>
        <v>0</v>
      </c>
      <c r="AD61" s="381">
        <f t="shared" si="97"/>
        <v>0</v>
      </c>
      <c r="AE61" s="381">
        <f t="shared" si="97"/>
        <v>0</v>
      </c>
      <c r="AF61" s="382">
        <f t="shared" si="97"/>
        <v>0</v>
      </c>
      <c r="AH61" s="377"/>
      <c r="AI61" s="378"/>
      <c r="AJ61" s="377"/>
      <c r="AK61" s="378"/>
    </row>
    <row r="62" spans="1:37" s="308" customFormat="1" ht="13.9" customHeight="1">
      <c r="B62" s="379" t="s">
        <v>59</v>
      </c>
      <c r="C62" s="383">
        <f t="shared" ref="C62:AF62" si="98">IF(SUM(C61,C63)=0,0,C61/SUM(C61,C63))</f>
        <v>0</v>
      </c>
      <c r="D62" s="384">
        <f t="shared" si="98"/>
        <v>0</v>
      </c>
      <c r="E62" s="384">
        <f t="shared" si="98"/>
        <v>0</v>
      </c>
      <c r="F62" s="384">
        <f t="shared" si="98"/>
        <v>0</v>
      </c>
      <c r="G62" s="384">
        <f t="shared" si="98"/>
        <v>0</v>
      </c>
      <c r="H62" s="384">
        <f t="shared" si="98"/>
        <v>0</v>
      </c>
      <c r="I62" s="384">
        <f t="shared" si="98"/>
        <v>0</v>
      </c>
      <c r="J62" s="384">
        <f t="shared" si="98"/>
        <v>0</v>
      </c>
      <c r="K62" s="384">
        <f t="shared" si="98"/>
        <v>0</v>
      </c>
      <c r="L62" s="384">
        <f t="shared" si="98"/>
        <v>0</v>
      </c>
      <c r="M62" s="384">
        <f t="shared" si="98"/>
        <v>0</v>
      </c>
      <c r="N62" s="384">
        <f t="shared" si="98"/>
        <v>0</v>
      </c>
      <c r="O62" s="384">
        <f t="shared" si="98"/>
        <v>0</v>
      </c>
      <c r="P62" s="384">
        <f t="shared" si="98"/>
        <v>0</v>
      </c>
      <c r="Q62" s="384">
        <f t="shared" si="98"/>
        <v>0</v>
      </c>
      <c r="R62" s="384">
        <f t="shared" si="98"/>
        <v>0</v>
      </c>
      <c r="S62" s="384">
        <f t="shared" si="98"/>
        <v>0</v>
      </c>
      <c r="T62" s="384">
        <f t="shared" si="98"/>
        <v>0</v>
      </c>
      <c r="U62" s="384">
        <f t="shared" si="98"/>
        <v>0</v>
      </c>
      <c r="V62" s="384">
        <f t="shared" si="98"/>
        <v>0</v>
      </c>
      <c r="W62" s="384">
        <f t="shared" si="98"/>
        <v>0</v>
      </c>
      <c r="X62" s="384">
        <f t="shared" si="98"/>
        <v>0</v>
      </c>
      <c r="Y62" s="384">
        <f t="shared" si="98"/>
        <v>0</v>
      </c>
      <c r="Z62" s="384">
        <f t="shared" si="98"/>
        <v>0</v>
      </c>
      <c r="AA62" s="384">
        <f t="shared" si="98"/>
        <v>0</v>
      </c>
      <c r="AB62" s="384">
        <f t="shared" si="98"/>
        <v>0</v>
      </c>
      <c r="AC62" s="384">
        <f t="shared" si="98"/>
        <v>0</v>
      </c>
      <c r="AD62" s="384">
        <f t="shared" si="98"/>
        <v>0</v>
      </c>
      <c r="AE62" s="384">
        <f t="shared" si="98"/>
        <v>0</v>
      </c>
      <c r="AF62" s="385">
        <f t="shared" si="98"/>
        <v>0</v>
      </c>
      <c r="AH62" s="377"/>
      <c r="AI62" s="378"/>
      <c r="AJ62" s="377"/>
      <c r="AK62" s="378"/>
    </row>
    <row r="63" spans="1:37" s="308" customFormat="1" ht="13.9" customHeight="1">
      <c r="B63" s="379" t="s">
        <v>60</v>
      </c>
      <c r="C63" s="386">
        <f t="shared" ref="C63:AF63" si="99">COUNTIF(C14:C59,"=Not Met")</f>
        <v>0</v>
      </c>
      <c r="D63" s="387">
        <f t="shared" si="99"/>
        <v>0</v>
      </c>
      <c r="E63" s="387">
        <f t="shared" si="99"/>
        <v>0</v>
      </c>
      <c r="F63" s="387">
        <f t="shared" si="99"/>
        <v>0</v>
      </c>
      <c r="G63" s="387">
        <f t="shared" si="99"/>
        <v>0</v>
      </c>
      <c r="H63" s="387">
        <f t="shared" si="99"/>
        <v>0</v>
      </c>
      <c r="I63" s="387">
        <f t="shared" si="99"/>
        <v>0</v>
      </c>
      <c r="J63" s="387">
        <f t="shared" si="99"/>
        <v>0</v>
      </c>
      <c r="K63" s="387">
        <f t="shared" si="99"/>
        <v>0</v>
      </c>
      <c r="L63" s="387">
        <f t="shared" si="99"/>
        <v>0</v>
      </c>
      <c r="M63" s="387">
        <f t="shared" si="99"/>
        <v>0</v>
      </c>
      <c r="N63" s="387">
        <f t="shared" si="99"/>
        <v>0</v>
      </c>
      <c r="O63" s="387">
        <f t="shared" si="99"/>
        <v>0</v>
      </c>
      <c r="P63" s="387">
        <f t="shared" si="99"/>
        <v>0</v>
      </c>
      <c r="Q63" s="387">
        <f t="shared" si="99"/>
        <v>0</v>
      </c>
      <c r="R63" s="387">
        <f t="shared" si="99"/>
        <v>0</v>
      </c>
      <c r="S63" s="387">
        <f t="shared" si="99"/>
        <v>0</v>
      </c>
      <c r="T63" s="387">
        <f t="shared" si="99"/>
        <v>0</v>
      </c>
      <c r="U63" s="387">
        <f t="shared" si="99"/>
        <v>0</v>
      </c>
      <c r="V63" s="387">
        <f t="shared" si="99"/>
        <v>0</v>
      </c>
      <c r="W63" s="387">
        <f t="shared" si="99"/>
        <v>0</v>
      </c>
      <c r="X63" s="387">
        <f t="shared" si="99"/>
        <v>0</v>
      </c>
      <c r="Y63" s="387">
        <f t="shared" si="99"/>
        <v>0</v>
      </c>
      <c r="Z63" s="387">
        <f t="shared" si="99"/>
        <v>0</v>
      </c>
      <c r="AA63" s="387">
        <f t="shared" si="99"/>
        <v>0</v>
      </c>
      <c r="AB63" s="387">
        <f t="shared" si="99"/>
        <v>0</v>
      </c>
      <c r="AC63" s="387">
        <f t="shared" si="99"/>
        <v>0</v>
      </c>
      <c r="AD63" s="387">
        <f t="shared" si="99"/>
        <v>0</v>
      </c>
      <c r="AE63" s="387">
        <f t="shared" si="99"/>
        <v>0</v>
      </c>
      <c r="AF63" s="388">
        <f t="shared" si="99"/>
        <v>0</v>
      </c>
      <c r="AH63" s="377"/>
      <c r="AI63" s="378"/>
      <c r="AJ63" s="377"/>
      <c r="AK63" s="378"/>
    </row>
    <row r="64" spans="1:37" s="308" customFormat="1" ht="13.9" customHeight="1">
      <c r="B64" s="379" t="s">
        <v>61</v>
      </c>
      <c r="C64" s="383">
        <f t="shared" ref="C64:AF64" si="100">IF(SUM(C61,C63)=0,0,C63/SUM(C61,C63))</f>
        <v>0</v>
      </c>
      <c r="D64" s="384">
        <f t="shared" si="100"/>
        <v>0</v>
      </c>
      <c r="E64" s="384">
        <f t="shared" si="100"/>
        <v>0</v>
      </c>
      <c r="F64" s="384">
        <f t="shared" si="100"/>
        <v>0</v>
      </c>
      <c r="G64" s="384">
        <f t="shared" si="100"/>
        <v>0</v>
      </c>
      <c r="H64" s="384">
        <f t="shared" si="100"/>
        <v>0</v>
      </c>
      <c r="I64" s="384">
        <f t="shared" si="100"/>
        <v>0</v>
      </c>
      <c r="J64" s="384">
        <f t="shared" si="100"/>
        <v>0</v>
      </c>
      <c r="K64" s="384">
        <f t="shared" si="100"/>
        <v>0</v>
      </c>
      <c r="L64" s="384">
        <f t="shared" si="100"/>
        <v>0</v>
      </c>
      <c r="M64" s="384">
        <f t="shared" si="100"/>
        <v>0</v>
      </c>
      <c r="N64" s="384">
        <f t="shared" si="100"/>
        <v>0</v>
      </c>
      <c r="O64" s="384">
        <f t="shared" si="100"/>
        <v>0</v>
      </c>
      <c r="P64" s="384">
        <f t="shared" si="100"/>
        <v>0</v>
      </c>
      <c r="Q64" s="384">
        <f t="shared" si="100"/>
        <v>0</v>
      </c>
      <c r="R64" s="384">
        <f t="shared" si="100"/>
        <v>0</v>
      </c>
      <c r="S64" s="384">
        <f t="shared" si="100"/>
        <v>0</v>
      </c>
      <c r="T64" s="384">
        <f t="shared" si="100"/>
        <v>0</v>
      </c>
      <c r="U64" s="384">
        <f t="shared" si="100"/>
        <v>0</v>
      </c>
      <c r="V64" s="384">
        <f t="shared" si="100"/>
        <v>0</v>
      </c>
      <c r="W64" s="384">
        <f t="shared" si="100"/>
        <v>0</v>
      </c>
      <c r="X64" s="384">
        <f t="shared" si="100"/>
        <v>0</v>
      </c>
      <c r="Y64" s="384">
        <f t="shared" si="100"/>
        <v>0</v>
      </c>
      <c r="Z64" s="384">
        <f t="shared" si="100"/>
        <v>0</v>
      </c>
      <c r="AA64" s="384">
        <f t="shared" si="100"/>
        <v>0</v>
      </c>
      <c r="AB64" s="384">
        <f t="shared" si="100"/>
        <v>0</v>
      </c>
      <c r="AC64" s="384">
        <f t="shared" si="100"/>
        <v>0</v>
      </c>
      <c r="AD64" s="384">
        <f t="shared" si="100"/>
        <v>0</v>
      </c>
      <c r="AE64" s="384">
        <f t="shared" si="100"/>
        <v>0</v>
      </c>
      <c r="AF64" s="385">
        <f t="shared" si="100"/>
        <v>0</v>
      </c>
      <c r="AH64" s="377"/>
      <c r="AI64" s="378"/>
      <c r="AJ64" s="377"/>
      <c r="AK64" s="378"/>
    </row>
    <row r="65" spans="2:37" s="308" customFormat="1" ht="13.9" customHeight="1" thickBot="1">
      <c r="B65" s="379" t="s">
        <v>62</v>
      </c>
      <c r="C65" s="389">
        <f t="shared" ref="C65:AF65" si="101">COUNTIF(C14:C59,"=N/A")</f>
        <v>0</v>
      </c>
      <c r="D65" s="390">
        <f t="shared" si="101"/>
        <v>0</v>
      </c>
      <c r="E65" s="390">
        <f t="shared" si="101"/>
        <v>0</v>
      </c>
      <c r="F65" s="390">
        <f t="shared" si="101"/>
        <v>0</v>
      </c>
      <c r="G65" s="390">
        <f t="shared" si="101"/>
        <v>0</v>
      </c>
      <c r="H65" s="390">
        <f t="shared" si="101"/>
        <v>0</v>
      </c>
      <c r="I65" s="390">
        <f t="shared" si="101"/>
        <v>0</v>
      </c>
      <c r="J65" s="390">
        <f t="shared" si="101"/>
        <v>0</v>
      </c>
      <c r="K65" s="390">
        <f t="shared" si="101"/>
        <v>0</v>
      </c>
      <c r="L65" s="390">
        <f t="shared" si="101"/>
        <v>0</v>
      </c>
      <c r="M65" s="390">
        <f t="shared" si="101"/>
        <v>0</v>
      </c>
      <c r="N65" s="390">
        <f t="shared" si="101"/>
        <v>0</v>
      </c>
      <c r="O65" s="390">
        <f t="shared" si="101"/>
        <v>0</v>
      </c>
      <c r="P65" s="390">
        <f t="shared" si="101"/>
        <v>0</v>
      </c>
      <c r="Q65" s="390">
        <f t="shared" si="101"/>
        <v>0</v>
      </c>
      <c r="R65" s="390">
        <f t="shared" si="101"/>
        <v>0</v>
      </c>
      <c r="S65" s="390">
        <f t="shared" si="101"/>
        <v>0</v>
      </c>
      <c r="T65" s="390">
        <f t="shared" si="101"/>
        <v>0</v>
      </c>
      <c r="U65" s="390">
        <f t="shared" si="101"/>
        <v>0</v>
      </c>
      <c r="V65" s="390">
        <f t="shared" si="101"/>
        <v>0</v>
      </c>
      <c r="W65" s="390">
        <f t="shared" si="101"/>
        <v>0</v>
      </c>
      <c r="X65" s="390">
        <f t="shared" si="101"/>
        <v>0</v>
      </c>
      <c r="Y65" s="390">
        <f t="shared" si="101"/>
        <v>0</v>
      </c>
      <c r="Z65" s="390">
        <f t="shared" si="101"/>
        <v>0</v>
      </c>
      <c r="AA65" s="390">
        <f t="shared" si="101"/>
        <v>0</v>
      </c>
      <c r="AB65" s="390">
        <f t="shared" si="101"/>
        <v>0</v>
      </c>
      <c r="AC65" s="390">
        <f t="shared" si="101"/>
        <v>0</v>
      </c>
      <c r="AD65" s="390">
        <f t="shared" si="101"/>
        <v>0</v>
      </c>
      <c r="AE65" s="390">
        <f t="shared" si="101"/>
        <v>0</v>
      </c>
      <c r="AF65" s="391">
        <f t="shared" si="101"/>
        <v>0</v>
      </c>
      <c r="AH65" s="165"/>
      <c r="AI65" s="165"/>
      <c r="AJ65" s="165"/>
      <c r="AK65" s="165"/>
    </row>
    <row r="66" spans="2:37" s="308" customFormat="1" ht="13.9" customHeight="1" thickBot="1">
      <c r="B66" s="1026"/>
      <c r="C66" s="1027"/>
      <c r="D66" s="1027"/>
      <c r="E66" s="1027"/>
      <c r="F66" s="1027"/>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2:37" ht="15" thickBot="1">
      <c r="C67" s="575" t="s">
        <v>208</v>
      </c>
      <c r="D67" s="574"/>
      <c r="E67" s="574"/>
      <c r="F67" s="574"/>
      <c r="G67" s="574"/>
      <c r="H67" s="574"/>
      <c r="I67" s="574"/>
      <c r="J67" s="574"/>
      <c r="K67" s="574"/>
      <c r="L67" s="573"/>
      <c r="M67" s="575" t="s">
        <v>207</v>
      </c>
      <c r="N67" s="574"/>
      <c r="O67" s="574"/>
      <c r="P67" s="574"/>
      <c r="Q67" s="574"/>
      <c r="R67" s="574"/>
      <c r="S67" s="574"/>
      <c r="T67" s="574"/>
      <c r="U67" s="574"/>
      <c r="V67" s="573"/>
      <c r="W67" s="575" t="s">
        <v>206</v>
      </c>
      <c r="X67" s="574"/>
      <c r="Y67" s="574"/>
      <c r="Z67" s="574"/>
      <c r="AA67" s="574"/>
      <c r="AB67" s="574"/>
      <c r="AC67" s="574"/>
      <c r="AD67" s="574"/>
      <c r="AE67" s="574"/>
      <c r="AF67" s="573"/>
    </row>
    <row r="68" spans="2:37" ht="49.9" customHeight="1" thickBot="1">
      <c r="C68" s="1028"/>
      <c r="D68" s="1029"/>
      <c r="E68" s="1029"/>
      <c r="F68" s="1029"/>
      <c r="G68" s="1029"/>
      <c r="H68" s="1029"/>
      <c r="I68" s="1029"/>
      <c r="J68" s="1029"/>
      <c r="K68" s="1029"/>
      <c r="L68" s="1030"/>
      <c r="M68" s="1028"/>
      <c r="N68" s="1029"/>
      <c r="O68" s="1029"/>
      <c r="P68" s="1029"/>
      <c r="Q68" s="1029"/>
      <c r="R68" s="1029"/>
      <c r="S68" s="1029"/>
      <c r="T68" s="1029"/>
      <c r="U68" s="1029"/>
      <c r="V68" s="1030"/>
      <c r="W68" s="1028"/>
      <c r="X68" s="1029"/>
      <c r="Y68" s="1029"/>
      <c r="Z68" s="1029"/>
      <c r="AA68" s="1029"/>
      <c r="AB68" s="1029"/>
      <c r="AC68" s="1029"/>
      <c r="AD68" s="1029"/>
      <c r="AE68" s="1029"/>
      <c r="AF68" s="1030"/>
    </row>
  </sheetData>
  <sheetProtection sheet="1" objects="1" scenarios="1"/>
  <mergeCells count="22">
    <mergeCell ref="B66:AK66"/>
    <mergeCell ref="C68:L68"/>
    <mergeCell ref="M68:V68"/>
    <mergeCell ref="W68:AF68"/>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42:AF42">
    <cfRule type="cellIs" dxfId="313" priority="63" operator="equal">
      <formula>"N/A"</formula>
    </cfRule>
    <cfRule type="cellIs" dxfId="312" priority="64" operator="equal">
      <formula>"Not Met"</formula>
    </cfRule>
  </conditionalFormatting>
  <conditionalFormatting sqref="C32:AF32">
    <cfRule type="cellIs" dxfId="311" priority="47" operator="equal">
      <formula>"N/A"</formula>
    </cfRule>
    <cfRule type="cellIs" dxfId="310" priority="48" operator="equal">
      <formula>"Not Met"</formula>
    </cfRule>
  </conditionalFormatting>
  <conditionalFormatting sqref="C12:AF12">
    <cfRule type="cellIs" dxfId="309" priority="55" operator="equal">
      <formula>"N/A"</formula>
    </cfRule>
    <cfRule type="cellIs" dxfId="308" priority="56" operator="equal">
      <formula>"Not Met"</formula>
    </cfRule>
  </conditionalFormatting>
  <conditionalFormatting sqref="C14:AF14">
    <cfRule type="cellIs" dxfId="307" priority="53" operator="equal">
      <formula>"N/A"</formula>
    </cfRule>
    <cfRule type="cellIs" dxfId="306" priority="54" operator="equal">
      <formula>"Not Met"</formula>
    </cfRule>
  </conditionalFormatting>
  <conditionalFormatting sqref="C24:AF24">
    <cfRule type="cellIs" dxfId="305" priority="49" operator="equal">
      <formula>"N/A"</formula>
    </cfRule>
    <cfRule type="cellIs" dxfId="304" priority="50" operator="equal">
      <formula>"Not Met"</formula>
    </cfRule>
  </conditionalFormatting>
  <conditionalFormatting sqref="C20:AF20">
    <cfRule type="cellIs" dxfId="303" priority="33" operator="equal">
      <formula>"N/A"</formula>
    </cfRule>
    <cfRule type="cellIs" dxfId="302" priority="34" operator="equal">
      <formula>"Not Met"</formula>
    </cfRule>
  </conditionalFormatting>
  <conditionalFormatting sqref="C34:AF34">
    <cfRule type="cellIs" dxfId="301" priority="45" operator="equal">
      <formula>"N/A"</formula>
    </cfRule>
    <cfRule type="cellIs" dxfId="300" priority="46" operator="equal">
      <formula>"Not Met"</formula>
    </cfRule>
  </conditionalFormatting>
  <conditionalFormatting sqref="C36:AF36">
    <cfRule type="cellIs" dxfId="299" priority="43" operator="equal">
      <formula>"N/A"</formula>
    </cfRule>
    <cfRule type="cellIs" dxfId="298" priority="44" operator="equal">
      <formula>"Not Met"</formula>
    </cfRule>
  </conditionalFormatting>
  <conditionalFormatting sqref="C38:AF38">
    <cfRule type="cellIs" dxfId="297" priority="41" operator="equal">
      <formula>"N/A"</formula>
    </cfRule>
    <cfRule type="cellIs" dxfId="296" priority="42" operator="equal">
      <formula>"Not Met"</formula>
    </cfRule>
  </conditionalFormatting>
  <conditionalFormatting sqref="C40:AF40">
    <cfRule type="cellIs" dxfId="295" priority="39" operator="equal">
      <formula>"N/A"</formula>
    </cfRule>
    <cfRule type="cellIs" dxfId="294" priority="40" operator="equal">
      <formula>"Not Met"</formula>
    </cfRule>
  </conditionalFormatting>
  <conditionalFormatting sqref="C18:AF18">
    <cfRule type="cellIs" dxfId="293" priority="37" operator="equal">
      <formula>"N/A"</formula>
    </cfRule>
    <cfRule type="cellIs" dxfId="292" priority="38" operator="equal">
      <formula>"Not Met"</formula>
    </cfRule>
  </conditionalFormatting>
  <conditionalFormatting sqref="C22:AF22">
    <cfRule type="cellIs" dxfId="291" priority="51" operator="equal">
      <formula>"N/A"</formula>
    </cfRule>
    <cfRule type="cellIs" dxfId="290" priority="52" operator="equal">
      <formula>"Not Met"</formula>
    </cfRule>
  </conditionalFormatting>
  <conditionalFormatting sqref="C28:AF28">
    <cfRule type="cellIs" dxfId="289" priority="31" operator="equal">
      <formula>"N/A"</formula>
    </cfRule>
    <cfRule type="cellIs" dxfId="288" priority="32" operator="equal">
      <formula>"Not Met"</formula>
    </cfRule>
  </conditionalFormatting>
  <conditionalFormatting sqref="C30:AF30">
    <cfRule type="cellIs" dxfId="287" priority="29" operator="equal">
      <formula>"N/A"</formula>
    </cfRule>
    <cfRule type="cellIs" dxfId="286" priority="30" operator="equal">
      <formula>"Not Met"</formula>
    </cfRule>
  </conditionalFormatting>
  <conditionalFormatting sqref="C16:AF16">
    <cfRule type="cellIs" dxfId="285" priority="35" operator="equal">
      <formula>"N/A"</formula>
    </cfRule>
    <cfRule type="cellIs" dxfId="284" priority="36" operator="equal">
      <formula>"Not Met"</formula>
    </cfRule>
  </conditionalFormatting>
  <conditionalFormatting sqref="C26:AF26">
    <cfRule type="cellIs" dxfId="283" priority="27" operator="equal">
      <formula>"N/A"</formula>
    </cfRule>
    <cfRule type="cellIs" dxfId="282" priority="28" operator="equal">
      <formula>"Not Met"</formula>
    </cfRule>
  </conditionalFormatting>
  <conditionalFormatting sqref="C50:AF50">
    <cfRule type="cellIs" dxfId="281" priority="13" operator="equal">
      <formula>"N/A"</formula>
    </cfRule>
    <cfRule type="cellIs" dxfId="280" priority="14" operator="equal">
      <formula>"Not Met"</formula>
    </cfRule>
  </conditionalFormatting>
  <conditionalFormatting sqref="C48:AF48">
    <cfRule type="cellIs" dxfId="279" priority="11" operator="equal">
      <formula>"N/A"</formula>
    </cfRule>
    <cfRule type="cellIs" dxfId="278" priority="12" operator="equal">
      <formula>"Not Met"</formula>
    </cfRule>
  </conditionalFormatting>
  <conditionalFormatting sqref="C54:AF54">
    <cfRule type="cellIs" dxfId="277" priority="7" operator="equal">
      <formula>"N/A"</formula>
    </cfRule>
    <cfRule type="cellIs" dxfId="276" priority="8" operator="equal">
      <formula>"Not Met"</formula>
    </cfRule>
  </conditionalFormatting>
  <conditionalFormatting sqref="C44:AF44">
    <cfRule type="cellIs" dxfId="275" priority="23" operator="equal">
      <formula>"N/A"</formula>
    </cfRule>
    <cfRule type="cellIs" dxfId="274" priority="24" operator="equal">
      <formula>"Not Met"</formula>
    </cfRule>
  </conditionalFormatting>
  <conditionalFormatting sqref="C52:AF52">
    <cfRule type="cellIs" dxfId="273" priority="5" operator="equal">
      <formula>"N/A"</formula>
    </cfRule>
    <cfRule type="cellIs" dxfId="272" priority="6" operator="equal">
      <formula>"Not Met"</formula>
    </cfRule>
  </conditionalFormatting>
  <conditionalFormatting sqref="C56:AF56">
    <cfRule type="cellIs" dxfId="271" priority="3" operator="equal">
      <formula>"N/A"</formula>
    </cfRule>
    <cfRule type="cellIs" dxfId="270" priority="4" operator="equal">
      <formula>"Not Met"</formula>
    </cfRule>
  </conditionalFormatting>
  <conditionalFormatting sqref="C58:AF58">
    <cfRule type="cellIs" dxfId="269" priority="1" operator="equal">
      <formula>"N/A"</formula>
    </cfRule>
    <cfRule type="cellIs" dxfId="268" priority="2" operator="equal">
      <formula>"Not Met"</formula>
    </cfRule>
  </conditionalFormatting>
  <conditionalFormatting sqref="C46:AF46">
    <cfRule type="cellIs" dxfId="267" priority="9" operator="equal">
      <formula>"N/A"</formula>
    </cfRule>
    <cfRule type="cellIs" dxfId="266" priority="10" operator="equal">
      <formula>"Not Met"</formula>
    </cfRule>
  </conditionalFormatting>
  <dataValidations count="2">
    <dataValidation type="list" allowBlank="1" showInputMessage="1" showErrorMessage="1" sqref="C40:AF40 C44:AF44 C42:AF42 C26:AF26 C18:AF18 C16:AF16 C20:AF20 C28:AF28 C30:AF30 C14:AF14 C22:AF22 C24:AF24 C32:AF32 C34:AF34 C36:AF36 C38:AF38 C56:AF56 C50:AF50 C48:AF48 C46:AF46 C54:AF54 C52:AF52 C58:AF58">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Intensive In-Home (IIH)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222</v>
      </c>
      <c r="D3" s="581"/>
      <c r="E3" s="581"/>
      <c r="F3" s="581"/>
      <c r="G3" s="581"/>
      <c r="H3" s="581"/>
      <c r="I3" s="581"/>
      <c r="J3" s="581"/>
      <c r="K3" s="581"/>
      <c r="L3" s="580"/>
      <c r="M3" s="581" t="s">
        <v>222</v>
      </c>
      <c r="N3" s="581"/>
      <c r="O3" s="581"/>
      <c r="P3" s="581"/>
      <c r="Q3" s="581"/>
      <c r="R3" s="581"/>
      <c r="S3" s="581"/>
      <c r="T3" s="581"/>
      <c r="U3" s="581"/>
      <c r="V3" s="580"/>
      <c r="W3" s="581" t="s">
        <v>222</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39" thickTop="1">
      <c r="A42" s="913" t="s">
        <v>405</v>
      </c>
      <c r="B42" s="939" t="s">
        <v>470</v>
      </c>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608"/>
      <c r="AG42" s="84">
        <f t="shared" ref="AG42" si="62">COUNTIF(C42:AF42,"=Met")</f>
        <v>0</v>
      </c>
      <c r="AH42" s="85">
        <f t="shared" ref="AH42" si="63">IF(SUM(AG42,AI42)=0,0,AG42/SUM(AG42,AI42))</f>
        <v>0</v>
      </c>
      <c r="AI42" s="86">
        <f t="shared" ref="AI42" si="64">COUNTIF(C42:AF42,"=Not Met")</f>
        <v>0</v>
      </c>
      <c r="AJ42" s="85">
        <f t="shared" ref="AJ42" si="65">IF(SUM(AG42,AI42)=0,0,AI42/SUM(AG42,AI42))</f>
        <v>0</v>
      </c>
      <c r="AK42" s="87">
        <f t="shared" ref="AK42" si="66">COUNTIF(C42:AF42,"=N/A")</f>
        <v>0</v>
      </c>
    </row>
    <row r="43" spans="1:37" ht="15" thickBot="1">
      <c r="A43" s="914"/>
      <c r="B43" s="943" t="s">
        <v>209</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5"/>
      <c r="AG43" s="598"/>
      <c r="AH43" s="599"/>
      <c r="AI43" s="600"/>
      <c r="AJ43" s="599"/>
      <c r="AK43" s="601"/>
    </row>
    <row r="44" spans="1:37" ht="15" thickBot="1">
      <c r="B44" s="582"/>
    </row>
    <row r="45" spans="1:37" s="308" customFormat="1" ht="13.9" customHeight="1">
      <c r="B45" s="379" t="s">
        <v>58</v>
      </c>
      <c r="C45" s="380">
        <f t="shared" ref="C45:AF45" si="67">COUNTIF(C14:C43,"=Met")</f>
        <v>0</v>
      </c>
      <c r="D45" s="381">
        <f t="shared" si="67"/>
        <v>0</v>
      </c>
      <c r="E45" s="381">
        <f t="shared" si="67"/>
        <v>0</v>
      </c>
      <c r="F45" s="381">
        <f t="shared" si="67"/>
        <v>0</v>
      </c>
      <c r="G45" s="381">
        <f t="shared" si="67"/>
        <v>0</v>
      </c>
      <c r="H45" s="381">
        <f t="shared" si="67"/>
        <v>0</v>
      </c>
      <c r="I45" s="381">
        <f t="shared" si="67"/>
        <v>0</v>
      </c>
      <c r="J45" s="381">
        <f t="shared" si="67"/>
        <v>0</v>
      </c>
      <c r="K45" s="381">
        <f t="shared" si="67"/>
        <v>0</v>
      </c>
      <c r="L45" s="381">
        <f t="shared" si="67"/>
        <v>0</v>
      </c>
      <c r="M45" s="381">
        <f t="shared" si="67"/>
        <v>0</v>
      </c>
      <c r="N45" s="381">
        <f t="shared" si="67"/>
        <v>0</v>
      </c>
      <c r="O45" s="381">
        <f t="shared" si="67"/>
        <v>0</v>
      </c>
      <c r="P45" s="381">
        <f t="shared" si="67"/>
        <v>0</v>
      </c>
      <c r="Q45" s="381">
        <f t="shared" si="67"/>
        <v>0</v>
      </c>
      <c r="R45" s="381">
        <f t="shared" si="67"/>
        <v>0</v>
      </c>
      <c r="S45" s="381">
        <f t="shared" si="67"/>
        <v>0</v>
      </c>
      <c r="T45" s="381">
        <f t="shared" si="67"/>
        <v>0</v>
      </c>
      <c r="U45" s="381">
        <f t="shared" si="67"/>
        <v>0</v>
      </c>
      <c r="V45" s="381">
        <f t="shared" si="67"/>
        <v>0</v>
      </c>
      <c r="W45" s="381">
        <f t="shared" si="67"/>
        <v>0</v>
      </c>
      <c r="X45" s="381">
        <f t="shared" si="67"/>
        <v>0</v>
      </c>
      <c r="Y45" s="381">
        <f t="shared" si="67"/>
        <v>0</v>
      </c>
      <c r="Z45" s="381">
        <f t="shared" si="67"/>
        <v>0</v>
      </c>
      <c r="AA45" s="381">
        <f t="shared" si="67"/>
        <v>0</v>
      </c>
      <c r="AB45" s="381">
        <f t="shared" si="67"/>
        <v>0</v>
      </c>
      <c r="AC45" s="381">
        <f t="shared" si="67"/>
        <v>0</v>
      </c>
      <c r="AD45" s="381">
        <f t="shared" si="67"/>
        <v>0</v>
      </c>
      <c r="AE45" s="381">
        <f t="shared" si="67"/>
        <v>0</v>
      </c>
      <c r="AF45" s="382">
        <f t="shared" si="67"/>
        <v>0</v>
      </c>
      <c r="AH45" s="377"/>
      <c r="AI45" s="378"/>
      <c r="AJ45" s="377"/>
      <c r="AK45" s="378"/>
    </row>
    <row r="46" spans="1:37" s="308" customFormat="1" ht="13.9" customHeight="1">
      <c r="B46" s="379" t="s">
        <v>59</v>
      </c>
      <c r="C46" s="383">
        <f t="shared" ref="C46:AF46" si="68">IF(SUM(C45,C47)=0,0,C45/SUM(C45,C47))</f>
        <v>0</v>
      </c>
      <c r="D46" s="384">
        <f t="shared" si="68"/>
        <v>0</v>
      </c>
      <c r="E46" s="384">
        <f t="shared" si="68"/>
        <v>0</v>
      </c>
      <c r="F46" s="384">
        <f t="shared" si="68"/>
        <v>0</v>
      </c>
      <c r="G46" s="384">
        <f t="shared" si="68"/>
        <v>0</v>
      </c>
      <c r="H46" s="384">
        <f t="shared" si="68"/>
        <v>0</v>
      </c>
      <c r="I46" s="384">
        <f t="shared" si="68"/>
        <v>0</v>
      </c>
      <c r="J46" s="384">
        <f t="shared" si="68"/>
        <v>0</v>
      </c>
      <c r="K46" s="384">
        <f t="shared" si="68"/>
        <v>0</v>
      </c>
      <c r="L46" s="384">
        <f t="shared" si="68"/>
        <v>0</v>
      </c>
      <c r="M46" s="384">
        <f t="shared" si="68"/>
        <v>0</v>
      </c>
      <c r="N46" s="384">
        <f t="shared" si="68"/>
        <v>0</v>
      </c>
      <c r="O46" s="384">
        <f t="shared" si="68"/>
        <v>0</v>
      </c>
      <c r="P46" s="384">
        <f t="shared" si="68"/>
        <v>0</v>
      </c>
      <c r="Q46" s="384">
        <f t="shared" si="68"/>
        <v>0</v>
      </c>
      <c r="R46" s="384">
        <f t="shared" si="68"/>
        <v>0</v>
      </c>
      <c r="S46" s="384">
        <f t="shared" si="68"/>
        <v>0</v>
      </c>
      <c r="T46" s="384">
        <f t="shared" si="68"/>
        <v>0</v>
      </c>
      <c r="U46" s="384">
        <f t="shared" si="68"/>
        <v>0</v>
      </c>
      <c r="V46" s="384">
        <f t="shared" si="68"/>
        <v>0</v>
      </c>
      <c r="W46" s="384">
        <f t="shared" si="68"/>
        <v>0</v>
      </c>
      <c r="X46" s="384">
        <f t="shared" si="68"/>
        <v>0</v>
      </c>
      <c r="Y46" s="384">
        <f t="shared" si="68"/>
        <v>0</v>
      </c>
      <c r="Z46" s="384">
        <f t="shared" si="68"/>
        <v>0</v>
      </c>
      <c r="AA46" s="384">
        <f t="shared" si="68"/>
        <v>0</v>
      </c>
      <c r="AB46" s="384">
        <f t="shared" si="68"/>
        <v>0</v>
      </c>
      <c r="AC46" s="384">
        <f t="shared" si="68"/>
        <v>0</v>
      </c>
      <c r="AD46" s="384">
        <f t="shared" si="68"/>
        <v>0</v>
      </c>
      <c r="AE46" s="384">
        <f t="shared" si="68"/>
        <v>0</v>
      </c>
      <c r="AF46" s="385">
        <f t="shared" si="68"/>
        <v>0</v>
      </c>
      <c r="AH46" s="377"/>
      <c r="AI46" s="378"/>
      <c r="AJ46" s="377"/>
      <c r="AK46" s="378"/>
    </row>
    <row r="47" spans="1:37" s="308" customFormat="1" ht="13.9" customHeight="1">
      <c r="B47" s="379" t="s">
        <v>60</v>
      </c>
      <c r="C47" s="386">
        <f t="shared" ref="C47:AF47" si="69">COUNTIF(C14:C43,"=Not Met")</f>
        <v>0</v>
      </c>
      <c r="D47" s="387">
        <f t="shared" si="69"/>
        <v>0</v>
      </c>
      <c r="E47" s="387">
        <f t="shared" si="69"/>
        <v>0</v>
      </c>
      <c r="F47" s="387">
        <f t="shared" si="69"/>
        <v>0</v>
      </c>
      <c r="G47" s="387">
        <f t="shared" si="69"/>
        <v>0</v>
      </c>
      <c r="H47" s="387">
        <f t="shared" si="69"/>
        <v>0</v>
      </c>
      <c r="I47" s="387">
        <f t="shared" si="69"/>
        <v>0</v>
      </c>
      <c r="J47" s="387">
        <f t="shared" si="69"/>
        <v>0</v>
      </c>
      <c r="K47" s="387">
        <f t="shared" si="69"/>
        <v>0</v>
      </c>
      <c r="L47" s="387">
        <f t="shared" si="69"/>
        <v>0</v>
      </c>
      <c r="M47" s="387">
        <f t="shared" si="69"/>
        <v>0</v>
      </c>
      <c r="N47" s="387">
        <f t="shared" si="69"/>
        <v>0</v>
      </c>
      <c r="O47" s="387">
        <f t="shared" si="69"/>
        <v>0</v>
      </c>
      <c r="P47" s="387">
        <f t="shared" si="69"/>
        <v>0</v>
      </c>
      <c r="Q47" s="387">
        <f t="shared" si="69"/>
        <v>0</v>
      </c>
      <c r="R47" s="387">
        <f t="shared" si="69"/>
        <v>0</v>
      </c>
      <c r="S47" s="387">
        <f t="shared" si="69"/>
        <v>0</v>
      </c>
      <c r="T47" s="387">
        <f t="shared" si="69"/>
        <v>0</v>
      </c>
      <c r="U47" s="387">
        <f t="shared" si="69"/>
        <v>0</v>
      </c>
      <c r="V47" s="387">
        <f t="shared" si="69"/>
        <v>0</v>
      </c>
      <c r="W47" s="387">
        <f t="shared" si="69"/>
        <v>0</v>
      </c>
      <c r="X47" s="387">
        <f t="shared" si="69"/>
        <v>0</v>
      </c>
      <c r="Y47" s="387">
        <f t="shared" si="69"/>
        <v>0</v>
      </c>
      <c r="Z47" s="387">
        <f t="shared" si="69"/>
        <v>0</v>
      </c>
      <c r="AA47" s="387">
        <f t="shared" si="69"/>
        <v>0</v>
      </c>
      <c r="AB47" s="387">
        <f t="shared" si="69"/>
        <v>0</v>
      </c>
      <c r="AC47" s="387">
        <f t="shared" si="69"/>
        <v>0</v>
      </c>
      <c r="AD47" s="387">
        <f t="shared" si="69"/>
        <v>0</v>
      </c>
      <c r="AE47" s="387">
        <f t="shared" si="69"/>
        <v>0</v>
      </c>
      <c r="AF47" s="388">
        <f t="shared" si="69"/>
        <v>0</v>
      </c>
      <c r="AH47" s="377"/>
      <c r="AI47" s="378"/>
      <c r="AJ47" s="377"/>
      <c r="AK47" s="378"/>
    </row>
    <row r="48" spans="1:37" s="308" customFormat="1" ht="13.9" customHeight="1">
      <c r="B48" s="379" t="s">
        <v>61</v>
      </c>
      <c r="C48" s="383">
        <f t="shared" ref="C48:AF48" si="70">IF(SUM(C45,C47)=0,0,C47/SUM(C45,C47))</f>
        <v>0</v>
      </c>
      <c r="D48" s="384">
        <f t="shared" si="70"/>
        <v>0</v>
      </c>
      <c r="E48" s="384">
        <f t="shared" si="70"/>
        <v>0</v>
      </c>
      <c r="F48" s="384">
        <f t="shared" si="70"/>
        <v>0</v>
      </c>
      <c r="G48" s="384">
        <f t="shared" si="70"/>
        <v>0</v>
      </c>
      <c r="H48" s="384">
        <f t="shared" si="70"/>
        <v>0</v>
      </c>
      <c r="I48" s="384">
        <f t="shared" si="70"/>
        <v>0</v>
      </c>
      <c r="J48" s="384">
        <f t="shared" si="70"/>
        <v>0</v>
      </c>
      <c r="K48" s="384">
        <f t="shared" si="70"/>
        <v>0</v>
      </c>
      <c r="L48" s="384">
        <f t="shared" si="70"/>
        <v>0</v>
      </c>
      <c r="M48" s="384">
        <f t="shared" si="70"/>
        <v>0</v>
      </c>
      <c r="N48" s="384">
        <f t="shared" si="70"/>
        <v>0</v>
      </c>
      <c r="O48" s="384">
        <f t="shared" si="70"/>
        <v>0</v>
      </c>
      <c r="P48" s="384">
        <f t="shared" si="70"/>
        <v>0</v>
      </c>
      <c r="Q48" s="384">
        <f t="shared" si="70"/>
        <v>0</v>
      </c>
      <c r="R48" s="384">
        <f t="shared" si="70"/>
        <v>0</v>
      </c>
      <c r="S48" s="384">
        <f t="shared" si="70"/>
        <v>0</v>
      </c>
      <c r="T48" s="384">
        <f t="shared" si="70"/>
        <v>0</v>
      </c>
      <c r="U48" s="384">
        <f t="shared" si="70"/>
        <v>0</v>
      </c>
      <c r="V48" s="384">
        <f t="shared" si="70"/>
        <v>0</v>
      </c>
      <c r="W48" s="384">
        <f t="shared" si="70"/>
        <v>0</v>
      </c>
      <c r="X48" s="384">
        <f t="shared" si="70"/>
        <v>0</v>
      </c>
      <c r="Y48" s="384">
        <f t="shared" si="70"/>
        <v>0</v>
      </c>
      <c r="Z48" s="384">
        <f t="shared" si="70"/>
        <v>0</v>
      </c>
      <c r="AA48" s="384">
        <f t="shared" si="70"/>
        <v>0</v>
      </c>
      <c r="AB48" s="384">
        <f t="shared" si="70"/>
        <v>0</v>
      </c>
      <c r="AC48" s="384">
        <f t="shared" si="70"/>
        <v>0</v>
      </c>
      <c r="AD48" s="384">
        <f t="shared" si="70"/>
        <v>0</v>
      </c>
      <c r="AE48" s="384">
        <f t="shared" si="70"/>
        <v>0</v>
      </c>
      <c r="AF48" s="385">
        <f t="shared" si="70"/>
        <v>0</v>
      </c>
      <c r="AH48" s="377"/>
      <c r="AI48" s="378"/>
      <c r="AJ48" s="377"/>
      <c r="AK48" s="378"/>
    </row>
    <row r="49" spans="2:37" s="308" customFormat="1" ht="13.9" customHeight="1" thickBot="1">
      <c r="B49" s="379" t="s">
        <v>62</v>
      </c>
      <c r="C49" s="389">
        <f t="shared" ref="C49:AF49" si="71">COUNTIF(C14:C43,"=N/A")</f>
        <v>0</v>
      </c>
      <c r="D49" s="390">
        <f t="shared" si="71"/>
        <v>0</v>
      </c>
      <c r="E49" s="390">
        <f t="shared" si="71"/>
        <v>0</v>
      </c>
      <c r="F49" s="390">
        <f t="shared" si="71"/>
        <v>0</v>
      </c>
      <c r="G49" s="390">
        <f t="shared" si="71"/>
        <v>0</v>
      </c>
      <c r="H49" s="390">
        <f t="shared" si="71"/>
        <v>0</v>
      </c>
      <c r="I49" s="390">
        <f t="shared" si="71"/>
        <v>0</v>
      </c>
      <c r="J49" s="390">
        <f t="shared" si="71"/>
        <v>0</v>
      </c>
      <c r="K49" s="390">
        <f t="shared" si="71"/>
        <v>0</v>
      </c>
      <c r="L49" s="390">
        <f t="shared" si="71"/>
        <v>0</v>
      </c>
      <c r="M49" s="390">
        <f t="shared" si="71"/>
        <v>0</v>
      </c>
      <c r="N49" s="390">
        <f t="shared" si="71"/>
        <v>0</v>
      </c>
      <c r="O49" s="390">
        <f t="shared" si="71"/>
        <v>0</v>
      </c>
      <c r="P49" s="390">
        <f t="shared" si="71"/>
        <v>0</v>
      </c>
      <c r="Q49" s="390">
        <f t="shared" si="71"/>
        <v>0</v>
      </c>
      <c r="R49" s="390">
        <f t="shared" si="71"/>
        <v>0</v>
      </c>
      <c r="S49" s="390">
        <f t="shared" si="71"/>
        <v>0</v>
      </c>
      <c r="T49" s="390">
        <f t="shared" si="71"/>
        <v>0</v>
      </c>
      <c r="U49" s="390">
        <f t="shared" si="71"/>
        <v>0</v>
      </c>
      <c r="V49" s="390">
        <f t="shared" si="71"/>
        <v>0</v>
      </c>
      <c r="W49" s="390">
        <f t="shared" si="71"/>
        <v>0</v>
      </c>
      <c r="X49" s="390">
        <f t="shared" si="71"/>
        <v>0</v>
      </c>
      <c r="Y49" s="390">
        <f t="shared" si="71"/>
        <v>0</v>
      </c>
      <c r="Z49" s="390">
        <f t="shared" si="71"/>
        <v>0</v>
      </c>
      <c r="AA49" s="390">
        <f t="shared" si="71"/>
        <v>0</v>
      </c>
      <c r="AB49" s="390">
        <f t="shared" si="71"/>
        <v>0</v>
      </c>
      <c r="AC49" s="390">
        <f t="shared" si="71"/>
        <v>0</v>
      </c>
      <c r="AD49" s="390">
        <f t="shared" si="71"/>
        <v>0</v>
      </c>
      <c r="AE49" s="390">
        <f t="shared" si="71"/>
        <v>0</v>
      </c>
      <c r="AF49" s="391">
        <f t="shared" si="71"/>
        <v>0</v>
      </c>
      <c r="AH49" s="165"/>
      <c r="AI49" s="165"/>
      <c r="AJ49" s="165"/>
      <c r="AK49" s="165"/>
    </row>
    <row r="50" spans="2:37" s="308" customFormat="1" ht="13.9" customHeight="1" thickBot="1">
      <c r="B50" s="1026"/>
      <c r="C50" s="1027"/>
      <c r="D50" s="1027"/>
      <c r="E50" s="1027"/>
      <c r="F50" s="1027"/>
      <c r="G50" s="1027"/>
      <c r="H50" s="1027"/>
      <c r="I50" s="1027"/>
      <c r="J50" s="1027"/>
      <c r="K50" s="1027"/>
      <c r="L50" s="1027"/>
      <c r="M50" s="1027"/>
      <c r="N50" s="1027"/>
      <c r="O50" s="1027"/>
      <c r="P50" s="1027"/>
      <c r="Q50" s="1027"/>
      <c r="R50" s="1027"/>
      <c r="S50" s="1027"/>
      <c r="T50" s="1027"/>
      <c r="U50" s="1027"/>
      <c r="V50" s="1027"/>
      <c r="W50" s="1027"/>
      <c r="X50" s="1027"/>
      <c r="Y50" s="1027"/>
      <c r="Z50" s="1027"/>
      <c r="AA50" s="1027"/>
      <c r="AB50" s="1027"/>
      <c r="AC50" s="1027"/>
      <c r="AD50" s="1027"/>
      <c r="AE50" s="1027"/>
      <c r="AF50" s="1027"/>
      <c r="AG50" s="1027"/>
      <c r="AH50" s="1027"/>
      <c r="AI50" s="1027"/>
      <c r="AJ50" s="1027"/>
      <c r="AK50" s="1027"/>
    </row>
    <row r="51" spans="2:37" ht="15" thickBot="1">
      <c r="C51" s="575" t="s">
        <v>208</v>
      </c>
      <c r="D51" s="574"/>
      <c r="E51" s="574"/>
      <c r="F51" s="574"/>
      <c r="G51" s="574"/>
      <c r="H51" s="574"/>
      <c r="I51" s="574"/>
      <c r="J51" s="574"/>
      <c r="K51" s="574"/>
      <c r="L51" s="573"/>
      <c r="M51" s="575" t="s">
        <v>207</v>
      </c>
      <c r="N51" s="574"/>
      <c r="O51" s="574"/>
      <c r="P51" s="574"/>
      <c r="Q51" s="574"/>
      <c r="R51" s="574"/>
      <c r="S51" s="574"/>
      <c r="T51" s="574"/>
      <c r="U51" s="574"/>
      <c r="V51" s="573"/>
      <c r="W51" s="575" t="s">
        <v>206</v>
      </c>
      <c r="X51" s="574"/>
      <c r="Y51" s="574"/>
      <c r="Z51" s="574"/>
      <c r="AA51" s="574"/>
      <c r="AB51" s="574"/>
      <c r="AC51" s="574"/>
      <c r="AD51" s="574"/>
      <c r="AE51" s="574"/>
      <c r="AF51" s="573"/>
    </row>
    <row r="52" spans="2:37" ht="49.9" customHeight="1" thickBot="1">
      <c r="C52" s="1028"/>
      <c r="D52" s="1029"/>
      <c r="E52" s="1029"/>
      <c r="F52" s="1029"/>
      <c r="G52" s="1029"/>
      <c r="H52" s="1029"/>
      <c r="I52" s="1029"/>
      <c r="J52" s="1029"/>
      <c r="K52" s="1029"/>
      <c r="L52" s="1030"/>
      <c r="M52" s="1028"/>
      <c r="N52" s="1029"/>
      <c r="O52" s="1029"/>
      <c r="P52" s="1029"/>
      <c r="Q52" s="1029"/>
      <c r="R52" s="1029"/>
      <c r="S52" s="1029"/>
      <c r="T52" s="1029"/>
      <c r="U52" s="1029"/>
      <c r="V52" s="1030"/>
      <c r="W52" s="1028"/>
      <c r="X52" s="1029"/>
      <c r="Y52" s="1029"/>
      <c r="Z52" s="1029"/>
      <c r="AA52" s="1029"/>
      <c r="AB52" s="1029"/>
      <c r="AC52" s="1029"/>
      <c r="AD52" s="1029"/>
      <c r="AE52" s="1029"/>
      <c r="AF52" s="1030"/>
    </row>
  </sheetData>
  <sheetProtection sheet="1" objects="1" scenarios="1"/>
  <mergeCells count="22">
    <mergeCell ref="B50:AK50"/>
    <mergeCell ref="C52:L52"/>
    <mergeCell ref="M52:V52"/>
    <mergeCell ref="W52:AF52"/>
    <mergeCell ref="C6:G6"/>
    <mergeCell ref="I6:L6"/>
    <mergeCell ref="M6:Q6"/>
    <mergeCell ref="S6:V6"/>
    <mergeCell ref="W6:AA6"/>
    <mergeCell ref="AC6:AF6"/>
    <mergeCell ref="AC4:AF4"/>
    <mergeCell ref="C5:G5"/>
    <mergeCell ref="I5:L5"/>
    <mergeCell ref="M5:Q5"/>
    <mergeCell ref="C4:G4"/>
    <mergeCell ref="I4:L4"/>
    <mergeCell ref="M4:Q4"/>
    <mergeCell ref="S4:V4"/>
    <mergeCell ref="W4:AA4"/>
    <mergeCell ref="S5:V5"/>
    <mergeCell ref="W5:AA5"/>
    <mergeCell ref="AC5:AF5"/>
  </mergeCells>
  <conditionalFormatting sqref="C14:AF14">
    <cfRule type="cellIs" dxfId="265" priority="29" operator="equal">
      <formula>"N/A"</formula>
    </cfRule>
    <cfRule type="cellIs" dxfId="264" priority="30" operator="equal">
      <formula>"Not Met"</formula>
    </cfRule>
  </conditionalFormatting>
  <conditionalFormatting sqref="C22:AF22">
    <cfRule type="cellIs" dxfId="263" priority="27" operator="equal">
      <formula>"N/A"</formula>
    </cfRule>
    <cfRule type="cellIs" dxfId="262" priority="28" operator="equal">
      <formula>"Not Met"</formula>
    </cfRule>
  </conditionalFormatting>
  <conditionalFormatting sqref="C32:AF32">
    <cfRule type="cellIs" dxfId="261" priority="23" operator="equal">
      <formula>"N/A"</formula>
    </cfRule>
    <cfRule type="cellIs" dxfId="260" priority="24" operator="equal">
      <formula>"Not Met"</formula>
    </cfRule>
  </conditionalFormatting>
  <conditionalFormatting sqref="C12:AF12">
    <cfRule type="cellIs" dxfId="259" priority="45" operator="equal">
      <formula>"N/A"</formula>
    </cfRule>
    <cfRule type="cellIs" dxfId="258" priority="46" operator="equal">
      <formula>"Not Met"</formula>
    </cfRule>
  </conditionalFormatting>
  <conditionalFormatting sqref="C40:AF40">
    <cfRule type="cellIs" dxfId="257" priority="15" operator="equal">
      <formula>"N/A"</formula>
    </cfRule>
    <cfRule type="cellIs" dxfId="256" priority="16" operator="equal">
      <formula>"Not Met"</formula>
    </cfRule>
  </conditionalFormatting>
  <conditionalFormatting sqref="C18:AF18">
    <cfRule type="cellIs" dxfId="255" priority="13" operator="equal">
      <formula>"N/A"</formula>
    </cfRule>
    <cfRule type="cellIs" dxfId="254" priority="14" operator="equal">
      <formula>"Not Met"</formula>
    </cfRule>
  </conditionalFormatting>
  <conditionalFormatting sqref="C16:AF16">
    <cfRule type="cellIs" dxfId="253" priority="11" operator="equal">
      <formula>"N/A"</formula>
    </cfRule>
    <cfRule type="cellIs" dxfId="252" priority="12" operator="equal">
      <formula>"Not Met"</formula>
    </cfRule>
  </conditionalFormatting>
  <conditionalFormatting sqref="C20:AF20">
    <cfRule type="cellIs" dxfId="251" priority="9" operator="equal">
      <formula>"N/A"</formula>
    </cfRule>
    <cfRule type="cellIs" dxfId="250" priority="10" operator="equal">
      <formula>"Not Met"</formula>
    </cfRule>
  </conditionalFormatting>
  <conditionalFormatting sqref="C28:AF28">
    <cfRule type="cellIs" dxfId="249" priority="7" operator="equal">
      <formula>"N/A"</formula>
    </cfRule>
    <cfRule type="cellIs" dxfId="248" priority="8" operator="equal">
      <formula>"Not Met"</formula>
    </cfRule>
  </conditionalFormatting>
  <conditionalFormatting sqref="C30:AF30">
    <cfRule type="cellIs" dxfId="247" priority="5" operator="equal">
      <formula>"N/A"</formula>
    </cfRule>
    <cfRule type="cellIs" dxfId="246" priority="6" operator="equal">
      <formula>"Not Met"</formula>
    </cfRule>
  </conditionalFormatting>
  <conditionalFormatting sqref="C26:AF26">
    <cfRule type="cellIs" dxfId="245" priority="3" operator="equal">
      <formula>"N/A"</formula>
    </cfRule>
    <cfRule type="cellIs" dxfId="244" priority="4" operator="equal">
      <formula>"Not Met"</formula>
    </cfRule>
  </conditionalFormatting>
  <conditionalFormatting sqref="C34:AF34">
    <cfRule type="cellIs" dxfId="243" priority="21" operator="equal">
      <formula>"N/A"</formula>
    </cfRule>
    <cfRule type="cellIs" dxfId="242" priority="22" operator="equal">
      <formula>"Not Met"</formula>
    </cfRule>
  </conditionalFormatting>
  <conditionalFormatting sqref="C24:AF24">
    <cfRule type="cellIs" dxfId="241" priority="25" operator="equal">
      <formula>"N/A"</formula>
    </cfRule>
    <cfRule type="cellIs" dxfId="240" priority="26" operator="equal">
      <formula>"Not Met"</formula>
    </cfRule>
  </conditionalFormatting>
  <conditionalFormatting sqref="C36:AF36">
    <cfRule type="cellIs" dxfId="239" priority="19" operator="equal">
      <formula>"N/A"</formula>
    </cfRule>
    <cfRule type="cellIs" dxfId="238" priority="20" operator="equal">
      <formula>"Not Met"</formula>
    </cfRule>
  </conditionalFormatting>
  <conditionalFormatting sqref="C38:AF38">
    <cfRule type="cellIs" dxfId="237" priority="17" operator="equal">
      <formula>"N/A"</formula>
    </cfRule>
    <cfRule type="cellIs" dxfId="236" priority="18" operator="equal">
      <formula>"Not Met"</formula>
    </cfRule>
  </conditionalFormatting>
  <conditionalFormatting sqref="C42:AF42">
    <cfRule type="cellIs" dxfId="235" priority="1" operator="equal">
      <formula>"N/A"</formula>
    </cfRule>
    <cfRule type="cellIs" dxfId="234" priority="2" operator="equal">
      <formula>"Not Met"</formula>
    </cfRule>
  </conditionalFormatting>
  <dataValidations count="2">
    <dataValidation type="list" allowBlank="1" showInputMessage="1" showErrorMessage="1" sqref="C38:AF38 C40:AF40 C26:AF26 C18:AF18 C16:AF16 C20:AF20 C28:AF28 C30:AF30 C14:AF14 C22:AF22 C24:AF24 C32:AF32 C34:AF34 C36:AF36 C42:AF42">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Mobile Crisis Management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226</v>
      </c>
      <c r="D3" s="581"/>
      <c r="E3" s="581"/>
      <c r="F3" s="581"/>
      <c r="G3" s="581"/>
      <c r="H3" s="581"/>
      <c r="I3" s="581"/>
      <c r="J3" s="581"/>
      <c r="K3" s="581"/>
      <c r="L3" s="580"/>
      <c r="M3" s="581" t="s">
        <v>226</v>
      </c>
      <c r="N3" s="581"/>
      <c r="O3" s="581"/>
      <c r="P3" s="581"/>
      <c r="Q3" s="581"/>
      <c r="R3" s="581"/>
      <c r="S3" s="581"/>
      <c r="T3" s="581"/>
      <c r="U3" s="581"/>
      <c r="V3" s="580"/>
      <c r="W3" s="581" t="s">
        <v>226</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5" t="s">
        <v>405</v>
      </c>
      <c r="B42" s="939" t="s">
        <v>462</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38.25">
      <c r="A44" s="913" t="s">
        <v>406</v>
      </c>
      <c r="B44" s="939" t="s">
        <v>471</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c r="A46" s="915" t="s">
        <v>433</v>
      </c>
      <c r="B46" s="939" t="s">
        <v>227</v>
      </c>
      <c r="C46" s="628"/>
      <c r="D46" s="628"/>
      <c r="E46" s="628"/>
      <c r="F46" s="628"/>
      <c r="G46" s="628"/>
      <c r="H46" s="628"/>
      <c r="I46" s="628"/>
      <c r="J46" s="628"/>
      <c r="K46" s="628"/>
      <c r="L46" s="628"/>
      <c r="M46" s="628"/>
      <c r="N46" s="628"/>
      <c r="O46" s="628"/>
      <c r="P46" s="628"/>
      <c r="Q46" s="628"/>
      <c r="R46" s="628"/>
      <c r="S46" s="628"/>
      <c r="T46" s="628"/>
      <c r="U46" s="628"/>
      <c r="V46" s="628"/>
      <c r="W46" s="628"/>
      <c r="X46" s="628"/>
      <c r="Y46" s="628"/>
      <c r="Z46" s="628"/>
      <c r="AA46" s="628"/>
      <c r="AB46" s="628"/>
      <c r="AC46" s="628"/>
      <c r="AD46" s="628"/>
      <c r="AE46" s="628"/>
      <c r="AF46" s="627"/>
      <c r="AG46" s="922">
        <f t="shared" ref="AG46" si="72">COUNTIF(C46:AF46,"=Met")</f>
        <v>0</v>
      </c>
      <c r="AH46" s="923">
        <f t="shared" ref="AH46" si="73">IF(SUM(AG46,AI46)=0,0,AG46/SUM(AG46,AI46))</f>
        <v>0</v>
      </c>
      <c r="AI46" s="924">
        <f t="shared" ref="AI46" si="74">COUNTIF(C46:AF46,"=Not Met")</f>
        <v>0</v>
      </c>
      <c r="AJ46" s="923">
        <f t="shared" ref="AJ46" si="75">IF(SUM(AG46,AI46)=0,0,AI46/SUM(AG46,AI46))</f>
        <v>0</v>
      </c>
      <c r="AK46" s="925">
        <f t="shared" ref="AK46" si="76">COUNTIF(C46:AF46,"=N/A")</f>
        <v>0</v>
      </c>
    </row>
    <row r="47" spans="1:37">
      <c r="A47" s="911"/>
      <c r="B47" s="940" t="s">
        <v>209</v>
      </c>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c r="AA47" s="612"/>
      <c r="AB47" s="612"/>
      <c r="AC47" s="612"/>
      <c r="AD47" s="612"/>
      <c r="AE47" s="612"/>
      <c r="AF47" s="613"/>
      <c r="AG47" s="594"/>
      <c r="AH47" s="595"/>
      <c r="AI47" s="596"/>
      <c r="AJ47" s="595"/>
      <c r="AK47" s="597"/>
    </row>
    <row r="48" spans="1:37">
      <c r="A48" s="913" t="s">
        <v>434</v>
      </c>
      <c r="B48" s="939" t="s">
        <v>472</v>
      </c>
      <c r="C48" s="576"/>
      <c r="D48" s="576"/>
      <c r="E48" s="576"/>
      <c r="F48" s="576"/>
      <c r="G48" s="576"/>
      <c r="H48" s="576"/>
      <c r="I48" s="576"/>
      <c r="J48" s="576"/>
      <c r="K48" s="576"/>
      <c r="L48" s="576"/>
      <c r="M48" s="576"/>
      <c r="N48" s="576"/>
      <c r="O48" s="576"/>
      <c r="P48" s="576"/>
      <c r="Q48" s="576"/>
      <c r="R48" s="576"/>
      <c r="S48" s="576"/>
      <c r="T48" s="576"/>
      <c r="U48" s="576"/>
      <c r="V48" s="576"/>
      <c r="W48" s="576"/>
      <c r="X48" s="576"/>
      <c r="Y48" s="576"/>
      <c r="Z48" s="576"/>
      <c r="AA48" s="576"/>
      <c r="AB48" s="576"/>
      <c r="AC48" s="576"/>
      <c r="AD48" s="576"/>
      <c r="AE48" s="576"/>
      <c r="AF48" s="608"/>
      <c r="AG48" s="84">
        <f t="shared" ref="AG48" si="77">COUNTIF(C48:AF48,"=Met")</f>
        <v>0</v>
      </c>
      <c r="AH48" s="85">
        <f t="shared" ref="AH48" si="78">IF(SUM(AG48,AI48)=0,0,AG48/SUM(AG48,AI48))</f>
        <v>0</v>
      </c>
      <c r="AI48" s="86">
        <f t="shared" ref="AI48" si="79">COUNTIF(C48:AF48,"=Not Met")</f>
        <v>0</v>
      </c>
      <c r="AJ48" s="85">
        <f t="shared" ref="AJ48" si="80">IF(SUM(AG48,AI48)=0,0,AI48/SUM(AG48,AI48))</f>
        <v>0</v>
      </c>
      <c r="AK48" s="87">
        <f t="shared" ref="AK48" si="81">COUNTIF(C48:AF48,"=N/A")</f>
        <v>0</v>
      </c>
    </row>
    <row r="49" spans="1:37" ht="15" thickBot="1">
      <c r="A49" s="914"/>
      <c r="B49" s="943" t="s">
        <v>209</v>
      </c>
      <c r="C49" s="614"/>
      <c r="D49" s="614"/>
      <c r="E49" s="614"/>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5"/>
      <c r="AG49" s="598"/>
      <c r="AH49" s="599"/>
      <c r="AI49" s="600"/>
      <c r="AJ49" s="599"/>
      <c r="AK49" s="601"/>
    </row>
    <row r="50" spans="1:37" ht="15" thickBot="1">
      <c r="B50" s="582"/>
    </row>
    <row r="51" spans="1:37" s="308" customFormat="1" ht="13.9" customHeight="1">
      <c r="B51" s="379" t="s">
        <v>58</v>
      </c>
      <c r="C51" s="380">
        <f t="shared" ref="C51:AF51" si="82">COUNTIF(C14:C49,"=Met")</f>
        <v>0</v>
      </c>
      <c r="D51" s="381">
        <f t="shared" si="82"/>
        <v>0</v>
      </c>
      <c r="E51" s="381">
        <f t="shared" si="82"/>
        <v>0</v>
      </c>
      <c r="F51" s="381">
        <f t="shared" si="82"/>
        <v>0</v>
      </c>
      <c r="G51" s="381">
        <f t="shared" si="82"/>
        <v>0</v>
      </c>
      <c r="H51" s="381">
        <f t="shared" si="82"/>
        <v>0</v>
      </c>
      <c r="I51" s="381">
        <f t="shared" si="82"/>
        <v>0</v>
      </c>
      <c r="J51" s="381">
        <f t="shared" si="82"/>
        <v>0</v>
      </c>
      <c r="K51" s="381">
        <f t="shared" si="82"/>
        <v>0</v>
      </c>
      <c r="L51" s="381">
        <f t="shared" si="82"/>
        <v>0</v>
      </c>
      <c r="M51" s="381">
        <f t="shared" si="82"/>
        <v>0</v>
      </c>
      <c r="N51" s="381">
        <f t="shared" si="82"/>
        <v>0</v>
      </c>
      <c r="O51" s="381">
        <f t="shared" si="82"/>
        <v>0</v>
      </c>
      <c r="P51" s="381">
        <f t="shared" si="82"/>
        <v>0</v>
      </c>
      <c r="Q51" s="381">
        <f t="shared" si="82"/>
        <v>0</v>
      </c>
      <c r="R51" s="381">
        <f t="shared" si="82"/>
        <v>0</v>
      </c>
      <c r="S51" s="381">
        <f t="shared" si="82"/>
        <v>0</v>
      </c>
      <c r="T51" s="381">
        <f t="shared" si="82"/>
        <v>0</v>
      </c>
      <c r="U51" s="381">
        <f t="shared" si="82"/>
        <v>0</v>
      </c>
      <c r="V51" s="381">
        <f t="shared" si="82"/>
        <v>0</v>
      </c>
      <c r="W51" s="381">
        <f t="shared" si="82"/>
        <v>0</v>
      </c>
      <c r="X51" s="381">
        <f t="shared" si="82"/>
        <v>0</v>
      </c>
      <c r="Y51" s="381">
        <f t="shared" si="82"/>
        <v>0</v>
      </c>
      <c r="Z51" s="381">
        <f t="shared" si="82"/>
        <v>0</v>
      </c>
      <c r="AA51" s="381">
        <f t="shared" si="82"/>
        <v>0</v>
      </c>
      <c r="AB51" s="381">
        <f t="shared" si="82"/>
        <v>0</v>
      </c>
      <c r="AC51" s="381">
        <f t="shared" si="82"/>
        <v>0</v>
      </c>
      <c r="AD51" s="381">
        <f t="shared" si="82"/>
        <v>0</v>
      </c>
      <c r="AE51" s="381">
        <f t="shared" si="82"/>
        <v>0</v>
      </c>
      <c r="AF51" s="382">
        <f t="shared" si="82"/>
        <v>0</v>
      </c>
      <c r="AH51" s="377"/>
      <c r="AI51" s="378"/>
      <c r="AJ51" s="377"/>
      <c r="AK51" s="378"/>
    </row>
    <row r="52" spans="1:37" s="308" customFormat="1" ht="13.9" customHeight="1">
      <c r="B52" s="379" t="s">
        <v>59</v>
      </c>
      <c r="C52" s="383">
        <f t="shared" ref="C52:AF52" si="83">IF(SUM(C51,C53)=0,0,C51/SUM(C51,C53))</f>
        <v>0</v>
      </c>
      <c r="D52" s="384">
        <f t="shared" si="83"/>
        <v>0</v>
      </c>
      <c r="E52" s="384">
        <f t="shared" si="83"/>
        <v>0</v>
      </c>
      <c r="F52" s="384">
        <f t="shared" si="83"/>
        <v>0</v>
      </c>
      <c r="G52" s="384">
        <f t="shared" si="83"/>
        <v>0</v>
      </c>
      <c r="H52" s="384">
        <f t="shared" si="83"/>
        <v>0</v>
      </c>
      <c r="I52" s="384">
        <f t="shared" si="83"/>
        <v>0</v>
      </c>
      <c r="J52" s="384">
        <f t="shared" si="83"/>
        <v>0</v>
      </c>
      <c r="K52" s="384">
        <f t="shared" si="83"/>
        <v>0</v>
      </c>
      <c r="L52" s="384">
        <f t="shared" si="83"/>
        <v>0</v>
      </c>
      <c r="M52" s="384">
        <f t="shared" si="83"/>
        <v>0</v>
      </c>
      <c r="N52" s="384">
        <f t="shared" si="83"/>
        <v>0</v>
      </c>
      <c r="O52" s="384">
        <f t="shared" si="83"/>
        <v>0</v>
      </c>
      <c r="P52" s="384">
        <f t="shared" si="83"/>
        <v>0</v>
      </c>
      <c r="Q52" s="384">
        <f t="shared" si="83"/>
        <v>0</v>
      </c>
      <c r="R52" s="384">
        <f t="shared" si="83"/>
        <v>0</v>
      </c>
      <c r="S52" s="384">
        <f t="shared" si="83"/>
        <v>0</v>
      </c>
      <c r="T52" s="384">
        <f t="shared" si="83"/>
        <v>0</v>
      </c>
      <c r="U52" s="384">
        <f t="shared" si="83"/>
        <v>0</v>
      </c>
      <c r="V52" s="384">
        <f t="shared" si="83"/>
        <v>0</v>
      </c>
      <c r="W52" s="384">
        <f t="shared" si="83"/>
        <v>0</v>
      </c>
      <c r="X52" s="384">
        <f t="shared" si="83"/>
        <v>0</v>
      </c>
      <c r="Y52" s="384">
        <f t="shared" si="83"/>
        <v>0</v>
      </c>
      <c r="Z52" s="384">
        <f t="shared" si="83"/>
        <v>0</v>
      </c>
      <c r="AA52" s="384">
        <f t="shared" si="83"/>
        <v>0</v>
      </c>
      <c r="AB52" s="384">
        <f t="shared" si="83"/>
        <v>0</v>
      </c>
      <c r="AC52" s="384">
        <f t="shared" si="83"/>
        <v>0</v>
      </c>
      <c r="AD52" s="384">
        <f t="shared" si="83"/>
        <v>0</v>
      </c>
      <c r="AE52" s="384">
        <f t="shared" si="83"/>
        <v>0</v>
      </c>
      <c r="AF52" s="385">
        <f t="shared" si="83"/>
        <v>0</v>
      </c>
      <c r="AH52" s="377"/>
      <c r="AI52" s="378"/>
      <c r="AJ52" s="377"/>
      <c r="AK52" s="378"/>
    </row>
    <row r="53" spans="1:37" s="308" customFormat="1" ht="13.9" customHeight="1">
      <c r="B53" s="379" t="s">
        <v>60</v>
      </c>
      <c r="C53" s="386">
        <f t="shared" ref="C53:AF53" si="84">COUNTIF(C14:C49,"=Not Met")</f>
        <v>0</v>
      </c>
      <c r="D53" s="387">
        <f t="shared" si="84"/>
        <v>0</v>
      </c>
      <c r="E53" s="387">
        <f t="shared" si="84"/>
        <v>0</v>
      </c>
      <c r="F53" s="387">
        <f t="shared" si="84"/>
        <v>0</v>
      </c>
      <c r="G53" s="387">
        <f t="shared" si="84"/>
        <v>0</v>
      </c>
      <c r="H53" s="387">
        <f t="shared" si="84"/>
        <v>0</v>
      </c>
      <c r="I53" s="387">
        <f t="shared" si="84"/>
        <v>0</v>
      </c>
      <c r="J53" s="387">
        <f t="shared" si="84"/>
        <v>0</v>
      </c>
      <c r="K53" s="387">
        <f t="shared" si="84"/>
        <v>0</v>
      </c>
      <c r="L53" s="387">
        <f t="shared" si="84"/>
        <v>0</v>
      </c>
      <c r="M53" s="387">
        <f t="shared" si="84"/>
        <v>0</v>
      </c>
      <c r="N53" s="387">
        <f t="shared" si="84"/>
        <v>0</v>
      </c>
      <c r="O53" s="387">
        <f t="shared" si="84"/>
        <v>0</v>
      </c>
      <c r="P53" s="387">
        <f t="shared" si="84"/>
        <v>0</v>
      </c>
      <c r="Q53" s="387">
        <f t="shared" si="84"/>
        <v>0</v>
      </c>
      <c r="R53" s="387">
        <f t="shared" si="84"/>
        <v>0</v>
      </c>
      <c r="S53" s="387">
        <f t="shared" si="84"/>
        <v>0</v>
      </c>
      <c r="T53" s="387">
        <f t="shared" si="84"/>
        <v>0</v>
      </c>
      <c r="U53" s="387">
        <f t="shared" si="84"/>
        <v>0</v>
      </c>
      <c r="V53" s="387">
        <f t="shared" si="84"/>
        <v>0</v>
      </c>
      <c r="W53" s="387">
        <f t="shared" si="84"/>
        <v>0</v>
      </c>
      <c r="X53" s="387">
        <f t="shared" si="84"/>
        <v>0</v>
      </c>
      <c r="Y53" s="387">
        <f t="shared" si="84"/>
        <v>0</v>
      </c>
      <c r="Z53" s="387">
        <f t="shared" si="84"/>
        <v>0</v>
      </c>
      <c r="AA53" s="387">
        <f t="shared" si="84"/>
        <v>0</v>
      </c>
      <c r="AB53" s="387">
        <f t="shared" si="84"/>
        <v>0</v>
      </c>
      <c r="AC53" s="387">
        <f t="shared" si="84"/>
        <v>0</v>
      </c>
      <c r="AD53" s="387">
        <f t="shared" si="84"/>
        <v>0</v>
      </c>
      <c r="AE53" s="387">
        <f t="shared" si="84"/>
        <v>0</v>
      </c>
      <c r="AF53" s="388">
        <f t="shared" si="84"/>
        <v>0</v>
      </c>
      <c r="AH53" s="377"/>
      <c r="AI53" s="378"/>
      <c r="AJ53" s="377"/>
      <c r="AK53" s="378"/>
    </row>
    <row r="54" spans="1:37" s="308" customFormat="1" ht="13.9" customHeight="1">
      <c r="B54" s="379" t="s">
        <v>61</v>
      </c>
      <c r="C54" s="383">
        <f t="shared" ref="C54:AF54" si="85">IF(SUM(C51,C53)=0,0,C53/SUM(C51,C53))</f>
        <v>0</v>
      </c>
      <c r="D54" s="384">
        <f t="shared" si="85"/>
        <v>0</v>
      </c>
      <c r="E54" s="384">
        <f t="shared" si="85"/>
        <v>0</v>
      </c>
      <c r="F54" s="384">
        <f t="shared" si="85"/>
        <v>0</v>
      </c>
      <c r="G54" s="384">
        <f t="shared" si="85"/>
        <v>0</v>
      </c>
      <c r="H54" s="384">
        <f t="shared" si="85"/>
        <v>0</v>
      </c>
      <c r="I54" s="384">
        <f t="shared" si="85"/>
        <v>0</v>
      </c>
      <c r="J54" s="384">
        <f t="shared" si="85"/>
        <v>0</v>
      </c>
      <c r="K54" s="384">
        <f t="shared" si="85"/>
        <v>0</v>
      </c>
      <c r="L54" s="384">
        <f t="shared" si="85"/>
        <v>0</v>
      </c>
      <c r="M54" s="384">
        <f t="shared" si="85"/>
        <v>0</v>
      </c>
      <c r="N54" s="384">
        <f t="shared" si="85"/>
        <v>0</v>
      </c>
      <c r="O54" s="384">
        <f t="shared" si="85"/>
        <v>0</v>
      </c>
      <c r="P54" s="384">
        <f t="shared" si="85"/>
        <v>0</v>
      </c>
      <c r="Q54" s="384">
        <f t="shared" si="85"/>
        <v>0</v>
      </c>
      <c r="R54" s="384">
        <f t="shared" si="85"/>
        <v>0</v>
      </c>
      <c r="S54" s="384">
        <f t="shared" si="85"/>
        <v>0</v>
      </c>
      <c r="T54" s="384">
        <f t="shared" si="85"/>
        <v>0</v>
      </c>
      <c r="U54" s="384">
        <f t="shared" si="85"/>
        <v>0</v>
      </c>
      <c r="V54" s="384">
        <f t="shared" si="85"/>
        <v>0</v>
      </c>
      <c r="W54" s="384">
        <f t="shared" si="85"/>
        <v>0</v>
      </c>
      <c r="X54" s="384">
        <f t="shared" si="85"/>
        <v>0</v>
      </c>
      <c r="Y54" s="384">
        <f t="shared" si="85"/>
        <v>0</v>
      </c>
      <c r="Z54" s="384">
        <f t="shared" si="85"/>
        <v>0</v>
      </c>
      <c r="AA54" s="384">
        <f t="shared" si="85"/>
        <v>0</v>
      </c>
      <c r="AB54" s="384">
        <f t="shared" si="85"/>
        <v>0</v>
      </c>
      <c r="AC54" s="384">
        <f t="shared" si="85"/>
        <v>0</v>
      </c>
      <c r="AD54" s="384">
        <f t="shared" si="85"/>
        <v>0</v>
      </c>
      <c r="AE54" s="384">
        <f t="shared" si="85"/>
        <v>0</v>
      </c>
      <c r="AF54" s="385">
        <f t="shared" si="85"/>
        <v>0</v>
      </c>
      <c r="AH54" s="377"/>
      <c r="AI54" s="378"/>
      <c r="AJ54" s="377"/>
      <c r="AK54" s="378"/>
    </row>
    <row r="55" spans="1:37" s="308" customFormat="1" ht="13.9" customHeight="1" thickBot="1">
      <c r="B55" s="379" t="s">
        <v>62</v>
      </c>
      <c r="C55" s="389">
        <f t="shared" ref="C55:AF55" si="86">COUNTIF(C14:C49,"=N/A")</f>
        <v>0</v>
      </c>
      <c r="D55" s="390">
        <f t="shared" si="86"/>
        <v>0</v>
      </c>
      <c r="E55" s="390">
        <f t="shared" si="86"/>
        <v>0</v>
      </c>
      <c r="F55" s="390">
        <f t="shared" si="86"/>
        <v>0</v>
      </c>
      <c r="G55" s="390">
        <f t="shared" si="86"/>
        <v>0</v>
      </c>
      <c r="H55" s="390">
        <f t="shared" si="86"/>
        <v>0</v>
      </c>
      <c r="I55" s="390">
        <f t="shared" si="86"/>
        <v>0</v>
      </c>
      <c r="J55" s="390">
        <f t="shared" si="86"/>
        <v>0</v>
      </c>
      <c r="K55" s="390">
        <f t="shared" si="86"/>
        <v>0</v>
      </c>
      <c r="L55" s="390">
        <f t="shared" si="86"/>
        <v>0</v>
      </c>
      <c r="M55" s="390">
        <f t="shared" si="86"/>
        <v>0</v>
      </c>
      <c r="N55" s="390">
        <f t="shared" si="86"/>
        <v>0</v>
      </c>
      <c r="O55" s="390">
        <f t="shared" si="86"/>
        <v>0</v>
      </c>
      <c r="P55" s="390">
        <f t="shared" si="86"/>
        <v>0</v>
      </c>
      <c r="Q55" s="390">
        <f t="shared" si="86"/>
        <v>0</v>
      </c>
      <c r="R55" s="390">
        <f t="shared" si="86"/>
        <v>0</v>
      </c>
      <c r="S55" s="390">
        <f t="shared" si="86"/>
        <v>0</v>
      </c>
      <c r="T55" s="390">
        <f t="shared" si="86"/>
        <v>0</v>
      </c>
      <c r="U55" s="390">
        <f t="shared" si="86"/>
        <v>0</v>
      </c>
      <c r="V55" s="390">
        <f t="shared" si="86"/>
        <v>0</v>
      </c>
      <c r="W55" s="390">
        <f t="shared" si="86"/>
        <v>0</v>
      </c>
      <c r="X55" s="390">
        <f t="shared" si="86"/>
        <v>0</v>
      </c>
      <c r="Y55" s="390">
        <f t="shared" si="86"/>
        <v>0</v>
      </c>
      <c r="Z55" s="390">
        <f t="shared" si="86"/>
        <v>0</v>
      </c>
      <c r="AA55" s="390">
        <f t="shared" si="86"/>
        <v>0</v>
      </c>
      <c r="AB55" s="390">
        <f t="shared" si="86"/>
        <v>0</v>
      </c>
      <c r="AC55" s="390">
        <f t="shared" si="86"/>
        <v>0</v>
      </c>
      <c r="AD55" s="390">
        <f t="shared" si="86"/>
        <v>0</v>
      </c>
      <c r="AE55" s="390">
        <f t="shared" si="86"/>
        <v>0</v>
      </c>
      <c r="AF55" s="391">
        <f t="shared" si="86"/>
        <v>0</v>
      </c>
      <c r="AH55" s="165"/>
      <c r="AI55" s="165"/>
      <c r="AJ55" s="165"/>
      <c r="AK55" s="165"/>
    </row>
    <row r="56" spans="1:37" s="308" customFormat="1" ht="13.9" customHeight="1" thickBot="1">
      <c r="B56" s="1026"/>
      <c r="C56" s="1027"/>
      <c r="D56" s="1027"/>
      <c r="E56" s="1027"/>
      <c r="F56" s="1027"/>
      <c r="G56" s="1027"/>
      <c r="H56" s="1027"/>
      <c r="I56" s="1027"/>
      <c r="J56" s="1027"/>
      <c r="K56" s="1027"/>
      <c r="L56" s="1027"/>
      <c r="M56" s="1027"/>
      <c r="N56" s="1027"/>
      <c r="O56" s="1027"/>
      <c r="P56" s="1027"/>
      <c r="Q56" s="1027"/>
      <c r="R56" s="1027"/>
      <c r="S56" s="1027"/>
      <c r="T56" s="1027"/>
      <c r="U56" s="1027"/>
      <c r="V56" s="1027"/>
      <c r="W56" s="1027"/>
      <c r="X56" s="1027"/>
      <c r="Y56" s="1027"/>
      <c r="Z56" s="1027"/>
      <c r="AA56" s="1027"/>
      <c r="AB56" s="1027"/>
      <c r="AC56" s="1027"/>
      <c r="AD56" s="1027"/>
      <c r="AE56" s="1027"/>
      <c r="AF56" s="1027"/>
      <c r="AG56" s="1027"/>
      <c r="AH56" s="1027"/>
      <c r="AI56" s="1027"/>
      <c r="AJ56" s="1027"/>
      <c r="AK56" s="1027"/>
    </row>
    <row r="57" spans="1:37" ht="15" thickBot="1">
      <c r="C57" s="575" t="s">
        <v>208</v>
      </c>
      <c r="D57" s="574"/>
      <c r="E57" s="574"/>
      <c r="F57" s="574"/>
      <c r="G57" s="574"/>
      <c r="H57" s="574"/>
      <c r="I57" s="574"/>
      <c r="J57" s="574"/>
      <c r="K57" s="574"/>
      <c r="L57" s="573"/>
      <c r="M57" s="575" t="s">
        <v>207</v>
      </c>
      <c r="N57" s="574"/>
      <c r="O57" s="574"/>
      <c r="P57" s="574"/>
      <c r="Q57" s="574"/>
      <c r="R57" s="574"/>
      <c r="S57" s="574"/>
      <c r="T57" s="574"/>
      <c r="U57" s="574"/>
      <c r="V57" s="573"/>
      <c r="W57" s="575" t="s">
        <v>206</v>
      </c>
      <c r="X57" s="574"/>
      <c r="Y57" s="574"/>
      <c r="Z57" s="574"/>
      <c r="AA57" s="574"/>
      <c r="AB57" s="574"/>
      <c r="AC57" s="574"/>
      <c r="AD57" s="574"/>
      <c r="AE57" s="574"/>
      <c r="AF57" s="573"/>
    </row>
    <row r="58" spans="1:37" ht="49.9" customHeight="1" thickBot="1">
      <c r="C58" s="1028"/>
      <c r="D58" s="1029"/>
      <c r="E58" s="1029"/>
      <c r="F58" s="1029"/>
      <c r="G58" s="1029"/>
      <c r="H58" s="1029"/>
      <c r="I58" s="1029"/>
      <c r="J58" s="1029"/>
      <c r="K58" s="1029"/>
      <c r="L58" s="1030"/>
      <c r="M58" s="1028"/>
      <c r="N58" s="1029"/>
      <c r="O58" s="1029"/>
      <c r="P58" s="1029"/>
      <c r="Q58" s="1029"/>
      <c r="R58" s="1029"/>
      <c r="S58" s="1029"/>
      <c r="T58" s="1029"/>
      <c r="U58" s="1029"/>
      <c r="V58" s="1030"/>
      <c r="W58" s="1028"/>
      <c r="X58" s="1029"/>
      <c r="Y58" s="1029"/>
      <c r="Z58" s="1029"/>
      <c r="AA58" s="1029"/>
      <c r="AB58" s="1029"/>
      <c r="AC58" s="1029"/>
      <c r="AD58" s="1029"/>
      <c r="AE58" s="1029"/>
      <c r="AF58" s="1030"/>
    </row>
  </sheetData>
  <sheetProtection sheet="1" objects="1" scenarios="1"/>
  <mergeCells count="22">
    <mergeCell ref="B56:AK56"/>
    <mergeCell ref="C58:L58"/>
    <mergeCell ref="M58:V58"/>
    <mergeCell ref="W58:AF58"/>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22:AF22">
    <cfRule type="cellIs" dxfId="233" priority="33" operator="equal">
      <formula>"N/A"</formula>
    </cfRule>
    <cfRule type="cellIs" dxfId="232" priority="34" operator="equal">
      <formula>"Not Met"</formula>
    </cfRule>
  </conditionalFormatting>
  <conditionalFormatting sqref="C24:AF24">
    <cfRule type="cellIs" dxfId="231" priority="31" operator="equal">
      <formula>"N/A"</formula>
    </cfRule>
    <cfRule type="cellIs" dxfId="230" priority="32" operator="equal">
      <formula>"Not Met"</formula>
    </cfRule>
  </conditionalFormatting>
  <conditionalFormatting sqref="C12:AF12">
    <cfRule type="cellIs" dxfId="229" priority="51" operator="equal">
      <formula>"N/A"</formula>
    </cfRule>
    <cfRule type="cellIs" dxfId="228" priority="52" operator="equal">
      <formula>"Not Met"</formula>
    </cfRule>
  </conditionalFormatting>
  <conditionalFormatting sqref="C40:AF40">
    <cfRule type="cellIs" dxfId="227" priority="21" operator="equal">
      <formula>"N/A"</formula>
    </cfRule>
    <cfRule type="cellIs" dxfId="226" priority="22" operator="equal">
      <formula>"Not Met"</formula>
    </cfRule>
  </conditionalFormatting>
  <conditionalFormatting sqref="C18:AF18">
    <cfRule type="cellIs" dxfId="225" priority="19" operator="equal">
      <formula>"N/A"</formula>
    </cfRule>
    <cfRule type="cellIs" dxfId="224" priority="20" operator="equal">
      <formula>"Not Met"</formula>
    </cfRule>
  </conditionalFormatting>
  <conditionalFormatting sqref="C16:AF16">
    <cfRule type="cellIs" dxfId="223" priority="17" operator="equal">
      <formula>"N/A"</formula>
    </cfRule>
    <cfRule type="cellIs" dxfId="222" priority="18" operator="equal">
      <formula>"Not Met"</formula>
    </cfRule>
  </conditionalFormatting>
  <conditionalFormatting sqref="C20:AF20">
    <cfRule type="cellIs" dxfId="221" priority="15" operator="equal">
      <formula>"N/A"</formula>
    </cfRule>
    <cfRule type="cellIs" dxfId="220" priority="16" operator="equal">
      <formula>"Not Met"</formula>
    </cfRule>
  </conditionalFormatting>
  <conditionalFormatting sqref="C28:AF28">
    <cfRule type="cellIs" dxfId="219" priority="13" operator="equal">
      <formula>"N/A"</formula>
    </cfRule>
    <cfRule type="cellIs" dxfId="218" priority="14" operator="equal">
      <formula>"Not Met"</formula>
    </cfRule>
  </conditionalFormatting>
  <conditionalFormatting sqref="C30:AF30">
    <cfRule type="cellIs" dxfId="217" priority="11" operator="equal">
      <formula>"N/A"</formula>
    </cfRule>
    <cfRule type="cellIs" dxfId="216" priority="12" operator="equal">
      <formula>"Not Met"</formula>
    </cfRule>
  </conditionalFormatting>
  <conditionalFormatting sqref="C26:AF26">
    <cfRule type="cellIs" dxfId="215" priority="9" operator="equal">
      <formula>"N/A"</formula>
    </cfRule>
    <cfRule type="cellIs" dxfId="214" priority="10" operator="equal">
      <formula>"Not Met"</formula>
    </cfRule>
  </conditionalFormatting>
  <conditionalFormatting sqref="C14:AF14">
    <cfRule type="cellIs" dxfId="213" priority="35" operator="equal">
      <formula>"N/A"</formula>
    </cfRule>
    <cfRule type="cellIs" dxfId="212" priority="36" operator="equal">
      <formula>"Not Met"</formula>
    </cfRule>
  </conditionalFormatting>
  <conditionalFormatting sqref="C32:AF32">
    <cfRule type="cellIs" dxfId="211" priority="29" operator="equal">
      <formula>"N/A"</formula>
    </cfRule>
    <cfRule type="cellIs" dxfId="210" priority="30" operator="equal">
      <formula>"Not Met"</formula>
    </cfRule>
  </conditionalFormatting>
  <conditionalFormatting sqref="C44:AF44">
    <cfRule type="cellIs" dxfId="209" priority="7" operator="equal">
      <formula>"N/A"</formula>
    </cfRule>
    <cfRule type="cellIs" dxfId="208" priority="8" operator="equal">
      <formula>"Not Met"</formula>
    </cfRule>
  </conditionalFormatting>
  <conditionalFormatting sqref="C42:AF42">
    <cfRule type="cellIs" dxfId="207" priority="5" operator="equal">
      <formula>"N/A"</formula>
    </cfRule>
    <cfRule type="cellIs" dxfId="206" priority="6" operator="equal">
      <formula>"Not Met"</formula>
    </cfRule>
  </conditionalFormatting>
  <conditionalFormatting sqref="C46:AF46">
    <cfRule type="cellIs" dxfId="205" priority="3" operator="equal">
      <formula>"N/A"</formula>
    </cfRule>
    <cfRule type="cellIs" dxfId="204" priority="4" operator="equal">
      <formula>"Not Met"</formula>
    </cfRule>
  </conditionalFormatting>
  <conditionalFormatting sqref="C48:AF48">
    <cfRule type="cellIs" dxfId="203" priority="1" operator="equal">
      <formula>"N/A"</formula>
    </cfRule>
    <cfRule type="cellIs" dxfId="202" priority="2" operator="equal">
      <formula>"Not Met"</formula>
    </cfRule>
  </conditionalFormatting>
  <conditionalFormatting sqref="C34:AF34">
    <cfRule type="cellIs" dxfId="201" priority="27" operator="equal">
      <formula>"N/A"</formula>
    </cfRule>
    <cfRule type="cellIs" dxfId="200" priority="28" operator="equal">
      <formula>"Not Met"</formula>
    </cfRule>
  </conditionalFormatting>
  <conditionalFormatting sqref="C38:AF38">
    <cfRule type="cellIs" dxfId="199" priority="23" operator="equal">
      <formula>"N/A"</formula>
    </cfRule>
    <cfRule type="cellIs" dxfId="198" priority="24" operator="equal">
      <formula>"Not Met"</formula>
    </cfRule>
  </conditionalFormatting>
  <conditionalFormatting sqref="C36:AF36">
    <cfRule type="cellIs" dxfId="197" priority="25" operator="equal">
      <formula>"N/A"</formula>
    </cfRule>
    <cfRule type="cellIs" dxfId="196" priority="26" operator="equal">
      <formula>"Not Met"</formula>
    </cfRule>
  </conditionalFormatting>
  <dataValidations count="2">
    <dataValidation type="list" allowBlank="1" showInputMessage="1" showErrorMessage="1" sqref="C24:AF24 C32:AF32 C34:AF34 C36:AF36 C38:AF38 C40:AF40 C26:AF26 C18:AF18 C16:AF16 C20:AF20 C28:AF28 C30:AF30 C14:AF14 C22:AF22 C46:AF46 C44:AF44 C42:AF42 C48:AF48">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Multi-Systemic Therapy (MST)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4"/>
  <sheetViews>
    <sheetView workbookViewId="0">
      <selection activeCell="D8" sqref="D8"/>
    </sheetView>
  </sheetViews>
  <sheetFormatPr defaultRowHeight="12.75"/>
  <cols>
    <col min="1" max="2" width="45.7109375" customWidth="1"/>
    <col min="4" max="4" width="23.5703125" customWidth="1"/>
    <col min="5" max="6" width="45.7109375" customWidth="1"/>
  </cols>
  <sheetData>
    <row r="1" spans="1:10" ht="13.5" thickBot="1">
      <c r="A1" s="998" t="s">
        <v>297</v>
      </c>
      <c r="B1" s="999"/>
      <c r="C1" s="999"/>
      <c r="D1" s="999"/>
      <c r="E1" s="999"/>
      <c r="F1" s="1000"/>
      <c r="G1" s="564"/>
      <c r="H1" s="564"/>
      <c r="I1" s="564"/>
      <c r="J1" s="564"/>
    </row>
    <row r="2" spans="1:10" ht="13.5" thickBot="1">
      <c r="G2" s="564"/>
      <c r="H2" s="564"/>
      <c r="I2" s="564"/>
      <c r="J2" s="564"/>
    </row>
    <row r="3" spans="1:10" ht="222.75" customHeight="1" thickBot="1">
      <c r="C3" s="1007" t="s">
        <v>700</v>
      </c>
      <c r="D3" s="1008"/>
    </row>
    <row r="4" spans="1:10" ht="13.5" thickBot="1"/>
    <row r="5" spans="1:10" ht="15.75" thickBot="1">
      <c r="A5" s="1001" t="s">
        <v>678</v>
      </c>
      <c r="B5" s="1002"/>
      <c r="E5" s="1001" t="s">
        <v>679</v>
      </c>
      <c r="F5" s="1002"/>
    </row>
    <row r="6" spans="1:10" ht="13.5" thickBot="1"/>
    <row r="7" spans="1:10" ht="15.75" customHeight="1" thickBot="1">
      <c r="A7" s="974" t="s">
        <v>680</v>
      </c>
      <c r="B7" s="975" t="s">
        <v>681</v>
      </c>
      <c r="E7" s="974" t="s">
        <v>682</v>
      </c>
      <c r="F7" s="975" t="s">
        <v>683</v>
      </c>
    </row>
    <row r="8" spans="1:10" ht="60.75" customHeight="1" thickBot="1">
      <c r="A8" s="980" t="s">
        <v>684</v>
      </c>
      <c r="B8" s="981" t="s">
        <v>702</v>
      </c>
      <c r="E8" s="987" t="s">
        <v>685</v>
      </c>
      <c r="F8" s="988" t="s">
        <v>686</v>
      </c>
    </row>
    <row r="9" spans="1:10" ht="45.75" customHeight="1" thickBot="1">
      <c r="A9" s="980" t="s">
        <v>687</v>
      </c>
      <c r="B9" s="981" t="s">
        <v>702</v>
      </c>
      <c r="E9" s="978" t="s">
        <v>688</v>
      </c>
      <c r="F9" s="979" t="s">
        <v>689</v>
      </c>
    </row>
    <row r="10" spans="1:10" ht="45.75" customHeight="1" thickBot="1">
      <c r="A10" s="980" t="s">
        <v>690</v>
      </c>
      <c r="B10" s="981" t="s">
        <v>703</v>
      </c>
      <c r="E10" s="983" t="s">
        <v>691</v>
      </c>
      <c r="F10" s="984" t="s">
        <v>692</v>
      </c>
    </row>
    <row r="11" spans="1:10" ht="60.75" customHeight="1" thickBot="1">
      <c r="A11" s="983" t="s">
        <v>693</v>
      </c>
      <c r="B11" s="984" t="s">
        <v>701</v>
      </c>
      <c r="E11" s="976" t="s">
        <v>694</v>
      </c>
      <c r="F11" s="977" t="s">
        <v>695</v>
      </c>
    </row>
    <row r="12" spans="1:10" ht="54" customHeight="1" thickBot="1">
      <c r="A12" s="980" t="s">
        <v>696</v>
      </c>
      <c r="B12" s="981" t="s">
        <v>704</v>
      </c>
      <c r="E12" s="1003" t="s">
        <v>697</v>
      </c>
      <c r="F12" s="1005" t="s">
        <v>698</v>
      </c>
    </row>
    <row r="13" spans="1:10" ht="78.75" customHeight="1" thickBot="1">
      <c r="A13" s="985" t="s">
        <v>699</v>
      </c>
      <c r="B13" s="986" t="s">
        <v>704</v>
      </c>
      <c r="E13" s="1004"/>
      <c r="F13" s="1006"/>
    </row>
    <row r="14" spans="1:10" ht="13.5" thickBot="1">
      <c r="A14" s="649"/>
    </row>
    <row r="15" spans="1:10" ht="15.75">
      <c r="A15" s="994" t="s">
        <v>705</v>
      </c>
      <c r="B15" s="995"/>
    </row>
    <row r="16" spans="1:10" ht="16.5" thickBot="1">
      <c r="A16" s="996" t="s">
        <v>706</v>
      </c>
      <c r="B16" s="997"/>
    </row>
    <row r="17" spans="1:9" ht="15">
      <c r="A17" s="990"/>
    </row>
    <row r="18" spans="1:9" ht="15">
      <c r="A18" s="991" t="s">
        <v>710</v>
      </c>
    </row>
    <row r="19" spans="1:9" ht="15">
      <c r="A19" s="991" t="s">
        <v>711</v>
      </c>
    </row>
    <row r="20" spans="1:9" ht="15">
      <c r="A20" s="991" t="s">
        <v>714</v>
      </c>
    </row>
    <row r="21" spans="1:9" ht="15">
      <c r="A21" s="991" t="s">
        <v>713</v>
      </c>
    </row>
    <row r="22" spans="1:9" ht="15">
      <c r="A22" s="991" t="s">
        <v>712</v>
      </c>
    </row>
    <row r="23" spans="1:9" ht="15">
      <c r="A23" s="991" t="s">
        <v>715</v>
      </c>
    </row>
    <row r="24" spans="1:9" ht="15">
      <c r="A24" s="991" t="s">
        <v>716</v>
      </c>
    </row>
    <row r="25" spans="1:9" ht="15">
      <c r="A25" s="991" t="s">
        <v>717</v>
      </c>
    </row>
    <row r="26" spans="1:9" s="509" customFormat="1" ht="15">
      <c r="A26" s="991" t="s">
        <v>718</v>
      </c>
    </row>
    <row r="27" spans="1:9" s="509" customFormat="1" ht="15">
      <c r="A27" s="992" t="s">
        <v>707</v>
      </c>
    </row>
    <row r="28" spans="1:9" s="509" customFormat="1" ht="15">
      <c r="A28" s="992" t="s">
        <v>708</v>
      </c>
    </row>
    <row r="29" spans="1:9" s="509" customFormat="1" ht="15">
      <c r="A29" s="991" t="s">
        <v>719</v>
      </c>
      <c r="B29"/>
      <c r="C29"/>
      <c r="D29"/>
      <c r="E29"/>
      <c r="F29"/>
      <c r="G29"/>
      <c r="H29"/>
      <c r="I29"/>
    </row>
    <row r="30" spans="1:9" s="509" customFormat="1" ht="15">
      <c r="A30" s="991" t="s">
        <v>720</v>
      </c>
      <c r="B30"/>
      <c r="C30"/>
      <c r="D30"/>
      <c r="E30"/>
      <c r="F30"/>
      <c r="G30"/>
      <c r="H30"/>
      <c r="I30"/>
    </row>
    <row r="31" spans="1:9" s="509" customFormat="1">
      <c r="A31" s="989"/>
      <c r="B31"/>
      <c r="C31"/>
      <c r="D31"/>
      <c r="E31"/>
      <c r="F31"/>
      <c r="G31"/>
      <c r="H31"/>
      <c r="I31"/>
    </row>
    <row r="32" spans="1:9" s="509" customFormat="1" ht="15">
      <c r="A32" s="993" t="s">
        <v>709</v>
      </c>
      <c r="B32"/>
      <c r="C32"/>
      <c r="D32"/>
      <c r="E32"/>
      <c r="F32"/>
      <c r="G32"/>
      <c r="H32"/>
      <c r="I32"/>
    </row>
    <row r="33" spans="1:9" s="509" customFormat="1">
      <c r="A33" s="989"/>
      <c r="B33"/>
      <c r="C33"/>
      <c r="D33"/>
      <c r="E33"/>
      <c r="F33"/>
      <c r="G33"/>
      <c r="H33"/>
      <c r="I33"/>
    </row>
    <row r="34" spans="1:9" s="509" customFormat="1">
      <c r="A34"/>
      <c r="B34"/>
      <c r="C34"/>
      <c r="D34"/>
      <c r="E34"/>
      <c r="F34"/>
      <c r="G34"/>
      <c r="H34"/>
      <c r="I34"/>
    </row>
    <row r="35" spans="1:9" s="509" customFormat="1">
      <c r="A35"/>
      <c r="B35"/>
      <c r="C35"/>
      <c r="D35"/>
      <c r="E35"/>
      <c r="F35"/>
      <c r="G35"/>
      <c r="H35"/>
      <c r="I35"/>
    </row>
    <row r="36" spans="1:9" s="509" customFormat="1">
      <c r="A36"/>
      <c r="B36"/>
      <c r="C36"/>
      <c r="D36"/>
      <c r="E36"/>
      <c r="F36"/>
      <c r="G36"/>
      <c r="H36"/>
      <c r="I36"/>
    </row>
    <row r="37" spans="1:9" s="509" customFormat="1">
      <c r="A37"/>
      <c r="B37"/>
      <c r="C37"/>
      <c r="D37"/>
      <c r="E37"/>
      <c r="F37"/>
      <c r="G37"/>
      <c r="H37"/>
      <c r="I37"/>
    </row>
    <row r="38" spans="1:9" s="509" customFormat="1">
      <c r="A38"/>
      <c r="B38"/>
      <c r="C38"/>
      <c r="D38"/>
      <c r="E38"/>
      <c r="F38"/>
      <c r="G38"/>
      <c r="H38"/>
      <c r="I38"/>
    </row>
    <row r="39" spans="1:9" s="509" customFormat="1">
      <c r="A39"/>
      <c r="B39"/>
      <c r="C39"/>
      <c r="D39"/>
      <c r="E39"/>
      <c r="F39"/>
      <c r="G39"/>
      <c r="H39"/>
      <c r="I39"/>
    </row>
    <row r="40" spans="1:9" s="509" customFormat="1">
      <c r="A40"/>
      <c r="B40"/>
      <c r="C40"/>
      <c r="D40"/>
      <c r="E40"/>
      <c r="F40"/>
      <c r="G40"/>
      <c r="H40"/>
      <c r="I40"/>
    </row>
    <row r="41" spans="1:9" s="509" customFormat="1">
      <c r="A41"/>
      <c r="B41"/>
      <c r="C41"/>
      <c r="D41"/>
      <c r="E41"/>
      <c r="F41"/>
      <c r="G41"/>
      <c r="H41"/>
      <c r="I41"/>
    </row>
    <row r="42" spans="1:9" s="509" customFormat="1">
      <c r="A42"/>
      <c r="B42"/>
      <c r="C42"/>
      <c r="D42"/>
      <c r="E42"/>
      <c r="F42"/>
      <c r="G42"/>
      <c r="H42"/>
      <c r="I42"/>
    </row>
    <row r="43" spans="1:9" s="509" customFormat="1">
      <c r="A43"/>
      <c r="B43"/>
      <c r="C43"/>
      <c r="D43"/>
      <c r="E43"/>
      <c r="F43"/>
      <c r="G43"/>
      <c r="H43"/>
      <c r="I43"/>
    </row>
    <row r="44" spans="1:9" s="509" customFormat="1">
      <c r="A44"/>
      <c r="B44"/>
      <c r="C44"/>
      <c r="D44"/>
      <c r="E44"/>
      <c r="F44"/>
      <c r="G44"/>
      <c r="H44"/>
      <c r="I44"/>
    </row>
  </sheetData>
  <sheetProtection sheet="1" objects="1" scenarios="1"/>
  <mergeCells count="6">
    <mergeCell ref="A1:F1"/>
    <mergeCell ref="A5:B5"/>
    <mergeCell ref="E5:F5"/>
    <mergeCell ref="E12:E13"/>
    <mergeCell ref="F12:F13"/>
    <mergeCell ref="C3:D3"/>
  </mergeCells>
  <hyperlinks>
    <hyperlink ref="A19" r:id="rId1"/>
    <hyperlink ref="A18" r:id="rId2"/>
    <hyperlink ref="A20" r:id="rId3" display="8C, Outpatient Behavioral Health Services Provided by Direct-Enrolled Providers (8/1/13)"/>
    <hyperlink ref="A21" r:id="rId4" display="8D-1, Psychiatric Residential Treatment Facilities for Children under the Age of 21 (8/1/12)"/>
    <hyperlink ref="A22" r:id="rId5"/>
    <hyperlink ref="A23" r:id="rId6"/>
    <hyperlink ref="A24" r:id="rId7"/>
    <hyperlink ref="A25" r:id="rId8"/>
    <hyperlink ref="A26" r:id="rId9"/>
    <hyperlink ref="A29" r:id="rId10"/>
    <hyperlink ref="A30" r:id="rId11"/>
  </hyperlinks>
  <printOptions horizontalCentered="1"/>
  <pageMargins left="0.7" right="0.7" top="0.75" bottom="0.75" header="0.3" footer="0.3"/>
  <pageSetup orientation="portrait" r:id="rId12"/>
  <drawing r:id="rId13"/>
  <legacyDrawing r:id="rId14"/>
  <oleObjects>
    <mc:AlternateContent xmlns:mc="http://schemas.openxmlformats.org/markup-compatibility/2006">
      <mc:Choice Requires="x14">
        <oleObject progId="AcroExch.Document.7" dvAspect="DVASPECT_ICON" shapeId="36877" r:id="rId15">
          <objectPr locked="0" defaultSize="0" r:id="rId16">
            <anchor moveWithCells="1">
              <from>
                <xdr:col>1</xdr:col>
                <xdr:colOff>1600200</xdr:colOff>
                <xdr:row>2</xdr:row>
                <xdr:rowOff>1000125</xdr:rowOff>
              </from>
              <to>
                <xdr:col>1</xdr:col>
                <xdr:colOff>2514600</xdr:colOff>
                <xdr:row>2</xdr:row>
                <xdr:rowOff>1685925</xdr:rowOff>
              </to>
            </anchor>
          </objectPr>
        </oleObject>
      </mc:Choice>
      <mc:Fallback>
        <oleObject progId="AcroExch.Document.7" dvAspect="DVASPECT_ICON" shapeId="36877" r:id="rId15"/>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230</v>
      </c>
      <c r="D3" s="581"/>
      <c r="E3" s="581"/>
      <c r="F3" s="581"/>
      <c r="G3" s="581"/>
      <c r="H3" s="581"/>
      <c r="I3" s="581"/>
      <c r="J3" s="581"/>
      <c r="K3" s="581"/>
      <c r="L3" s="580"/>
      <c r="M3" s="581" t="s">
        <v>230</v>
      </c>
      <c r="N3" s="581"/>
      <c r="O3" s="581"/>
      <c r="P3" s="581"/>
      <c r="Q3" s="581"/>
      <c r="R3" s="581"/>
      <c r="S3" s="581"/>
      <c r="T3" s="581"/>
      <c r="U3" s="581"/>
      <c r="V3" s="580"/>
      <c r="W3" s="581" t="s">
        <v>230</v>
      </c>
      <c r="X3" s="581"/>
      <c r="Y3" s="581"/>
      <c r="Z3" s="581"/>
      <c r="AA3" s="581"/>
      <c r="AB3" s="581"/>
      <c r="AC3" s="581"/>
      <c r="AD3" s="581"/>
      <c r="AE3" s="581"/>
      <c r="AF3" s="580"/>
    </row>
    <row r="4" spans="1:37" s="578" customFormat="1" ht="19.899999999999999" customHeight="1">
      <c r="A4" s="906"/>
      <c r="B4" s="944"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945"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946"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3" t="s">
        <v>405</v>
      </c>
      <c r="B42" s="939" t="s">
        <v>462</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63.75">
      <c r="A44" s="915" t="s">
        <v>406</v>
      </c>
      <c r="B44" s="939" t="s">
        <v>478</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ht="76.5">
      <c r="A46" s="913" t="s">
        <v>433</v>
      </c>
      <c r="B46" s="939" t="s">
        <v>460</v>
      </c>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608"/>
      <c r="AG46" s="84">
        <f t="shared" ref="AG46" si="72">COUNTIF(C46:AF46,"=Met")</f>
        <v>0</v>
      </c>
      <c r="AH46" s="85">
        <f t="shared" ref="AH46" si="73">IF(SUM(AG46,AI46)=0,0,AG46/SUM(AG46,AI46))</f>
        <v>0</v>
      </c>
      <c r="AI46" s="86">
        <f t="shared" ref="AI46" si="74">COUNTIF(C46:AF46,"=Not Met")</f>
        <v>0</v>
      </c>
      <c r="AJ46" s="85">
        <f t="shared" ref="AJ46" si="75">IF(SUM(AG46,AI46)=0,0,AI46/SUM(AG46,AI46))</f>
        <v>0</v>
      </c>
      <c r="AK46" s="87">
        <f t="shared" ref="AK46" si="76">COUNTIF(C46:AF46,"=N/A")</f>
        <v>0</v>
      </c>
    </row>
    <row r="47" spans="1:37" ht="15" thickBot="1">
      <c r="A47" s="914"/>
      <c r="B47" s="943" t="s">
        <v>209</v>
      </c>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5"/>
      <c r="AG47" s="598"/>
      <c r="AH47" s="599"/>
      <c r="AI47" s="600"/>
      <c r="AJ47" s="599"/>
      <c r="AK47" s="601"/>
    </row>
    <row r="48" spans="1:37" ht="15" thickBot="1">
      <c r="B48" s="582"/>
    </row>
    <row r="49" spans="2:37" s="308" customFormat="1" ht="13.9" customHeight="1">
      <c r="B49" s="379" t="s">
        <v>58</v>
      </c>
      <c r="C49" s="380">
        <f t="shared" ref="C49:AF49" si="77">COUNTIF(C14:C47,"=Met")</f>
        <v>0</v>
      </c>
      <c r="D49" s="381">
        <f t="shared" si="77"/>
        <v>0</v>
      </c>
      <c r="E49" s="381">
        <f t="shared" si="77"/>
        <v>0</v>
      </c>
      <c r="F49" s="381">
        <f t="shared" si="77"/>
        <v>0</v>
      </c>
      <c r="G49" s="381">
        <f t="shared" si="77"/>
        <v>0</v>
      </c>
      <c r="H49" s="381">
        <f t="shared" si="77"/>
        <v>0</v>
      </c>
      <c r="I49" s="381">
        <f t="shared" si="77"/>
        <v>0</v>
      </c>
      <c r="J49" s="381">
        <f t="shared" si="77"/>
        <v>0</v>
      </c>
      <c r="K49" s="381">
        <f t="shared" si="77"/>
        <v>0</v>
      </c>
      <c r="L49" s="381">
        <f t="shared" si="77"/>
        <v>0</v>
      </c>
      <c r="M49" s="381">
        <f t="shared" si="77"/>
        <v>0</v>
      </c>
      <c r="N49" s="381">
        <f t="shared" si="77"/>
        <v>0</v>
      </c>
      <c r="O49" s="381">
        <f t="shared" si="77"/>
        <v>0</v>
      </c>
      <c r="P49" s="381">
        <f t="shared" si="77"/>
        <v>0</v>
      </c>
      <c r="Q49" s="381">
        <f t="shared" si="77"/>
        <v>0</v>
      </c>
      <c r="R49" s="381">
        <f t="shared" si="77"/>
        <v>0</v>
      </c>
      <c r="S49" s="381">
        <f t="shared" si="77"/>
        <v>0</v>
      </c>
      <c r="T49" s="381">
        <f t="shared" si="77"/>
        <v>0</v>
      </c>
      <c r="U49" s="381">
        <f t="shared" si="77"/>
        <v>0</v>
      </c>
      <c r="V49" s="381">
        <f t="shared" si="77"/>
        <v>0</v>
      </c>
      <c r="W49" s="381">
        <f t="shared" si="77"/>
        <v>0</v>
      </c>
      <c r="X49" s="381">
        <f t="shared" si="77"/>
        <v>0</v>
      </c>
      <c r="Y49" s="381">
        <f t="shared" si="77"/>
        <v>0</v>
      </c>
      <c r="Z49" s="381">
        <f t="shared" si="77"/>
        <v>0</v>
      </c>
      <c r="AA49" s="381">
        <f t="shared" si="77"/>
        <v>0</v>
      </c>
      <c r="AB49" s="381">
        <f t="shared" si="77"/>
        <v>0</v>
      </c>
      <c r="AC49" s="381">
        <f t="shared" si="77"/>
        <v>0</v>
      </c>
      <c r="AD49" s="381">
        <f t="shared" si="77"/>
        <v>0</v>
      </c>
      <c r="AE49" s="381">
        <f t="shared" si="77"/>
        <v>0</v>
      </c>
      <c r="AF49" s="382">
        <f t="shared" si="77"/>
        <v>0</v>
      </c>
      <c r="AH49" s="377"/>
      <c r="AI49" s="378"/>
      <c r="AJ49" s="377"/>
      <c r="AK49" s="378"/>
    </row>
    <row r="50" spans="2:37" s="308" customFormat="1" ht="13.9" customHeight="1">
      <c r="B50" s="379" t="s">
        <v>59</v>
      </c>
      <c r="C50" s="383">
        <f t="shared" ref="C50:AF50" si="78">IF(SUM(C49,C51)=0,0,C49/SUM(C49,C51))</f>
        <v>0</v>
      </c>
      <c r="D50" s="384">
        <f t="shared" si="78"/>
        <v>0</v>
      </c>
      <c r="E50" s="384">
        <f t="shared" si="78"/>
        <v>0</v>
      </c>
      <c r="F50" s="384">
        <f t="shared" si="78"/>
        <v>0</v>
      </c>
      <c r="G50" s="384">
        <f t="shared" si="78"/>
        <v>0</v>
      </c>
      <c r="H50" s="384">
        <f t="shared" si="78"/>
        <v>0</v>
      </c>
      <c r="I50" s="384">
        <f t="shared" si="78"/>
        <v>0</v>
      </c>
      <c r="J50" s="384">
        <f t="shared" si="78"/>
        <v>0</v>
      </c>
      <c r="K50" s="384">
        <f t="shared" si="78"/>
        <v>0</v>
      </c>
      <c r="L50" s="384">
        <f t="shared" si="78"/>
        <v>0</v>
      </c>
      <c r="M50" s="384">
        <f t="shared" si="78"/>
        <v>0</v>
      </c>
      <c r="N50" s="384">
        <f t="shared" si="78"/>
        <v>0</v>
      </c>
      <c r="O50" s="384">
        <f t="shared" si="78"/>
        <v>0</v>
      </c>
      <c r="P50" s="384">
        <f t="shared" si="78"/>
        <v>0</v>
      </c>
      <c r="Q50" s="384">
        <f t="shared" si="78"/>
        <v>0</v>
      </c>
      <c r="R50" s="384">
        <f t="shared" si="78"/>
        <v>0</v>
      </c>
      <c r="S50" s="384">
        <f t="shared" si="78"/>
        <v>0</v>
      </c>
      <c r="T50" s="384">
        <f t="shared" si="78"/>
        <v>0</v>
      </c>
      <c r="U50" s="384">
        <f t="shared" si="78"/>
        <v>0</v>
      </c>
      <c r="V50" s="384">
        <f t="shared" si="78"/>
        <v>0</v>
      </c>
      <c r="W50" s="384">
        <f t="shared" si="78"/>
        <v>0</v>
      </c>
      <c r="X50" s="384">
        <f t="shared" si="78"/>
        <v>0</v>
      </c>
      <c r="Y50" s="384">
        <f t="shared" si="78"/>
        <v>0</v>
      </c>
      <c r="Z50" s="384">
        <f t="shared" si="78"/>
        <v>0</v>
      </c>
      <c r="AA50" s="384">
        <f t="shared" si="78"/>
        <v>0</v>
      </c>
      <c r="AB50" s="384">
        <f t="shared" si="78"/>
        <v>0</v>
      </c>
      <c r="AC50" s="384">
        <f t="shared" si="78"/>
        <v>0</v>
      </c>
      <c r="AD50" s="384">
        <f t="shared" si="78"/>
        <v>0</v>
      </c>
      <c r="AE50" s="384">
        <f t="shared" si="78"/>
        <v>0</v>
      </c>
      <c r="AF50" s="385">
        <f t="shared" si="78"/>
        <v>0</v>
      </c>
      <c r="AH50" s="377"/>
      <c r="AI50" s="378"/>
      <c r="AJ50" s="377"/>
      <c r="AK50" s="378"/>
    </row>
    <row r="51" spans="2:37" s="308" customFormat="1" ht="13.9" customHeight="1">
      <c r="B51" s="379" t="s">
        <v>60</v>
      </c>
      <c r="C51" s="386">
        <f t="shared" ref="C51:AF51" si="79">COUNTIF(C14:C47,"=Not Met")</f>
        <v>0</v>
      </c>
      <c r="D51" s="387">
        <f t="shared" si="79"/>
        <v>0</v>
      </c>
      <c r="E51" s="387">
        <f t="shared" si="79"/>
        <v>0</v>
      </c>
      <c r="F51" s="387">
        <f t="shared" si="79"/>
        <v>0</v>
      </c>
      <c r="G51" s="387">
        <f t="shared" si="79"/>
        <v>0</v>
      </c>
      <c r="H51" s="387">
        <f t="shared" si="79"/>
        <v>0</v>
      </c>
      <c r="I51" s="387">
        <f t="shared" si="79"/>
        <v>0</v>
      </c>
      <c r="J51" s="387">
        <f t="shared" si="79"/>
        <v>0</v>
      </c>
      <c r="K51" s="387">
        <f t="shared" si="79"/>
        <v>0</v>
      </c>
      <c r="L51" s="387">
        <f t="shared" si="79"/>
        <v>0</v>
      </c>
      <c r="M51" s="387">
        <f t="shared" si="79"/>
        <v>0</v>
      </c>
      <c r="N51" s="387">
        <f t="shared" si="79"/>
        <v>0</v>
      </c>
      <c r="O51" s="387">
        <f t="shared" si="79"/>
        <v>0</v>
      </c>
      <c r="P51" s="387">
        <f t="shared" si="79"/>
        <v>0</v>
      </c>
      <c r="Q51" s="387">
        <f t="shared" si="79"/>
        <v>0</v>
      </c>
      <c r="R51" s="387">
        <f t="shared" si="79"/>
        <v>0</v>
      </c>
      <c r="S51" s="387">
        <f t="shared" si="79"/>
        <v>0</v>
      </c>
      <c r="T51" s="387">
        <f t="shared" si="79"/>
        <v>0</v>
      </c>
      <c r="U51" s="387">
        <f t="shared" si="79"/>
        <v>0</v>
      </c>
      <c r="V51" s="387">
        <f t="shared" si="79"/>
        <v>0</v>
      </c>
      <c r="W51" s="387">
        <f t="shared" si="79"/>
        <v>0</v>
      </c>
      <c r="X51" s="387">
        <f t="shared" si="79"/>
        <v>0</v>
      </c>
      <c r="Y51" s="387">
        <f t="shared" si="79"/>
        <v>0</v>
      </c>
      <c r="Z51" s="387">
        <f t="shared" si="79"/>
        <v>0</v>
      </c>
      <c r="AA51" s="387">
        <f t="shared" si="79"/>
        <v>0</v>
      </c>
      <c r="AB51" s="387">
        <f t="shared" si="79"/>
        <v>0</v>
      </c>
      <c r="AC51" s="387">
        <f t="shared" si="79"/>
        <v>0</v>
      </c>
      <c r="AD51" s="387">
        <f t="shared" si="79"/>
        <v>0</v>
      </c>
      <c r="AE51" s="387">
        <f t="shared" si="79"/>
        <v>0</v>
      </c>
      <c r="AF51" s="388">
        <f t="shared" si="79"/>
        <v>0</v>
      </c>
      <c r="AH51" s="377"/>
      <c r="AI51" s="378"/>
      <c r="AJ51" s="377"/>
      <c r="AK51" s="378"/>
    </row>
    <row r="52" spans="2:37" s="308" customFormat="1" ht="13.9" customHeight="1">
      <c r="B52" s="379" t="s">
        <v>61</v>
      </c>
      <c r="C52" s="383">
        <f t="shared" ref="C52:AF52" si="80">IF(SUM(C49,C51)=0,0,C51/SUM(C49,C51))</f>
        <v>0</v>
      </c>
      <c r="D52" s="384">
        <f t="shared" si="80"/>
        <v>0</v>
      </c>
      <c r="E52" s="384">
        <f t="shared" si="80"/>
        <v>0</v>
      </c>
      <c r="F52" s="384">
        <f t="shared" si="80"/>
        <v>0</v>
      </c>
      <c r="G52" s="384">
        <f t="shared" si="80"/>
        <v>0</v>
      </c>
      <c r="H52" s="384">
        <f t="shared" si="80"/>
        <v>0</v>
      </c>
      <c r="I52" s="384">
        <f t="shared" si="80"/>
        <v>0</v>
      </c>
      <c r="J52" s="384">
        <f t="shared" si="80"/>
        <v>0</v>
      </c>
      <c r="K52" s="384">
        <f t="shared" si="80"/>
        <v>0</v>
      </c>
      <c r="L52" s="384">
        <f t="shared" si="80"/>
        <v>0</v>
      </c>
      <c r="M52" s="384">
        <f t="shared" si="80"/>
        <v>0</v>
      </c>
      <c r="N52" s="384">
        <f t="shared" si="80"/>
        <v>0</v>
      </c>
      <c r="O52" s="384">
        <f t="shared" si="80"/>
        <v>0</v>
      </c>
      <c r="P52" s="384">
        <f t="shared" si="80"/>
        <v>0</v>
      </c>
      <c r="Q52" s="384">
        <f t="shared" si="80"/>
        <v>0</v>
      </c>
      <c r="R52" s="384">
        <f t="shared" si="80"/>
        <v>0</v>
      </c>
      <c r="S52" s="384">
        <f t="shared" si="80"/>
        <v>0</v>
      </c>
      <c r="T52" s="384">
        <f t="shared" si="80"/>
        <v>0</v>
      </c>
      <c r="U52" s="384">
        <f t="shared" si="80"/>
        <v>0</v>
      </c>
      <c r="V52" s="384">
        <f t="shared" si="80"/>
        <v>0</v>
      </c>
      <c r="W52" s="384">
        <f t="shared" si="80"/>
        <v>0</v>
      </c>
      <c r="X52" s="384">
        <f t="shared" si="80"/>
        <v>0</v>
      </c>
      <c r="Y52" s="384">
        <f t="shared" si="80"/>
        <v>0</v>
      </c>
      <c r="Z52" s="384">
        <f t="shared" si="80"/>
        <v>0</v>
      </c>
      <c r="AA52" s="384">
        <f t="shared" si="80"/>
        <v>0</v>
      </c>
      <c r="AB52" s="384">
        <f t="shared" si="80"/>
        <v>0</v>
      </c>
      <c r="AC52" s="384">
        <f t="shared" si="80"/>
        <v>0</v>
      </c>
      <c r="AD52" s="384">
        <f t="shared" si="80"/>
        <v>0</v>
      </c>
      <c r="AE52" s="384">
        <f t="shared" si="80"/>
        <v>0</v>
      </c>
      <c r="AF52" s="385">
        <f t="shared" si="80"/>
        <v>0</v>
      </c>
      <c r="AH52" s="377"/>
      <c r="AI52" s="378"/>
      <c r="AJ52" s="377"/>
      <c r="AK52" s="378"/>
    </row>
    <row r="53" spans="2:37" s="308" customFormat="1" ht="13.9" customHeight="1" thickBot="1">
      <c r="B53" s="379" t="s">
        <v>62</v>
      </c>
      <c r="C53" s="389">
        <f t="shared" ref="C53:AF53" si="81">COUNTIF(C14:C47,"=N/A")</f>
        <v>0</v>
      </c>
      <c r="D53" s="390">
        <f t="shared" si="81"/>
        <v>0</v>
      </c>
      <c r="E53" s="390">
        <f t="shared" si="81"/>
        <v>0</v>
      </c>
      <c r="F53" s="390">
        <f t="shared" si="81"/>
        <v>0</v>
      </c>
      <c r="G53" s="390">
        <f t="shared" si="81"/>
        <v>0</v>
      </c>
      <c r="H53" s="390">
        <f t="shared" si="81"/>
        <v>0</v>
      </c>
      <c r="I53" s="390">
        <f t="shared" si="81"/>
        <v>0</v>
      </c>
      <c r="J53" s="390">
        <f t="shared" si="81"/>
        <v>0</v>
      </c>
      <c r="K53" s="390">
        <f t="shared" si="81"/>
        <v>0</v>
      </c>
      <c r="L53" s="390">
        <f t="shared" si="81"/>
        <v>0</v>
      </c>
      <c r="M53" s="390">
        <f t="shared" si="81"/>
        <v>0</v>
      </c>
      <c r="N53" s="390">
        <f t="shared" si="81"/>
        <v>0</v>
      </c>
      <c r="O53" s="390">
        <f t="shared" si="81"/>
        <v>0</v>
      </c>
      <c r="P53" s="390">
        <f t="shared" si="81"/>
        <v>0</v>
      </c>
      <c r="Q53" s="390">
        <f t="shared" si="81"/>
        <v>0</v>
      </c>
      <c r="R53" s="390">
        <f t="shared" si="81"/>
        <v>0</v>
      </c>
      <c r="S53" s="390">
        <f t="shared" si="81"/>
        <v>0</v>
      </c>
      <c r="T53" s="390">
        <f t="shared" si="81"/>
        <v>0</v>
      </c>
      <c r="U53" s="390">
        <f t="shared" si="81"/>
        <v>0</v>
      </c>
      <c r="V53" s="390">
        <f t="shared" si="81"/>
        <v>0</v>
      </c>
      <c r="W53" s="390">
        <f t="shared" si="81"/>
        <v>0</v>
      </c>
      <c r="X53" s="390">
        <f t="shared" si="81"/>
        <v>0</v>
      </c>
      <c r="Y53" s="390">
        <f t="shared" si="81"/>
        <v>0</v>
      </c>
      <c r="Z53" s="390">
        <f t="shared" si="81"/>
        <v>0</v>
      </c>
      <c r="AA53" s="390">
        <f t="shared" si="81"/>
        <v>0</v>
      </c>
      <c r="AB53" s="390">
        <f t="shared" si="81"/>
        <v>0</v>
      </c>
      <c r="AC53" s="390">
        <f t="shared" si="81"/>
        <v>0</v>
      </c>
      <c r="AD53" s="390">
        <f t="shared" si="81"/>
        <v>0</v>
      </c>
      <c r="AE53" s="390">
        <f t="shared" si="81"/>
        <v>0</v>
      </c>
      <c r="AF53" s="391">
        <f t="shared" si="81"/>
        <v>0</v>
      </c>
      <c r="AH53" s="165"/>
      <c r="AI53" s="165"/>
      <c r="AJ53" s="165"/>
      <c r="AK53" s="165"/>
    </row>
    <row r="54" spans="2:37" s="308" customFormat="1" ht="13.9" customHeight="1" thickBot="1">
      <c r="B54" s="1026"/>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row>
    <row r="55" spans="2:37" ht="15" thickBot="1">
      <c r="C55" s="575" t="s">
        <v>208</v>
      </c>
      <c r="D55" s="574"/>
      <c r="E55" s="574"/>
      <c r="F55" s="574"/>
      <c r="G55" s="574"/>
      <c r="H55" s="574"/>
      <c r="I55" s="574"/>
      <c r="J55" s="574"/>
      <c r="K55" s="574"/>
      <c r="L55" s="573"/>
      <c r="M55" s="575" t="s">
        <v>207</v>
      </c>
      <c r="N55" s="574"/>
      <c r="O55" s="574"/>
      <c r="P55" s="574"/>
      <c r="Q55" s="574"/>
      <c r="R55" s="574"/>
      <c r="S55" s="574"/>
      <c r="T55" s="574"/>
      <c r="U55" s="574"/>
      <c r="V55" s="573"/>
      <c r="W55" s="575" t="s">
        <v>206</v>
      </c>
      <c r="X55" s="574"/>
      <c r="Y55" s="574"/>
      <c r="Z55" s="574"/>
      <c r="AA55" s="574"/>
      <c r="AB55" s="574"/>
      <c r="AC55" s="574"/>
      <c r="AD55" s="574"/>
      <c r="AE55" s="574"/>
      <c r="AF55" s="573"/>
    </row>
    <row r="56" spans="2:37" ht="49.9" customHeight="1" thickBot="1">
      <c r="C56" s="1028"/>
      <c r="D56" s="1029"/>
      <c r="E56" s="1029"/>
      <c r="F56" s="1029"/>
      <c r="G56" s="1029"/>
      <c r="H56" s="1029"/>
      <c r="I56" s="1029"/>
      <c r="J56" s="1029"/>
      <c r="K56" s="1029"/>
      <c r="L56" s="1030"/>
      <c r="M56" s="1028"/>
      <c r="N56" s="1029"/>
      <c r="O56" s="1029"/>
      <c r="P56" s="1029"/>
      <c r="Q56" s="1029"/>
      <c r="R56" s="1029"/>
      <c r="S56" s="1029"/>
      <c r="T56" s="1029"/>
      <c r="U56" s="1029"/>
      <c r="V56" s="1030"/>
      <c r="W56" s="1028"/>
      <c r="X56" s="1029"/>
      <c r="Y56" s="1029"/>
      <c r="Z56" s="1029"/>
      <c r="AA56" s="1029"/>
      <c r="AB56" s="1029"/>
      <c r="AC56" s="1029"/>
      <c r="AD56" s="1029"/>
      <c r="AE56" s="1029"/>
      <c r="AF56" s="1030"/>
    </row>
    <row r="61" spans="2:37" s="571" customFormat="1">
      <c r="B61" s="645"/>
      <c r="AG61" s="570"/>
      <c r="AH61" s="570"/>
      <c r="AI61" s="570"/>
      <c r="AJ61" s="570"/>
      <c r="AK61" s="570"/>
    </row>
    <row r="62" spans="2:37" s="571" customFormat="1">
      <c r="B62" s="645"/>
      <c r="AG62" s="570"/>
      <c r="AH62" s="570"/>
      <c r="AI62" s="570"/>
      <c r="AJ62" s="570"/>
      <c r="AK62" s="570"/>
    </row>
    <row r="63" spans="2:37" s="571" customFormat="1">
      <c r="B63" s="572"/>
      <c r="AG63" s="570"/>
      <c r="AH63" s="570"/>
      <c r="AI63" s="570"/>
      <c r="AJ63" s="570"/>
      <c r="AK63" s="570"/>
    </row>
    <row r="64" spans="2:37" s="571" customFormat="1">
      <c r="B64" s="572"/>
      <c r="AG64" s="570"/>
      <c r="AH64" s="570"/>
      <c r="AI64" s="570"/>
      <c r="AJ64" s="570"/>
      <c r="AK64" s="570"/>
    </row>
    <row r="65" spans="2:37" s="571" customFormat="1">
      <c r="B65" s="572"/>
      <c r="AG65" s="570"/>
      <c r="AH65" s="570"/>
      <c r="AI65" s="570"/>
      <c r="AJ65" s="570"/>
      <c r="AK65" s="570"/>
    </row>
    <row r="66" spans="2:37" s="571" customFormat="1">
      <c r="B66" s="572"/>
      <c r="AG66" s="570"/>
      <c r="AH66" s="570"/>
      <c r="AI66" s="570"/>
      <c r="AJ66" s="570"/>
      <c r="AK66" s="570"/>
    </row>
    <row r="67" spans="2:37" s="571" customFormat="1">
      <c r="B67" s="572"/>
      <c r="AG67" s="570"/>
      <c r="AH67" s="570"/>
      <c r="AI67" s="570"/>
      <c r="AJ67" s="570"/>
      <c r="AK67" s="570"/>
    </row>
    <row r="68" spans="2:37" s="571" customFormat="1">
      <c r="B68" s="572"/>
      <c r="AG68" s="570"/>
      <c r="AH68" s="570"/>
      <c r="AI68" s="570"/>
      <c r="AJ68" s="570"/>
      <c r="AK68" s="570"/>
    </row>
    <row r="69" spans="2:37" s="571" customFormat="1">
      <c r="B69" s="572"/>
      <c r="AG69" s="570"/>
      <c r="AH69" s="570"/>
      <c r="AI69" s="570"/>
      <c r="AJ69" s="570"/>
      <c r="AK69" s="570"/>
    </row>
    <row r="70" spans="2:37" s="571" customFormat="1">
      <c r="B70" s="572"/>
      <c r="AG70" s="570"/>
      <c r="AH70" s="570"/>
      <c r="AI70" s="570"/>
      <c r="AJ70" s="570"/>
      <c r="AK70" s="570"/>
    </row>
    <row r="71" spans="2:37" s="571" customFormat="1">
      <c r="B71" s="572"/>
      <c r="AG71" s="570"/>
      <c r="AH71" s="570"/>
      <c r="AI71" s="570"/>
      <c r="AJ71" s="570"/>
      <c r="AK71" s="570"/>
    </row>
  </sheetData>
  <sheetProtection sheet="1" objects="1" scenarios="1"/>
  <mergeCells count="22">
    <mergeCell ref="B54:AK54"/>
    <mergeCell ref="C56:L56"/>
    <mergeCell ref="M56:V56"/>
    <mergeCell ref="W56:AF56"/>
    <mergeCell ref="C6:G6"/>
    <mergeCell ref="I6:L6"/>
    <mergeCell ref="M6:Q6"/>
    <mergeCell ref="S6:V6"/>
    <mergeCell ref="W6:AA6"/>
    <mergeCell ref="AC6:AF6"/>
    <mergeCell ref="AC5:AF5"/>
    <mergeCell ref="C4:G4"/>
    <mergeCell ref="I4:L4"/>
    <mergeCell ref="M4:Q4"/>
    <mergeCell ref="S4:V4"/>
    <mergeCell ref="W4:AA4"/>
    <mergeCell ref="AC4:AF4"/>
    <mergeCell ref="C5:G5"/>
    <mergeCell ref="I5:L5"/>
    <mergeCell ref="M5:Q5"/>
    <mergeCell ref="S5:V5"/>
    <mergeCell ref="W5:AA5"/>
  </mergeCells>
  <conditionalFormatting sqref="C12:AF12">
    <cfRule type="cellIs" dxfId="195" priority="51" operator="equal">
      <formula>"N/A"</formula>
    </cfRule>
    <cfRule type="cellIs" dxfId="194" priority="52" operator="equal">
      <formula>"Not Met"</formula>
    </cfRule>
  </conditionalFormatting>
  <conditionalFormatting sqref="C14:AF14">
    <cfRule type="cellIs" dxfId="193" priority="33" operator="equal">
      <formula>"N/A"</formula>
    </cfRule>
    <cfRule type="cellIs" dxfId="192" priority="34" operator="equal">
      <formula>"Not Met"</formula>
    </cfRule>
  </conditionalFormatting>
  <conditionalFormatting sqref="C22:AF22">
    <cfRule type="cellIs" dxfId="191" priority="31" operator="equal">
      <formula>"N/A"</formula>
    </cfRule>
    <cfRule type="cellIs" dxfId="190" priority="32" operator="equal">
      <formula>"Not Met"</formula>
    </cfRule>
  </conditionalFormatting>
  <conditionalFormatting sqref="C24:AF24">
    <cfRule type="cellIs" dxfId="189" priority="29" operator="equal">
      <formula>"N/A"</formula>
    </cfRule>
    <cfRule type="cellIs" dxfId="188" priority="30" operator="equal">
      <formula>"Not Met"</formula>
    </cfRule>
  </conditionalFormatting>
  <conditionalFormatting sqref="C32:AF32">
    <cfRule type="cellIs" dxfId="187" priority="27" operator="equal">
      <formula>"N/A"</formula>
    </cfRule>
    <cfRule type="cellIs" dxfId="186" priority="28" operator="equal">
      <formula>"Not Met"</formula>
    </cfRule>
  </conditionalFormatting>
  <conditionalFormatting sqref="C38:AF38">
    <cfRule type="cellIs" dxfId="185" priority="21" operator="equal">
      <formula>"N/A"</formula>
    </cfRule>
    <cfRule type="cellIs" dxfId="184" priority="22" operator="equal">
      <formula>"Not Met"</formula>
    </cfRule>
  </conditionalFormatting>
  <conditionalFormatting sqref="C40:AF40">
    <cfRule type="cellIs" dxfId="183" priority="19" operator="equal">
      <formula>"N/A"</formula>
    </cfRule>
    <cfRule type="cellIs" dxfId="182" priority="20" operator="equal">
      <formula>"Not Met"</formula>
    </cfRule>
  </conditionalFormatting>
  <conditionalFormatting sqref="C18:AF18">
    <cfRule type="cellIs" dxfId="181" priority="17" operator="equal">
      <formula>"N/A"</formula>
    </cfRule>
    <cfRule type="cellIs" dxfId="180" priority="18" operator="equal">
      <formula>"Not Met"</formula>
    </cfRule>
  </conditionalFormatting>
  <conditionalFormatting sqref="C16:AF16">
    <cfRule type="cellIs" dxfId="179" priority="15" operator="equal">
      <formula>"N/A"</formula>
    </cfRule>
    <cfRule type="cellIs" dxfId="178" priority="16" operator="equal">
      <formula>"Not Met"</formula>
    </cfRule>
  </conditionalFormatting>
  <conditionalFormatting sqref="C20:AF20">
    <cfRule type="cellIs" dxfId="177" priority="13" operator="equal">
      <formula>"N/A"</formula>
    </cfRule>
    <cfRule type="cellIs" dxfId="176" priority="14" operator="equal">
      <formula>"Not Met"</formula>
    </cfRule>
  </conditionalFormatting>
  <conditionalFormatting sqref="C28:AF28">
    <cfRule type="cellIs" dxfId="175" priority="11" operator="equal">
      <formula>"N/A"</formula>
    </cfRule>
    <cfRule type="cellIs" dxfId="174" priority="12" operator="equal">
      <formula>"Not Met"</formula>
    </cfRule>
  </conditionalFormatting>
  <conditionalFormatting sqref="C30:AF30">
    <cfRule type="cellIs" dxfId="173" priority="9" operator="equal">
      <formula>"N/A"</formula>
    </cfRule>
    <cfRule type="cellIs" dxfId="172" priority="10" operator="equal">
      <formula>"Not Met"</formula>
    </cfRule>
  </conditionalFormatting>
  <conditionalFormatting sqref="C26:AF26">
    <cfRule type="cellIs" dxfId="171" priority="7" operator="equal">
      <formula>"N/A"</formula>
    </cfRule>
    <cfRule type="cellIs" dxfId="170" priority="8" operator="equal">
      <formula>"Not Met"</formula>
    </cfRule>
  </conditionalFormatting>
  <conditionalFormatting sqref="C34:AF34">
    <cfRule type="cellIs" dxfId="169" priority="25" operator="equal">
      <formula>"N/A"</formula>
    </cfRule>
    <cfRule type="cellIs" dxfId="168" priority="26" operator="equal">
      <formula>"Not Met"</formula>
    </cfRule>
  </conditionalFormatting>
  <conditionalFormatting sqref="C36:AF36">
    <cfRule type="cellIs" dxfId="167" priority="23" operator="equal">
      <formula>"N/A"</formula>
    </cfRule>
    <cfRule type="cellIs" dxfId="166" priority="24" operator="equal">
      <formula>"Not Met"</formula>
    </cfRule>
  </conditionalFormatting>
  <conditionalFormatting sqref="C42:AF42">
    <cfRule type="cellIs" dxfId="165" priority="5" operator="equal">
      <formula>"N/A"</formula>
    </cfRule>
    <cfRule type="cellIs" dxfId="164" priority="6" operator="equal">
      <formula>"Not Met"</formula>
    </cfRule>
  </conditionalFormatting>
  <conditionalFormatting sqref="C44:AF44">
    <cfRule type="cellIs" dxfId="163" priority="3" operator="equal">
      <formula>"N/A"</formula>
    </cfRule>
    <cfRule type="cellIs" dxfId="162" priority="4" operator="equal">
      <formula>"Not Met"</formula>
    </cfRule>
  </conditionalFormatting>
  <conditionalFormatting sqref="C46:AF46">
    <cfRule type="cellIs" dxfId="161" priority="1" operator="equal">
      <formula>"N/A"</formula>
    </cfRule>
    <cfRule type="cellIs" dxfId="160"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4:AF44 C42:AF42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Psychosocial Rehabilitation (PSR)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479</v>
      </c>
      <c r="D3" s="581"/>
      <c r="E3" s="581"/>
      <c r="F3" s="581"/>
      <c r="G3" s="581"/>
      <c r="H3" s="581"/>
      <c r="I3" s="581"/>
      <c r="J3" s="581"/>
      <c r="K3" s="581"/>
      <c r="L3" s="580"/>
      <c r="M3" s="581" t="s">
        <v>479</v>
      </c>
      <c r="N3" s="581"/>
      <c r="O3" s="581"/>
      <c r="P3" s="581"/>
      <c r="Q3" s="581"/>
      <c r="R3" s="581"/>
      <c r="S3" s="581"/>
      <c r="T3" s="581"/>
      <c r="U3" s="581"/>
      <c r="V3" s="580"/>
      <c r="W3" s="581" t="s">
        <v>479</v>
      </c>
      <c r="X3" s="581"/>
      <c r="Y3" s="581"/>
      <c r="Z3" s="581"/>
      <c r="AA3" s="581"/>
      <c r="AB3" s="581"/>
      <c r="AC3" s="581"/>
      <c r="AD3" s="581"/>
      <c r="AE3" s="581"/>
      <c r="AF3" s="580"/>
    </row>
    <row r="4" spans="1:37" s="578" customFormat="1" ht="19.899999999999999" customHeight="1">
      <c r="A4" s="906"/>
      <c r="B4" s="944"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945"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946"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5" t="s">
        <v>405</v>
      </c>
      <c r="B42" s="939" t="s">
        <v>480</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76.5">
      <c r="A44" s="913" t="s">
        <v>406</v>
      </c>
      <c r="B44" s="939" t="s">
        <v>460</v>
      </c>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608"/>
      <c r="AG44" s="84">
        <f t="shared" ref="AG44" si="67">COUNTIF(C44:AF44,"=Met")</f>
        <v>0</v>
      </c>
      <c r="AH44" s="85">
        <f t="shared" ref="AH44" si="68">IF(SUM(AG44,AI44)=0,0,AG44/SUM(AG44,AI44))</f>
        <v>0</v>
      </c>
      <c r="AI44" s="86">
        <f t="shared" ref="AI44" si="69">COUNTIF(C44:AF44,"=Not Met")</f>
        <v>0</v>
      </c>
      <c r="AJ44" s="85">
        <f t="shared" ref="AJ44" si="70">IF(SUM(AG44,AI44)=0,0,AI44/SUM(AG44,AI44))</f>
        <v>0</v>
      </c>
      <c r="AK44" s="87">
        <f t="shared" ref="AK44" si="71">COUNTIF(C44:AF44,"=N/A")</f>
        <v>0</v>
      </c>
    </row>
    <row r="45" spans="1:37" ht="15" thickBot="1">
      <c r="A45" s="914"/>
      <c r="B45" s="943" t="s">
        <v>209</v>
      </c>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5"/>
      <c r="AG45" s="598"/>
      <c r="AH45" s="599"/>
      <c r="AI45" s="600"/>
      <c r="AJ45" s="599"/>
      <c r="AK45" s="601"/>
    </row>
    <row r="46" spans="1:37" ht="15" thickBot="1">
      <c r="B46" s="582"/>
    </row>
    <row r="47" spans="1:37" s="308" customFormat="1" ht="13.9" customHeight="1">
      <c r="B47" s="379" t="s">
        <v>58</v>
      </c>
      <c r="C47" s="380">
        <f t="shared" ref="C47:AF47" si="72">COUNTIF(C14:C45,"=Met")</f>
        <v>0</v>
      </c>
      <c r="D47" s="381">
        <f t="shared" si="72"/>
        <v>0</v>
      </c>
      <c r="E47" s="381">
        <f t="shared" si="72"/>
        <v>0</v>
      </c>
      <c r="F47" s="381">
        <f t="shared" si="72"/>
        <v>0</v>
      </c>
      <c r="G47" s="381">
        <f t="shared" si="72"/>
        <v>0</v>
      </c>
      <c r="H47" s="381">
        <f t="shared" si="72"/>
        <v>0</v>
      </c>
      <c r="I47" s="381">
        <f t="shared" si="72"/>
        <v>0</v>
      </c>
      <c r="J47" s="381">
        <f t="shared" si="72"/>
        <v>0</v>
      </c>
      <c r="K47" s="381">
        <f t="shared" si="72"/>
        <v>0</v>
      </c>
      <c r="L47" s="381">
        <f t="shared" si="72"/>
        <v>0</v>
      </c>
      <c r="M47" s="381">
        <f t="shared" si="72"/>
        <v>0</v>
      </c>
      <c r="N47" s="381">
        <f t="shared" si="72"/>
        <v>0</v>
      </c>
      <c r="O47" s="381">
        <f t="shared" si="72"/>
        <v>0</v>
      </c>
      <c r="P47" s="381">
        <f t="shared" si="72"/>
        <v>0</v>
      </c>
      <c r="Q47" s="381">
        <f t="shared" si="72"/>
        <v>0</v>
      </c>
      <c r="R47" s="381">
        <f t="shared" si="72"/>
        <v>0</v>
      </c>
      <c r="S47" s="381">
        <f t="shared" si="72"/>
        <v>0</v>
      </c>
      <c r="T47" s="381">
        <f t="shared" si="72"/>
        <v>0</v>
      </c>
      <c r="U47" s="381">
        <f t="shared" si="72"/>
        <v>0</v>
      </c>
      <c r="V47" s="381">
        <f t="shared" si="72"/>
        <v>0</v>
      </c>
      <c r="W47" s="381">
        <f t="shared" si="72"/>
        <v>0</v>
      </c>
      <c r="X47" s="381">
        <f t="shared" si="72"/>
        <v>0</v>
      </c>
      <c r="Y47" s="381">
        <f t="shared" si="72"/>
        <v>0</v>
      </c>
      <c r="Z47" s="381">
        <f t="shared" si="72"/>
        <v>0</v>
      </c>
      <c r="AA47" s="381">
        <f t="shared" si="72"/>
        <v>0</v>
      </c>
      <c r="AB47" s="381">
        <f t="shared" si="72"/>
        <v>0</v>
      </c>
      <c r="AC47" s="381">
        <f t="shared" si="72"/>
        <v>0</v>
      </c>
      <c r="AD47" s="381">
        <f t="shared" si="72"/>
        <v>0</v>
      </c>
      <c r="AE47" s="381">
        <f t="shared" si="72"/>
        <v>0</v>
      </c>
      <c r="AF47" s="382">
        <f t="shared" si="72"/>
        <v>0</v>
      </c>
      <c r="AH47" s="377"/>
      <c r="AI47" s="378"/>
      <c r="AJ47" s="377"/>
      <c r="AK47" s="378"/>
    </row>
    <row r="48" spans="1:37" s="308" customFormat="1" ht="13.9" customHeight="1">
      <c r="B48" s="379" t="s">
        <v>59</v>
      </c>
      <c r="C48" s="383">
        <f t="shared" ref="C48:AF48" si="73">IF(SUM(C47,C49)=0,0,C47/SUM(C47,C49))</f>
        <v>0</v>
      </c>
      <c r="D48" s="384">
        <f t="shared" si="73"/>
        <v>0</v>
      </c>
      <c r="E48" s="384">
        <f t="shared" si="73"/>
        <v>0</v>
      </c>
      <c r="F48" s="384">
        <f t="shared" si="73"/>
        <v>0</v>
      </c>
      <c r="G48" s="384">
        <f t="shared" si="73"/>
        <v>0</v>
      </c>
      <c r="H48" s="384">
        <f t="shared" si="73"/>
        <v>0</v>
      </c>
      <c r="I48" s="384">
        <f t="shared" si="73"/>
        <v>0</v>
      </c>
      <c r="J48" s="384">
        <f t="shared" si="73"/>
        <v>0</v>
      </c>
      <c r="K48" s="384">
        <f t="shared" si="73"/>
        <v>0</v>
      </c>
      <c r="L48" s="384">
        <f t="shared" si="73"/>
        <v>0</v>
      </c>
      <c r="M48" s="384">
        <f t="shared" si="73"/>
        <v>0</v>
      </c>
      <c r="N48" s="384">
        <f t="shared" si="73"/>
        <v>0</v>
      </c>
      <c r="O48" s="384">
        <f t="shared" si="73"/>
        <v>0</v>
      </c>
      <c r="P48" s="384">
        <f t="shared" si="73"/>
        <v>0</v>
      </c>
      <c r="Q48" s="384">
        <f t="shared" si="73"/>
        <v>0</v>
      </c>
      <c r="R48" s="384">
        <f t="shared" si="73"/>
        <v>0</v>
      </c>
      <c r="S48" s="384">
        <f t="shared" si="73"/>
        <v>0</v>
      </c>
      <c r="T48" s="384">
        <f t="shared" si="73"/>
        <v>0</v>
      </c>
      <c r="U48" s="384">
        <f t="shared" si="73"/>
        <v>0</v>
      </c>
      <c r="V48" s="384">
        <f t="shared" si="73"/>
        <v>0</v>
      </c>
      <c r="W48" s="384">
        <f t="shared" si="73"/>
        <v>0</v>
      </c>
      <c r="X48" s="384">
        <f t="shared" si="73"/>
        <v>0</v>
      </c>
      <c r="Y48" s="384">
        <f t="shared" si="73"/>
        <v>0</v>
      </c>
      <c r="Z48" s="384">
        <f t="shared" si="73"/>
        <v>0</v>
      </c>
      <c r="AA48" s="384">
        <f t="shared" si="73"/>
        <v>0</v>
      </c>
      <c r="AB48" s="384">
        <f t="shared" si="73"/>
        <v>0</v>
      </c>
      <c r="AC48" s="384">
        <f t="shared" si="73"/>
        <v>0</v>
      </c>
      <c r="AD48" s="384">
        <f t="shared" si="73"/>
        <v>0</v>
      </c>
      <c r="AE48" s="384">
        <f t="shared" si="73"/>
        <v>0</v>
      </c>
      <c r="AF48" s="385">
        <f t="shared" si="73"/>
        <v>0</v>
      </c>
      <c r="AH48" s="377"/>
      <c r="AI48" s="378"/>
      <c r="AJ48" s="377"/>
      <c r="AK48" s="378"/>
    </row>
    <row r="49" spans="2:37" s="308" customFormat="1" ht="13.9" customHeight="1">
      <c r="B49" s="379" t="s">
        <v>60</v>
      </c>
      <c r="C49" s="386">
        <f t="shared" ref="C49:AF49" si="74">COUNTIF(C14:C45,"=Not Met")</f>
        <v>0</v>
      </c>
      <c r="D49" s="387">
        <f t="shared" si="74"/>
        <v>0</v>
      </c>
      <c r="E49" s="387">
        <f t="shared" si="74"/>
        <v>0</v>
      </c>
      <c r="F49" s="387">
        <f t="shared" si="74"/>
        <v>0</v>
      </c>
      <c r="G49" s="387">
        <f t="shared" si="74"/>
        <v>0</v>
      </c>
      <c r="H49" s="387">
        <f t="shared" si="74"/>
        <v>0</v>
      </c>
      <c r="I49" s="387">
        <f t="shared" si="74"/>
        <v>0</v>
      </c>
      <c r="J49" s="387">
        <f t="shared" si="74"/>
        <v>0</v>
      </c>
      <c r="K49" s="387">
        <f t="shared" si="74"/>
        <v>0</v>
      </c>
      <c r="L49" s="387">
        <f t="shared" si="74"/>
        <v>0</v>
      </c>
      <c r="M49" s="387">
        <f t="shared" si="74"/>
        <v>0</v>
      </c>
      <c r="N49" s="387">
        <f t="shared" si="74"/>
        <v>0</v>
      </c>
      <c r="O49" s="387">
        <f t="shared" si="74"/>
        <v>0</v>
      </c>
      <c r="P49" s="387">
        <f t="shared" si="74"/>
        <v>0</v>
      </c>
      <c r="Q49" s="387">
        <f t="shared" si="74"/>
        <v>0</v>
      </c>
      <c r="R49" s="387">
        <f t="shared" si="74"/>
        <v>0</v>
      </c>
      <c r="S49" s="387">
        <f t="shared" si="74"/>
        <v>0</v>
      </c>
      <c r="T49" s="387">
        <f t="shared" si="74"/>
        <v>0</v>
      </c>
      <c r="U49" s="387">
        <f t="shared" si="74"/>
        <v>0</v>
      </c>
      <c r="V49" s="387">
        <f t="shared" si="74"/>
        <v>0</v>
      </c>
      <c r="W49" s="387">
        <f t="shared" si="74"/>
        <v>0</v>
      </c>
      <c r="X49" s="387">
        <f t="shared" si="74"/>
        <v>0</v>
      </c>
      <c r="Y49" s="387">
        <f t="shared" si="74"/>
        <v>0</v>
      </c>
      <c r="Z49" s="387">
        <f t="shared" si="74"/>
        <v>0</v>
      </c>
      <c r="AA49" s="387">
        <f t="shared" si="74"/>
        <v>0</v>
      </c>
      <c r="AB49" s="387">
        <f t="shared" si="74"/>
        <v>0</v>
      </c>
      <c r="AC49" s="387">
        <f t="shared" si="74"/>
        <v>0</v>
      </c>
      <c r="AD49" s="387">
        <f t="shared" si="74"/>
        <v>0</v>
      </c>
      <c r="AE49" s="387">
        <f t="shared" si="74"/>
        <v>0</v>
      </c>
      <c r="AF49" s="388">
        <f t="shared" si="74"/>
        <v>0</v>
      </c>
      <c r="AH49" s="377"/>
      <c r="AI49" s="378"/>
      <c r="AJ49" s="377"/>
      <c r="AK49" s="378"/>
    </row>
    <row r="50" spans="2:37" s="308" customFormat="1" ht="13.9" customHeight="1">
      <c r="B50" s="379" t="s">
        <v>61</v>
      </c>
      <c r="C50" s="383">
        <f t="shared" ref="C50:AF50" si="75">IF(SUM(C47,C49)=0,0,C49/SUM(C47,C49))</f>
        <v>0</v>
      </c>
      <c r="D50" s="384">
        <f t="shared" si="75"/>
        <v>0</v>
      </c>
      <c r="E50" s="384">
        <f t="shared" si="75"/>
        <v>0</v>
      </c>
      <c r="F50" s="384">
        <f t="shared" si="75"/>
        <v>0</v>
      </c>
      <c r="G50" s="384">
        <f t="shared" si="75"/>
        <v>0</v>
      </c>
      <c r="H50" s="384">
        <f t="shared" si="75"/>
        <v>0</v>
      </c>
      <c r="I50" s="384">
        <f t="shared" si="75"/>
        <v>0</v>
      </c>
      <c r="J50" s="384">
        <f t="shared" si="75"/>
        <v>0</v>
      </c>
      <c r="K50" s="384">
        <f t="shared" si="75"/>
        <v>0</v>
      </c>
      <c r="L50" s="384">
        <f t="shared" si="75"/>
        <v>0</v>
      </c>
      <c r="M50" s="384">
        <f t="shared" si="75"/>
        <v>0</v>
      </c>
      <c r="N50" s="384">
        <f t="shared" si="75"/>
        <v>0</v>
      </c>
      <c r="O50" s="384">
        <f t="shared" si="75"/>
        <v>0</v>
      </c>
      <c r="P50" s="384">
        <f t="shared" si="75"/>
        <v>0</v>
      </c>
      <c r="Q50" s="384">
        <f t="shared" si="75"/>
        <v>0</v>
      </c>
      <c r="R50" s="384">
        <f t="shared" si="75"/>
        <v>0</v>
      </c>
      <c r="S50" s="384">
        <f t="shared" si="75"/>
        <v>0</v>
      </c>
      <c r="T50" s="384">
        <f t="shared" si="75"/>
        <v>0</v>
      </c>
      <c r="U50" s="384">
        <f t="shared" si="75"/>
        <v>0</v>
      </c>
      <c r="V50" s="384">
        <f t="shared" si="75"/>
        <v>0</v>
      </c>
      <c r="W50" s="384">
        <f t="shared" si="75"/>
        <v>0</v>
      </c>
      <c r="X50" s="384">
        <f t="shared" si="75"/>
        <v>0</v>
      </c>
      <c r="Y50" s="384">
        <f t="shared" si="75"/>
        <v>0</v>
      </c>
      <c r="Z50" s="384">
        <f t="shared" si="75"/>
        <v>0</v>
      </c>
      <c r="AA50" s="384">
        <f t="shared" si="75"/>
        <v>0</v>
      </c>
      <c r="AB50" s="384">
        <f t="shared" si="75"/>
        <v>0</v>
      </c>
      <c r="AC50" s="384">
        <f t="shared" si="75"/>
        <v>0</v>
      </c>
      <c r="AD50" s="384">
        <f t="shared" si="75"/>
        <v>0</v>
      </c>
      <c r="AE50" s="384">
        <f t="shared" si="75"/>
        <v>0</v>
      </c>
      <c r="AF50" s="385">
        <f t="shared" si="75"/>
        <v>0</v>
      </c>
      <c r="AH50" s="377"/>
      <c r="AI50" s="378"/>
      <c r="AJ50" s="377"/>
      <c r="AK50" s="378"/>
    </row>
    <row r="51" spans="2:37" s="308" customFormat="1" ht="13.9" customHeight="1" thickBot="1">
      <c r="B51" s="379" t="s">
        <v>62</v>
      </c>
      <c r="C51" s="389">
        <f t="shared" ref="C51:AF51" si="76">COUNTIF(C14:C45,"=N/A")</f>
        <v>0</v>
      </c>
      <c r="D51" s="390">
        <f t="shared" si="76"/>
        <v>0</v>
      </c>
      <c r="E51" s="390">
        <f t="shared" si="76"/>
        <v>0</v>
      </c>
      <c r="F51" s="390">
        <f t="shared" si="76"/>
        <v>0</v>
      </c>
      <c r="G51" s="390">
        <f t="shared" si="76"/>
        <v>0</v>
      </c>
      <c r="H51" s="390">
        <f t="shared" si="76"/>
        <v>0</v>
      </c>
      <c r="I51" s="390">
        <f t="shared" si="76"/>
        <v>0</v>
      </c>
      <c r="J51" s="390">
        <f t="shared" si="76"/>
        <v>0</v>
      </c>
      <c r="K51" s="390">
        <f t="shared" si="76"/>
        <v>0</v>
      </c>
      <c r="L51" s="390">
        <f t="shared" si="76"/>
        <v>0</v>
      </c>
      <c r="M51" s="390">
        <f t="shared" si="76"/>
        <v>0</v>
      </c>
      <c r="N51" s="390">
        <f t="shared" si="76"/>
        <v>0</v>
      </c>
      <c r="O51" s="390">
        <f t="shared" si="76"/>
        <v>0</v>
      </c>
      <c r="P51" s="390">
        <f t="shared" si="76"/>
        <v>0</v>
      </c>
      <c r="Q51" s="390">
        <f t="shared" si="76"/>
        <v>0</v>
      </c>
      <c r="R51" s="390">
        <f t="shared" si="76"/>
        <v>0</v>
      </c>
      <c r="S51" s="390">
        <f t="shared" si="76"/>
        <v>0</v>
      </c>
      <c r="T51" s="390">
        <f t="shared" si="76"/>
        <v>0</v>
      </c>
      <c r="U51" s="390">
        <f t="shared" si="76"/>
        <v>0</v>
      </c>
      <c r="V51" s="390">
        <f t="shared" si="76"/>
        <v>0</v>
      </c>
      <c r="W51" s="390">
        <f t="shared" si="76"/>
        <v>0</v>
      </c>
      <c r="X51" s="390">
        <f t="shared" si="76"/>
        <v>0</v>
      </c>
      <c r="Y51" s="390">
        <f t="shared" si="76"/>
        <v>0</v>
      </c>
      <c r="Z51" s="390">
        <f t="shared" si="76"/>
        <v>0</v>
      </c>
      <c r="AA51" s="390">
        <f t="shared" si="76"/>
        <v>0</v>
      </c>
      <c r="AB51" s="390">
        <f t="shared" si="76"/>
        <v>0</v>
      </c>
      <c r="AC51" s="390">
        <f t="shared" si="76"/>
        <v>0</v>
      </c>
      <c r="AD51" s="390">
        <f t="shared" si="76"/>
        <v>0</v>
      </c>
      <c r="AE51" s="390">
        <f t="shared" si="76"/>
        <v>0</v>
      </c>
      <c r="AF51" s="391">
        <f t="shared" si="76"/>
        <v>0</v>
      </c>
      <c r="AH51" s="165"/>
      <c r="AI51" s="165"/>
      <c r="AJ51" s="165"/>
      <c r="AK51" s="165"/>
    </row>
    <row r="52" spans="2:37" s="308" customFormat="1" ht="13.9" customHeight="1" thickBot="1">
      <c r="B52" s="1026"/>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row>
    <row r="53" spans="2:37" ht="15" thickBot="1">
      <c r="C53" s="575" t="s">
        <v>208</v>
      </c>
      <c r="D53" s="574"/>
      <c r="E53" s="574"/>
      <c r="F53" s="574"/>
      <c r="G53" s="574"/>
      <c r="H53" s="574"/>
      <c r="I53" s="574"/>
      <c r="J53" s="574"/>
      <c r="K53" s="574"/>
      <c r="L53" s="573"/>
      <c r="M53" s="575" t="s">
        <v>207</v>
      </c>
      <c r="N53" s="574"/>
      <c r="O53" s="574"/>
      <c r="P53" s="574"/>
      <c r="Q53" s="574"/>
      <c r="R53" s="574"/>
      <c r="S53" s="574"/>
      <c r="T53" s="574"/>
      <c r="U53" s="574"/>
      <c r="V53" s="573"/>
      <c r="W53" s="575" t="s">
        <v>206</v>
      </c>
      <c r="X53" s="574"/>
      <c r="Y53" s="574"/>
      <c r="Z53" s="574"/>
      <c r="AA53" s="574"/>
      <c r="AB53" s="574"/>
      <c r="AC53" s="574"/>
      <c r="AD53" s="574"/>
      <c r="AE53" s="574"/>
      <c r="AF53" s="573"/>
    </row>
    <row r="54" spans="2:37" ht="49.9" customHeight="1" thickBot="1">
      <c r="C54" s="1028"/>
      <c r="D54" s="1029"/>
      <c r="E54" s="1029"/>
      <c r="F54" s="1029"/>
      <c r="G54" s="1029"/>
      <c r="H54" s="1029"/>
      <c r="I54" s="1029"/>
      <c r="J54" s="1029"/>
      <c r="K54" s="1029"/>
      <c r="L54" s="1030"/>
      <c r="M54" s="1028"/>
      <c r="N54" s="1029"/>
      <c r="O54" s="1029"/>
      <c r="P54" s="1029"/>
      <c r="Q54" s="1029"/>
      <c r="R54" s="1029"/>
      <c r="S54" s="1029"/>
      <c r="T54" s="1029"/>
      <c r="U54" s="1029"/>
      <c r="V54" s="1030"/>
      <c r="W54" s="1028"/>
      <c r="X54" s="1029"/>
      <c r="Y54" s="1029"/>
      <c r="Z54" s="1029"/>
      <c r="AA54" s="1029"/>
      <c r="AB54" s="1029"/>
      <c r="AC54" s="1029"/>
      <c r="AD54" s="1029"/>
      <c r="AE54" s="1029"/>
      <c r="AF54" s="1030"/>
    </row>
    <row r="56" spans="2:37">
      <c r="B56" s="648"/>
    </row>
    <row r="59" spans="2:37" s="571" customFormat="1">
      <c r="B59" s="645"/>
      <c r="AG59" s="570"/>
      <c r="AH59" s="570"/>
      <c r="AI59" s="570"/>
      <c r="AJ59" s="570"/>
      <c r="AK59" s="570"/>
    </row>
    <row r="60" spans="2:37" s="571" customFormat="1">
      <c r="B60" s="645"/>
      <c r="AG60" s="570"/>
      <c r="AH60" s="570"/>
      <c r="AI60" s="570"/>
      <c r="AJ60" s="570"/>
      <c r="AK60" s="570"/>
    </row>
    <row r="61" spans="2:37" s="571" customFormat="1">
      <c r="B61" s="572"/>
      <c r="AG61" s="570"/>
      <c r="AH61" s="570"/>
      <c r="AI61" s="570"/>
      <c r="AJ61" s="570"/>
      <c r="AK61" s="570"/>
    </row>
    <row r="62" spans="2:37" s="571" customFormat="1">
      <c r="B62" s="572"/>
      <c r="AG62" s="570"/>
      <c r="AH62" s="570"/>
      <c r="AI62" s="570"/>
      <c r="AJ62" s="570"/>
      <c r="AK62" s="570"/>
    </row>
    <row r="63" spans="2:37" s="571" customFormat="1">
      <c r="B63" s="572"/>
      <c r="AG63" s="570"/>
      <c r="AH63" s="570"/>
      <c r="AI63" s="570"/>
      <c r="AJ63" s="570"/>
      <c r="AK63" s="570"/>
    </row>
    <row r="64" spans="2:37" s="571" customFormat="1">
      <c r="B64" s="572"/>
      <c r="AG64" s="570"/>
      <c r="AH64" s="570"/>
      <c r="AI64" s="570"/>
      <c r="AJ64" s="570"/>
      <c r="AK64" s="570"/>
    </row>
    <row r="65" spans="2:37" s="571" customFormat="1">
      <c r="B65" s="572"/>
      <c r="AG65" s="570"/>
      <c r="AH65" s="570"/>
      <c r="AI65" s="570"/>
      <c r="AJ65" s="570"/>
      <c r="AK65" s="570"/>
    </row>
    <row r="66" spans="2:37" s="571" customFormat="1">
      <c r="B66" s="572"/>
      <c r="AG66" s="570"/>
      <c r="AH66" s="570"/>
      <c r="AI66" s="570"/>
      <c r="AJ66" s="570"/>
      <c r="AK66" s="570"/>
    </row>
    <row r="67" spans="2:37" s="571" customFormat="1">
      <c r="B67" s="572"/>
      <c r="AG67" s="570"/>
      <c r="AH67" s="570"/>
      <c r="AI67" s="570"/>
      <c r="AJ67" s="570"/>
      <c r="AK67" s="570"/>
    </row>
    <row r="68" spans="2:37" s="571" customFormat="1">
      <c r="B68" s="572"/>
      <c r="AG68" s="570"/>
      <c r="AH68" s="570"/>
      <c r="AI68" s="570"/>
      <c r="AJ68" s="570"/>
      <c r="AK68" s="570"/>
    </row>
    <row r="69" spans="2:37" s="571" customFormat="1">
      <c r="B69" s="572"/>
      <c r="AG69" s="570"/>
      <c r="AH69" s="570"/>
      <c r="AI69" s="570"/>
      <c r="AJ69" s="570"/>
      <c r="AK69" s="570"/>
    </row>
  </sheetData>
  <sheetProtection sheet="1" objects="1" scenarios="1"/>
  <mergeCells count="22">
    <mergeCell ref="B52:AK52"/>
    <mergeCell ref="C54:L54"/>
    <mergeCell ref="M54:V54"/>
    <mergeCell ref="W54:AF54"/>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4:AF14">
    <cfRule type="cellIs" dxfId="159" priority="31" operator="equal">
      <formula>"N/A"</formula>
    </cfRule>
    <cfRule type="cellIs" dxfId="158" priority="32" operator="equal">
      <formula>"Not Met"</formula>
    </cfRule>
  </conditionalFormatting>
  <conditionalFormatting sqref="C22:AF22">
    <cfRule type="cellIs" dxfId="157" priority="29" operator="equal">
      <formula>"N/A"</formula>
    </cfRule>
    <cfRule type="cellIs" dxfId="156" priority="30" operator="equal">
      <formula>"Not Met"</formula>
    </cfRule>
  </conditionalFormatting>
  <conditionalFormatting sqref="C12:AF12">
    <cfRule type="cellIs" dxfId="155" priority="51" operator="equal">
      <formula>"N/A"</formula>
    </cfRule>
    <cfRule type="cellIs" dxfId="154" priority="52" operator="equal">
      <formula>"Not Met"</formula>
    </cfRule>
  </conditionalFormatting>
  <conditionalFormatting sqref="C36:AF36">
    <cfRule type="cellIs" dxfId="153" priority="21" operator="equal">
      <formula>"N/A"</formula>
    </cfRule>
    <cfRule type="cellIs" dxfId="152" priority="22" operator="equal">
      <formula>"Not Met"</formula>
    </cfRule>
  </conditionalFormatting>
  <conditionalFormatting sqref="C38:AF38">
    <cfRule type="cellIs" dxfId="151" priority="19" operator="equal">
      <formula>"N/A"</formula>
    </cfRule>
    <cfRule type="cellIs" dxfId="150" priority="20" operator="equal">
      <formula>"Not Met"</formula>
    </cfRule>
  </conditionalFormatting>
  <conditionalFormatting sqref="C40:AF40">
    <cfRule type="cellIs" dxfId="149" priority="17" operator="equal">
      <formula>"N/A"</formula>
    </cfRule>
    <cfRule type="cellIs" dxfId="148" priority="18" operator="equal">
      <formula>"Not Met"</formula>
    </cfRule>
  </conditionalFormatting>
  <conditionalFormatting sqref="C18:AF18">
    <cfRule type="cellIs" dxfId="147" priority="15" operator="equal">
      <formula>"N/A"</formula>
    </cfRule>
    <cfRule type="cellIs" dxfId="146" priority="16" operator="equal">
      <formula>"Not Met"</formula>
    </cfRule>
  </conditionalFormatting>
  <conditionalFormatting sqref="C16:AF16">
    <cfRule type="cellIs" dxfId="145" priority="13" operator="equal">
      <formula>"N/A"</formula>
    </cfRule>
    <cfRule type="cellIs" dxfId="144" priority="14" operator="equal">
      <formula>"Not Met"</formula>
    </cfRule>
  </conditionalFormatting>
  <conditionalFormatting sqref="C20:AF20">
    <cfRule type="cellIs" dxfId="143" priority="11" operator="equal">
      <formula>"N/A"</formula>
    </cfRule>
    <cfRule type="cellIs" dxfId="142" priority="12" operator="equal">
      <formula>"Not Met"</formula>
    </cfRule>
  </conditionalFormatting>
  <conditionalFormatting sqref="C28:AF28">
    <cfRule type="cellIs" dxfId="141" priority="9" operator="equal">
      <formula>"N/A"</formula>
    </cfRule>
    <cfRule type="cellIs" dxfId="140" priority="10" operator="equal">
      <formula>"Not Met"</formula>
    </cfRule>
  </conditionalFormatting>
  <conditionalFormatting sqref="C30:AF30">
    <cfRule type="cellIs" dxfId="139" priority="7" operator="equal">
      <formula>"N/A"</formula>
    </cfRule>
    <cfRule type="cellIs" dxfId="138" priority="8" operator="equal">
      <formula>"Not Met"</formula>
    </cfRule>
  </conditionalFormatting>
  <conditionalFormatting sqref="C26:AF26">
    <cfRule type="cellIs" dxfId="137" priority="5" operator="equal">
      <formula>"N/A"</formula>
    </cfRule>
    <cfRule type="cellIs" dxfId="136" priority="6" operator="equal">
      <formula>"Not Met"</formula>
    </cfRule>
  </conditionalFormatting>
  <conditionalFormatting sqref="C24:AF24">
    <cfRule type="cellIs" dxfId="135" priority="27" operator="equal">
      <formula>"N/A"</formula>
    </cfRule>
    <cfRule type="cellIs" dxfId="134" priority="28" operator="equal">
      <formula>"Not Met"</formula>
    </cfRule>
  </conditionalFormatting>
  <conditionalFormatting sqref="C32:AF32">
    <cfRule type="cellIs" dxfId="133" priority="25" operator="equal">
      <formula>"N/A"</formula>
    </cfRule>
    <cfRule type="cellIs" dxfId="132" priority="26" operator="equal">
      <formula>"Not Met"</formula>
    </cfRule>
  </conditionalFormatting>
  <conditionalFormatting sqref="C42:AF42">
    <cfRule type="cellIs" dxfId="131" priority="3" operator="equal">
      <formula>"N/A"</formula>
    </cfRule>
    <cfRule type="cellIs" dxfId="130" priority="4" operator="equal">
      <formula>"Not Met"</formula>
    </cfRule>
  </conditionalFormatting>
  <conditionalFormatting sqref="C44:AF44">
    <cfRule type="cellIs" dxfId="129" priority="1" operator="equal">
      <formula>"N/A"</formula>
    </cfRule>
    <cfRule type="cellIs" dxfId="128" priority="2" operator="equal">
      <formula>"Not Met"</formula>
    </cfRule>
  </conditionalFormatting>
  <conditionalFormatting sqref="C34:AF34">
    <cfRule type="cellIs" dxfId="127" priority="23" operator="equal">
      <formula>"N/A"</formula>
    </cfRule>
    <cfRule type="cellIs" dxfId="126" priority="2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2:AF42 C44:AF4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Partial Hospitalization, SA Medically Monitored CRT, Non-Medical CRT, and All Detoxification Services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216</v>
      </c>
      <c r="C1" s="586"/>
      <c r="D1" s="586"/>
      <c r="E1" s="586"/>
      <c r="F1" s="586"/>
      <c r="G1" s="586"/>
      <c r="H1" s="586"/>
      <c r="I1" s="586"/>
      <c r="J1" s="586"/>
      <c r="K1" s="586"/>
      <c r="L1" s="586"/>
      <c r="M1" s="644" t="s">
        <v>216</v>
      </c>
      <c r="N1" s="586"/>
      <c r="O1" s="586"/>
      <c r="P1" s="586"/>
      <c r="Q1" s="586"/>
      <c r="R1" s="586"/>
      <c r="S1" s="586"/>
      <c r="T1" s="586"/>
      <c r="U1" s="586"/>
      <c r="V1" s="586"/>
      <c r="W1" s="644" t="s">
        <v>216</v>
      </c>
      <c r="X1" s="586"/>
      <c r="Y1" s="586"/>
      <c r="Z1" s="586"/>
      <c r="AA1" s="586"/>
      <c r="AB1" s="586"/>
      <c r="AC1" s="586"/>
      <c r="AD1" s="586"/>
      <c r="AE1" s="586"/>
      <c r="AF1" s="586"/>
    </row>
    <row r="2" spans="1:37" ht="17.25" thickBot="1">
      <c r="A2" s="904"/>
    </row>
    <row r="3" spans="1:37" ht="40.15" customHeight="1" thickBot="1">
      <c r="A3" s="905"/>
      <c r="B3" s="894"/>
      <c r="C3" s="581" t="s">
        <v>481</v>
      </c>
      <c r="D3" s="581"/>
      <c r="E3" s="581"/>
      <c r="F3" s="581"/>
      <c r="G3" s="581"/>
      <c r="H3" s="581"/>
      <c r="I3" s="581"/>
      <c r="J3" s="581"/>
      <c r="K3" s="581"/>
      <c r="L3" s="580"/>
      <c r="M3" s="581" t="s">
        <v>229</v>
      </c>
      <c r="N3" s="581"/>
      <c r="O3" s="581"/>
      <c r="P3" s="581"/>
      <c r="Q3" s="581"/>
      <c r="R3" s="581"/>
      <c r="S3" s="581"/>
      <c r="T3" s="581"/>
      <c r="U3" s="581"/>
      <c r="V3" s="580"/>
      <c r="W3" s="581" t="s">
        <v>229</v>
      </c>
      <c r="X3" s="581"/>
      <c r="Y3" s="581"/>
      <c r="Z3" s="581"/>
      <c r="AA3" s="581"/>
      <c r="AB3" s="581"/>
      <c r="AC3" s="581"/>
      <c r="AD3" s="581"/>
      <c r="AE3" s="581"/>
      <c r="AF3" s="580"/>
    </row>
    <row r="4" spans="1:37" s="578" customFormat="1" ht="19.899999999999999" customHeight="1">
      <c r="A4" s="906"/>
      <c r="B4" s="944"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945"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946"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ht="15" customHeight="1">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ht="15" customHeight="1">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5" t="s">
        <v>405</v>
      </c>
      <c r="B42" s="939" t="s">
        <v>480</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38.25">
      <c r="A44" s="913" t="s">
        <v>406</v>
      </c>
      <c r="B44" s="939" t="s">
        <v>482</v>
      </c>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608"/>
      <c r="AG44" s="84">
        <f t="shared" ref="AG44" si="67">COUNTIF(C44:AF44,"=Met")</f>
        <v>0</v>
      </c>
      <c r="AH44" s="85">
        <f t="shared" ref="AH44" si="68">IF(SUM(AG44,AI44)=0,0,AG44/SUM(AG44,AI44))</f>
        <v>0</v>
      </c>
      <c r="AI44" s="86">
        <f t="shared" ref="AI44" si="69">COUNTIF(C44:AF44,"=Not Met")</f>
        <v>0</v>
      </c>
      <c r="AJ44" s="85">
        <f t="shared" ref="AJ44" si="70">IF(SUM(AG44,AI44)=0,0,AI44/SUM(AG44,AI44))</f>
        <v>0</v>
      </c>
      <c r="AK44" s="87">
        <f t="shared" ref="AK44" si="71">COUNTIF(C44:AF44,"=N/A")</f>
        <v>0</v>
      </c>
    </row>
    <row r="45" spans="1:37" ht="15" thickBot="1">
      <c r="A45" s="914"/>
      <c r="B45" s="943" t="s">
        <v>209</v>
      </c>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5"/>
      <c r="AG45" s="598"/>
      <c r="AH45" s="599"/>
      <c r="AI45" s="600"/>
      <c r="AJ45" s="599"/>
      <c r="AK45" s="601"/>
    </row>
    <row r="46" spans="1:37" ht="15" thickBot="1">
      <c r="B46" s="582"/>
    </row>
    <row r="47" spans="1:37" s="308" customFormat="1" ht="13.9" customHeight="1">
      <c r="B47" s="379" t="s">
        <v>58</v>
      </c>
      <c r="C47" s="380">
        <f t="shared" ref="C47:AF47" si="72">COUNTIF(C14:C45,"=Met")</f>
        <v>0</v>
      </c>
      <c r="D47" s="381">
        <f t="shared" si="72"/>
        <v>0</v>
      </c>
      <c r="E47" s="381">
        <f t="shared" si="72"/>
        <v>0</v>
      </c>
      <c r="F47" s="381">
        <f t="shared" si="72"/>
        <v>0</v>
      </c>
      <c r="G47" s="381">
        <f t="shared" si="72"/>
        <v>0</v>
      </c>
      <c r="H47" s="381">
        <f t="shared" si="72"/>
        <v>0</v>
      </c>
      <c r="I47" s="381">
        <f t="shared" si="72"/>
        <v>0</v>
      </c>
      <c r="J47" s="381">
        <f t="shared" si="72"/>
        <v>0</v>
      </c>
      <c r="K47" s="381">
        <f t="shared" si="72"/>
        <v>0</v>
      </c>
      <c r="L47" s="381">
        <f t="shared" si="72"/>
        <v>0</v>
      </c>
      <c r="M47" s="381">
        <f t="shared" si="72"/>
        <v>0</v>
      </c>
      <c r="N47" s="381">
        <f t="shared" si="72"/>
        <v>0</v>
      </c>
      <c r="O47" s="381">
        <f t="shared" si="72"/>
        <v>0</v>
      </c>
      <c r="P47" s="381">
        <f t="shared" si="72"/>
        <v>0</v>
      </c>
      <c r="Q47" s="381">
        <f t="shared" si="72"/>
        <v>0</v>
      </c>
      <c r="R47" s="381">
        <f t="shared" si="72"/>
        <v>0</v>
      </c>
      <c r="S47" s="381">
        <f t="shared" si="72"/>
        <v>0</v>
      </c>
      <c r="T47" s="381">
        <f t="shared" si="72"/>
        <v>0</v>
      </c>
      <c r="U47" s="381">
        <f t="shared" si="72"/>
        <v>0</v>
      </c>
      <c r="V47" s="381">
        <f t="shared" si="72"/>
        <v>0</v>
      </c>
      <c r="W47" s="381">
        <f t="shared" si="72"/>
        <v>0</v>
      </c>
      <c r="X47" s="381">
        <f t="shared" si="72"/>
        <v>0</v>
      </c>
      <c r="Y47" s="381">
        <f t="shared" si="72"/>
        <v>0</v>
      </c>
      <c r="Z47" s="381">
        <f t="shared" si="72"/>
        <v>0</v>
      </c>
      <c r="AA47" s="381">
        <f t="shared" si="72"/>
        <v>0</v>
      </c>
      <c r="AB47" s="381">
        <f t="shared" si="72"/>
        <v>0</v>
      </c>
      <c r="AC47" s="381">
        <f t="shared" si="72"/>
        <v>0</v>
      </c>
      <c r="AD47" s="381">
        <f t="shared" si="72"/>
        <v>0</v>
      </c>
      <c r="AE47" s="381">
        <f t="shared" si="72"/>
        <v>0</v>
      </c>
      <c r="AF47" s="382">
        <f t="shared" si="72"/>
        <v>0</v>
      </c>
      <c r="AH47" s="377"/>
      <c r="AI47" s="378"/>
      <c r="AJ47" s="377"/>
      <c r="AK47" s="378"/>
    </row>
    <row r="48" spans="1:37" s="308" customFormat="1" ht="13.9" customHeight="1">
      <c r="B48" s="379" t="s">
        <v>59</v>
      </c>
      <c r="C48" s="383">
        <f t="shared" ref="C48:AF48" si="73">IF(SUM(C47,C49)=0,0,C47/SUM(C47,C49))</f>
        <v>0</v>
      </c>
      <c r="D48" s="384">
        <f t="shared" si="73"/>
        <v>0</v>
      </c>
      <c r="E48" s="384">
        <f t="shared" si="73"/>
        <v>0</v>
      </c>
      <c r="F48" s="384">
        <f t="shared" si="73"/>
        <v>0</v>
      </c>
      <c r="G48" s="384">
        <f t="shared" si="73"/>
        <v>0</v>
      </c>
      <c r="H48" s="384">
        <f t="shared" si="73"/>
        <v>0</v>
      </c>
      <c r="I48" s="384">
        <f t="shared" si="73"/>
        <v>0</v>
      </c>
      <c r="J48" s="384">
        <f t="shared" si="73"/>
        <v>0</v>
      </c>
      <c r="K48" s="384">
        <f t="shared" si="73"/>
        <v>0</v>
      </c>
      <c r="L48" s="384">
        <f t="shared" si="73"/>
        <v>0</v>
      </c>
      <c r="M48" s="384">
        <f t="shared" si="73"/>
        <v>0</v>
      </c>
      <c r="N48" s="384">
        <f t="shared" si="73"/>
        <v>0</v>
      </c>
      <c r="O48" s="384">
        <f t="shared" si="73"/>
        <v>0</v>
      </c>
      <c r="P48" s="384">
        <f t="shared" si="73"/>
        <v>0</v>
      </c>
      <c r="Q48" s="384">
        <f t="shared" si="73"/>
        <v>0</v>
      </c>
      <c r="R48" s="384">
        <f t="shared" si="73"/>
        <v>0</v>
      </c>
      <c r="S48" s="384">
        <f t="shared" si="73"/>
        <v>0</v>
      </c>
      <c r="T48" s="384">
        <f t="shared" si="73"/>
        <v>0</v>
      </c>
      <c r="U48" s="384">
        <f t="shared" si="73"/>
        <v>0</v>
      </c>
      <c r="V48" s="384">
        <f t="shared" si="73"/>
        <v>0</v>
      </c>
      <c r="W48" s="384">
        <f t="shared" si="73"/>
        <v>0</v>
      </c>
      <c r="X48" s="384">
        <f t="shared" si="73"/>
        <v>0</v>
      </c>
      <c r="Y48" s="384">
        <f t="shared" si="73"/>
        <v>0</v>
      </c>
      <c r="Z48" s="384">
        <f t="shared" si="73"/>
        <v>0</v>
      </c>
      <c r="AA48" s="384">
        <f t="shared" si="73"/>
        <v>0</v>
      </c>
      <c r="AB48" s="384">
        <f t="shared" si="73"/>
        <v>0</v>
      </c>
      <c r="AC48" s="384">
        <f t="shared" si="73"/>
        <v>0</v>
      </c>
      <c r="AD48" s="384">
        <f t="shared" si="73"/>
        <v>0</v>
      </c>
      <c r="AE48" s="384">
        <f t="shared" si="73"/>
        <v>0</v>
      </c>
      <c r="AF48" s="385">
        <f t="shared" si="73"/>
        <v>0</v>
      </c>
      <c r="AH48" s="377"/>
      <c r="AI48" s="378"/>
      <c r="AJ48" s="377"/>
      <c r="AK48" s="378"/>
    </row>
    <row r="49" spans="2:37" s="308" customFormat="1" ht="13.9" customHeight="1">
      <c r="B49" s="379" t="s">
        <v>60</v>
      </c>
      <c r="C49" s="386">
        <f t="shared" ref="C49:AF49" si="74">COUNTIF(C14:C45,"=Not Met")</f>
        <v>0</v>
      </c>
      <c r="D49" s="387">
        <f t="shared" si="74"/>
        <v>0</v>
      </c>
      <c r="E49" s="387">
        <f t="shared" si="74"/>
        <v>0</v>
      </c>
      <c r="F49" s="387">
        <f t="shared" si="74"/>
        <v>0</v>
      </c>
      <c r="G49" s="387">
        <f t="shared" si="74"/>
        <v>0</v>
      </c>
      <c r="H49" s="387">
        <f t="shared" si="74"/>
        <v>0</v>
      </c>
      <c r="I49" s="387">
        <f t="shared" si="74"/>
        <v>0</v>
      </c>
      <c r="J49" s="387">
        <f t="shared" si="74"/>
        <v>0</v>
      </c>
      <c r="K49" s="387">
        <f t="shared" si="74"/>
        <v>0</v>
      </c>
      <c r="L49" s="387">
        <f t="shared" si="74"/>
        <v>0</v>
      </c>
      <c r="M49" s="387">
        <f t="shared" si="74"/>
        <v>0</v>
      </c>
      <c r="N49" s="387">
        <f t="shared" si="74"/>
        <v>0</v>
      </c>
      <c r="O49" s="387">
        <f t="shared" si="74"/>
        <v>0</v>
      </c>
      <c r="P49" s="387">
        <f t="shared" si="74"/>
        <v>0</v>
      </c>
      <c r="Q49" s="387">
        <f t="shared" si="74"/>
        <v>0</v>
      </c>
      <c r="R49" s="387">
        <f t="shared" si="74"/>
        <v>0</v>
      </c>
      <c r="S49" s="387">
        <f t="shared" si="74"/>
        <v>0</v>
      </c>
      <c r="T49" s="387">
        <f t="shared" si="74"/>
        <v>0</v>
      </c>
      <c r="U49" s="387">
        <f t="shared" si="74"/>
        <v>0</v>
      </c>
      <c r="V49" s="387">
        <f t="shared" si="74"/>
        <v>0</v>
      </c>
      <c r="W49" s="387">
        <f t="shared" si="74"/>
        <v>0</v>
      </c>
      <c r="X49" s="387">
        <f t="shared" si="74"/>
        <v>0</v>
      </c>
      <c r="Y49" s="387">
        <f t="shared" si="74"/>
        <v>0</v>
      </c>
      <c r="Z49" s="387">
        <f t="shared" si="74"/>
        <v>0</v>
      </c>
      <c r="AA49" s="387">
        <f t="shared" si="74"/>
        <v>0</v>
      </c>
      <c r="AB49" s="387">
        <f t="shared" si="74"/>
        <v>0</v>
      </c>
      <c r="AC49" s="387">
        <f t="shared" si="74"/>
        <v>0</v>
      </c>
      <c r="AD49" s="387">
        <f t="shared" si="74"/>
        <v>0</v>
      </c>
      <c r="AE49" s="387">
        <f t="shared" si="74"/>
        <v>0</v>
      </c>
      <c r="AF49" s="388">
        <f t="shared" si="74"/>
        <v>0</v>
      </c>
      <c r="AH49" s="377"/>
      <c r="AI49" s="378"/>
      <c r="AJ49" s="377"/>
      <c r="AK49" s="378"/>
    </row>
    <row r="50" spans="2:37" s="308" customFormat="1" ht="13.9" customHeight="1">
      <c r="B50" s="379" t="s">
        <v>61</v>
      </c>
      <c r="C50" s="383">
        <f t="shared" ref="C50:AF50" si="75">IF(SUM(C47,C49)=0,0,C49/SUM(C47,C49))</f>
        <v>0</v>
      </c>
      <c r="D50" s="384">
        <f t="shared" si="75"/>
        <v>0</v>
      </c>
      <c r="E50" s="384">
        <f t="shared" si="75"/>
        <v>0</v>
      </c>
      <c r="F50" s="384">
        <f t="shared" si="75"/>
        <v>0</v>
      </c>
      <c r="G50" s="384">
        <f t="shared" si="75"/>
        <v>0</v>
      </c>
      <c r="H50" s="384">
        <f t="shared" si="75"/>
        <v>0</v>
      </c>
      <c r="I50" s="384">
        <f t="shared" si="75"/>
        <v>0</v>
      </c>
      <c r="J50" s="384">
        <f t="shared" si="75"/>
        <v>0</v>
      </c>
      <c r="K50" s="384">
        <f t="shared" si="75"/>
        <v>0</v>
      </c>
      <c r="L50" s="384">
        <f t="shared" si="75"/>
        <v>0</v>
      </c>
      <c r="M50" s="384">
        <f t="shared" si="75"/>
        <v>0</v>
      </c>
      <c r="N50" s="384">
        <f t="shared" si="75"/>
        <v>0</v>
      </c>
      <c r="O50" s="384">
        <f t="shared" si="75"/>
        <v>0</v>
      </c>
      <c r="P50" s="384">
        <f t="shared" si="75"/>
        <v>0</v>
      </c>
      <c r="Q50" s="384">
        <f t="shared" si="75"/>
        <v>0</v>
      </c>
      <c r="R50" s="384">
        <f t="shared" si="75"/>
        <v>0</v>
      </c>
      <c r="S50" s="384">
        <f t="shared" si="75"/>
        <v>0</v>
      </c>
      <c r="T50" s="384">
        <f t="shared" si="75"/>
        <v>0</v>
      </c>
      <c r="U50" s="384">
        <f t="shared" si="75"/>
        <v>0</v>
      </c>
      <c r="V50" s="384">
        <f t="shared" si="75"/>
        <v>0</v>
      </c>
      <c r="W50" s="384">
        <f t="shared" si="75"/>
        <v>0</v>
      </c>
      <c r="X50" s="384">
        <f t="shared" si="75"/>
        <v>0</v>
      </c>
      <c r="Y50" s="384">
        <f t="shared" si="75"/>
        <v>0</v>
      </c>
      <c r="Z50" s="384">
        <f t="shared" si="75"/>
        <v>0</v>
      </c>
      <c r="AA50" s="384">
        <f t="shared" si="75"/>
        <v>0</v>
      </c>
      <c r="AB50" s="384">
        <f t="shared" si="75"/>
        <v>0</v>
      </c>
      <c r="AC50" s="384">
        <f t="shared" si="75"/>
        <v>0</v>
      </c>
      <c r="AD50" s="384">
        <f t="shared" si="75"/>
        <v>0</v>
      </c>
      <c r="AE50" s="384">
        <f t="shared" si="75"/>
        <v>0</v>
      </c>
      <c r="AF50" s="385">
        <f t="shared" si="75"/>
        <v>0</v>
      </c>
      <c r="AH50" s="377"/>
      <c r="AI50" s="378"/>
      <c r="AJ50" s="377"/>
      <c r="AK50" s="378"/>
    </row>
    <row r="51" spans="2:37" s="308" customFormat="1" ht="13.9" customHeight="1" thickBot="1">
      <c r="B51" s="379" t="s">
        <v>62</v>
      </c>
      <c r="C51" s="389">
        <f t="shared" ref="C51:AF51" si="76">COUNTIF(C14:C45,"=N/A")</f>
        <v>0</v>
      </c>
      <c r="D51" s="390">
        <f t="shared" si="76"/>
        <v>0</v>
      </c>
      <c r="E51" s="390">
        <f t="shared" si="76"/>
        <v>0</v>
      </c>
      <c r="F51" s="390">
        <f t="shared" si="76"/>
        <v>0</v>
      </c>
      <c r="G51" s="390">
        <f t="shared" si="76"/>
        <v>0</v>
      </c>
      <c r="H51" s="390">
        <f t="shared" si="76"/>
        <v>0</v>
      </c>
      <c r="I51" s="390">
        <f t="shared" si="76"/>
        <v>0</v>
      </c>
      <c r="J51" s="390">
        <f t="shared" si="76"/>
        <v>0</v>
      </c>
      <c r="K51" s="390">
        <f t="shared" si="76"/>
        <v>0</v>
      </c>
      <c r="L51" s="390">
        <f t="shared" si="76"/>
        <v>0</v>
      </c>
      <c r="M51" s="390">
        <f t="shared" si="76"/>
        <v>0</v>
      </c>
      <c r="N51" s="390">
        <f t="shared" si="76"/>
        <v>0</v>
      </c>
      <c r="O51" s="390">
        <f t="shared" si="76"/>
        <v>0</v>
      </c>
      <c r="P51" s="390">
        <f t="shared" si="76"/>
        <v>0</v>
      </c>
      <c r="Q51" s="390">
        <f t="shared" si="76"/>
        <v>0</v>
      </c>
      <c r="R51" s="390">
        <f t="shared" si="76"/>
        <v>0</v>
      </c>
      <c r="S51" s="390">
        <f t="shared" si="76"/>
        <v>0</v>
      </c>
      <c r="T51" s="390">
        <f t="shared" si="76"/>
        <v>0</v>
      </c>
      <c r="U51" s="390">
        <f t="shared" si="76"/>
        <v>0</v>
      </c>
      <c r="V51" s="390">
        <f t="shared" si="76"/>
        <v>0</v>
      </c>
      <c r="W51" s="390">
        <f t="shared" si="76"/>
        <v>0</v>
      </c>
      <c r="X51" s="390">
        <f t="shared" si="76"/>
        <v>0</v>
      </c>
      <c r="Y51" s="390">
        <f t="shared" si="76"/>
        <v>0</v>
      </c>
      <c r="Z51" s="390">
        <f t="shared" si="76"/>
        <v>0</v>
      </c>
      <c r="AA51" s="390">
        <f t="shared" si="76"/>
        <v>0</v>
      </c>
      <c r="AB51" s="390">
        <f t="shared" si="76"/>
        <v>0</v>
      </c>
      <c r="AC51" s="390">
        <f t="shared" si="76"/>
        <v>0</v>
      </c>
      <c r="AD51" s="390">
        <f t="shared" si="76"/>
        <v>0</v>
      </c>
      <c r="AE51" s="390">
        <f t="shared" si="76"/>
        <v>0</v>
      </c>
      <c r="AF51" s="391">
        <f t="shared" si="76"/>
        <v>0</v>
      </c>
      <c r="AH51" s="165"/>
      <c r="AI51" s="165"/>
      <c r="AJ51" s="165"/>
      <c r="AK51" s="165"/>
    </row>
    <row r="52" spans="2:37" s="308" customFormat="1" ht="13.9" customHeight="1" thickBot="1">
      <c r="B52" s="1026"/>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row>
    <row r="53" spans="2:37" ht="15" thickBot="1">
      <c r="C53" s="575" t="s">
        <v>208</v>
      </c>
      <c r="D53" s="574"/>
      <c r="E53" s="574"/>
      <c r="F53" s="574"/>
      <c r="G53" s="574"/>
      <c r="H53" s="574"/>
      <c r="I53" s="574"/>
      <c r="J53" s="574"/>
      <c r="K53" s="574"/>
      <c r="L53" s="573"/>
      <c r="M53" s="575" t="s">
        <v>207</v>
      </c>
      <c r="N53" s="574"/>
      <c r="O53" s="574"/>
      <c r="P53" s="574"/>
      <c r="Q53" s="574"/>
      <c r="R53" s="574"/>
      <c r="S53" s="574"/>
      <c r="T53" s="574"/>
      <c r="U53" s="574"/>
      <c r="V53" s="573"/>
      <c r="W53" s="575" t="s">
        <v>206</v>
      </c>
      <c r="X53" s="574"/>
      <c r="Y53" s="574"/>
      <c r="Z53" s="574"/>
      <c r="AA53" s="574"/>
      <c r="AB53" s="574"/>
      <c r="AC53" s="574"/>
      <c r="AD53" s="574"/>
      <c r="AE53" s="574"/>
      <c r="AF53" s="573"/>
    </row>
    <row r="54" spans="2:37" ht="49.9" customHeight="1" thickBot="1">
      <c r="C54" s="1028"/>
      <c r="D54" s="1029"/>
      <c r="E54" s="1029"/>
      <c r="F54" s="1029"/>
      <c r="G54" s="1029"/>
      <c r="H54" s="1029"/>
      <c r="I54" s="1029"/>
      <c r="J54" s="1029"/>
      <c r="K54" s="1029"/>
      <c r="L54" s="1030"/>
      <c r="M54" s="1028"/>
      <c r="N54" s="1029"/>
      <c r="O54" s="1029"/>
      <c r="P54" s="1029"/>
      <c r="Q54" s="1029"/>
      <c r="R54" s="1029"/>
      <c r="S54" s="1029"/>
      <c r="T54" s="1029"/>
      <c r="U54" s="1029"/>
      <c r="V54" s="1030"/>
      <c r="W54" s="1028"/>
      <c r="X54" s="1029"/>
      <c r="Y54" s="1029"/>
      <c r="Z54" s="1029"/>
      <c r="AA54" s="1029"/>
      <c r="AB54" s="1029"/>
      <c r="AC54" s="1029"/>
      <c r="AD54" s="1029"/>
      <c r="AE54" s="1029"/>
      <c r="AF54" s="1030"/>
    </row>
    <row r="59" spans="2:37" s="571" customFormat="1">
      <c r="B59" s="645"/>
      <c r="AG59" s="570"/>
      <c r="AH59" s="570"/>
      <c r="AI59" s="570"/>
      <c r="AJ59" s="570"/>
      <c r="AK59" s="570"/>
    </row>
    <row r="60" spans="2:37" s="571" customFormat="1">
      <c r="B60" s="645"/>
      <c r="AG60" s="570"/>
      <c r="AH60" s="570"/>
      <c r="AI60" s="570"/>
      <c r="AJ60" s="570"/>
      <c r="AK60" s="570"/>
    </row>
    <row r="61" spans="2:37" s="571" customFormat="1">
      <c r="B61" s="572"/>
      <c r="AG61" s="570"/>
      <c r="AH61" s="570"/>
      <c r="AI61" s="570"/>
      <c r="AJ61" s="570"/>
      <c r="AK61" s="570"/>
    </row>
    <row r="62" spans="2:37" s="571" customFormat="1">
      <c r="B62" s="572"/>
      <c r="AG62" s="570"/>
      <c r="AH62" s="570"/>
      <c r="AI62" s="570"/>
      <c r="AJ62" s="570"/>
      <c r="AK62" s="570"/>
    </row>
    <row r="63" spans="2:37" s="571" customFormat="1">
      <c r="B63" s="572"/>
      <c r="AG63" s="570"/>
      <c r="AH63" s="570"/>
      <c r="AI63" s="570"/>
      <c r="AJ63" s="570"/>
      <c r="AK63" s="570"/>
    </row>
    <row r="64" spans="2:37" s="571" customFormat="1">
      <c r="B64" s="572"/>
      <c r="AG64" s="570"/>
      <c r="AH64" s="570"/>
      <c r="AI64" s="570"/>
      <c r="AJ64" s="570"/>
      <c r="AK64" s="570"/>
    </row>
    <row r="65" spans="2:37" s="571" customFormat="1">
      <c r="B65" s="572"/>
      <c r="AG65" s="570"/>
      <c r="AH65" s="570"/>
      <c r="AI65" s="570"/>
      <c r="AJ65" s="570"/>
      <c r="AK65" s="570"/>
    </row>
    <row r="66" spans="2:37" s="571" customFormat="1">
      <c r="B66" s="572"/>
      <c r="AG66" s="570"/>
      <c r="AH66" s="570"/>
      <c r="AI66" s="570"/>
      <c r="AJ66" s="570"/>
      <c r="AK66" s="570"/>
    </row>
    <row r="67" spans="2:37" s="571" customFormat="1">
      <c r="B67" s="572"/>
      <c r="AG67" s="570"/>
      <c r="AH67" s="570"/>
      <c r="AI67" s="570"/>
      <c r="AJ67" s="570"/>
      <c r="AK67" s="570"/>
    </row>
    <row r="68" spans="2:37" s="571" customFormat="1">
      <c r="B68" s="572"/>
      <c r="AG68" s="570"/>
      <c r="AH68" s="570"/>
      <c r="AI68" s="570"/>
      <c r="AJ68" s="570"/>
      <c r="AK68" s="570"/>
    </row>
    <row r="69" spans="2:37" s="571" customFormat="1">
      <c r="B69" s="572"/>
      <c r="AG69" s="570"/>
      <c r="AH69" s="570"/>
      <c r="AI69" s="570"/>
      <c r="AJ69" s="570"/>
      <c r="AK69" s="570"/>
    </row>
  </sheetData>
  <sheetProtection sheet="1" objects="1" scenarios="1"/>
  <dataConsolidate/>
  <mergeCells count="22">
    <mergeCell ref="B52:AK52"/>
    <mergeCell ref="C54:L54"/>
    <mergeCell ref="M54:V54"/>
    <mergeCell ref="W54:AF54"/>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4:AF14">
    <cfRule type="cellIs" dxfId="125" priority="31" operator="equal">
      <formula>"N/A"</formula>
    </cfRule>
    <cfRule type="cellIs" dxfId="124" priority="32" operator="equal">
      <formula>"Not Met"</formula>
    </cfRule>
  </conditionalFormatting>
  <conditionalFormatting sqref="C22:AF22">
    <cfRule type="cellIs" dxfId="123" priority="29" operator="equal">
      <formula>"N/A"</formula>
    </cfRule>
    <cfRule type="cellIs" dxfId="122" priority="30" operator="equal">
      <formula>"Not Met"</formula>
    </cfRule>
  </conditionalFormatting>
  <conditionalFormatting sqref="C32:AF32">
    <cfRule type="cellIs" dxfId="121" priority="25" operator="equal">
      <formula>"N/A"</formula>
    </cfRule>
    <cfRule type="cellIs" dxfId="120" priority="26" operator="equal">
      <formula>"Not Met"</formula>
    </cfRule>
  </conditionalFormatting>
  <conditionalFormatting sqref="C34:AF34">
    <cfRule type="cellIs" dxfId="119" priority="23" operator="equal">
      <formula>"N/A"</formula>
    </cfRule>
    <cfRule type="cellIs" dxfId="118" priority="24" operator="equal">
      <formula>"Not Met"</formula>
    </cfRule>
  </conditionalFormatting>
  <conditionalFormatting sqref="C12:AF12">
    <cfRule type="cellIs" dxfId="117" priority="47" operator="equal">
      <formula>"N/A"</formula>
    </cfRule>
    <cfRule type="cellIs" dxfId="116" priority="48" operator="equal">
      <formula>"Not Met"</formula>
    </cfRule>
  </conditionalFormatting>
  <conditionalFormatting sqref="C40:AF40">
    <cfRule type="cellIs" dxfId="115" priority="17" operator="equal">
      <formula>"N/A"</formula>
    </cfRule>
    <cfRule type="cellIs" dxfId="114" priority="18" operator="equal">
      <formula>"Not Met"</formula>
    </cfRule>
  </conditionalFormatting>
  <conditionalFormatting sqref="C18:AF18">
    <cfRule type="cellIs" dxfId="113" priority="15" operator="equal">
      <formula>"N/A"</formula>
    </cfRule>
    <cfRule type="cellIs" dxfId="112" priority="16" operator="equal">
      <formula>"Not Met"</formula>
    </cfRule>
  </conditionalFormatting>
  <conditionalFormatting sqref="C16:AF16">
    <cfRule type="cellIs" dxfId="111" priority="13" operator="equal">
      <formula>"N/A"</formula>
    </cfRule>
    <cfRule type="cellIs" dxfId="110" priority="14" operator="equal">
      <formula>"Not Met"</formula>
    </cfRule>
  </conditionalFormatting>
  <conditionalFormatting sqref="C20:AF20">
    <cfRule type="cellIs" dxfId="109" priority="11" operator="equal">
      <formula>"N/A"</formula>
    </cfRule>
    <cfRule type="cellIs" dxfId="108" priority="12" operator="equal">
      <formula>"Not Met"</formula>
    </cfRule>
  </conditionalFormatting>
  <conditionalFormatting sqref="C28:AF28">
    <cfRule type="cellIs" dxfId="107" priority="9" operator="equal">
      <formula>"N/A"</formula>
    </cfRule>
    <cfRule type="cellIs" dxfId="106" priority="10" operator="equal">
      <formula>"Not Met"</formula>
    </cfRule>
  </conditionalFormatting>
  <conditionalFormatting sqref="C30:AF30">
    <cfRule type="cellIs" dxfId="105" priority="7" operator="equal">
      <formula>"N/A"</formula>
    </cfRule>
    <cfRule type="cellIs" dxfId="104" priority="8" operator="equal">
      <formula>"Not Met"</formula>
    </cfRule>
  </conditionalFormatting>
  <conditionalFormatting sqref="C26:AF26">
    <cfRule type="cellIs" dxfId="103" priority="5" operator="equal">
      <formula>"N/A"</formula>
    </cfRule>
    <cfRule type="cellIs" dxfId="102" priority="6" operator="equal">
      <formula>"Not Met"</formula>
    </cfRule>
  </conditionalFormatting>
  <conditionalFormatting sqref="C24:AF24">
    <cfRule type="cellIs" dxfId="101" priority="27" operator="equal">
      <formula>"N/A"</formula>
    </cfRule>
    <cfRule type="cellIs" dxfId="100" priority="28" operator="equal">
      <formula>"Not Met"</formula>
    </cfRule>
  </conditionalFormatting>
  <conditionalFormatting sqref="C36:AF36">
    <cfRule type="cellIs" dxfId="99" priority="21" operator="equal">
      <formula>"N/A"</formula>
    </cfRule>
    <cfRule type="cellIs" dxfId="98" priority="22" operator="equal">
      <formula>"Not Met"</formula>
    </cfRule>
  </conditionalFormatting>
  <conditionalFormatting sqref="C38:AF38">
    <cfRule type="cellIs" dxfId="97" priority="19" operator="equal">
      <formula>"N/A"</formula>
    </cfRule>
    <cfRule type="cellIs" dxfId="96" priority="20" operator="equal">
      <formula>"Not Met"</formula>
    </cfRule>
  </conditionalFormatting>
  <conditionalFormatting sqref="C42:AF42">
    <cfRule type="cellIs" dxfId="95" priority="3" operator="equal">
      <formula>"N/A"</formula>
    </cfRule>
    <cfRule type="cellIs" dxfId="94" priority="4" operator="equal">
      <formula>"Not Met"</formula>
    </cfRule>
  </conditionalFormatting>
  <conditionalFormatting sqref="C44:AF44">
    <cfRule type="cellIs" dxfId="93" priority="1" operator="equal">
      <formula>"N/A"</formula>
    </cfRule>
    <cfRule type="cellIs" dxfId="92" priority="2" operator="equal">
      <formula>"Not Met"</formula>
    </cfRule>
  </conditionalFormatting>
  <dataValidations count="2">
    <dataValidation type="list" allowBlank="1" showInputMessage="1" showErrorMessage="1" sqref="C18:AF18 C16:AF16 C20:AF20 C28:AF28 C30:AF30 C14:AF14 C22:AF22 C24:AF24 C32:AF32 C34:AF34 C36:AF36 C38:AF38 C40:AF40 C26:AF26 C42:AF42 C44:AF4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SAIOP and SACOT Program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2"/>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229" customWidth="1"/>
    <col min="2" max="2" width="75.7109375" style="230" customWidth="1"/>
    <col min="3" max="31" width="6.7109375" style="231" customWidth="1"/>
    <col min="32" max="32" width="6.7109375" style="245" customWidth="1"/>
    <col min="33" max="37" width="5.7109375" style="176" customWidth="1"/>
    <col min="38" max="16384" width="8.85546875" style="232"/>
  </cols>
  <sheetData>
    <row r="1" spans="1:37" s="214" customFormat="1" ht="40.15" customHeight="1">
      <c r="A1" s="181"/>
      <c r="B1" s="211"/>
      <c r="C1" s="21" t="s">
        <v>109</v>
      </c>
      <c r="D1" s="21"/>
      <c r="E1" s="21"/>
      <c r="F1" s="21"/>
      <c r="G1" s="21"/>
      <c r="H1" s="21"/>
      <c r="I1" s="21"/>
      <c r="J1" s="21"/>
      <c r="K1" s="21"/>
      <c r="L1" s="21"/>
      <c r="M1" s="21" t="s">
        <v>109</v>
      </c>
      <c r="N1" s="21"/>
      <c r="O1" s="21"/>
      <c r="P1" s="21"/>
      <c r="Q1" s="21"/>
      <c r="R1" s="21"/>
      <c r="S1" s="21"/>
      <c r="T1" s="21"/>
      <c r="U1" s="21"/>
      <c r="V1" s="21"/>
      <c r="W1" s="21" t="s">
        <v>109</v>
      </c>
      <c r="X1" s="21"/>
      <c r="Y1" s="21"/>
      <c r="Z1" s="21"/>
      <c r="AA1" s="21"/>
      <c r="AB1" s="21"/>
      <c r="AC1" s="21"/>
      <c r="AD1" s="21"/>
      <c r="AE1" s="21"/>
      <c r="AF1" s="21"/>
      <c r="AG1" s="246"/>
      <c r="AH1" s="211"/>
      <c r="AI1" s="211"/>
      <c r="AJ1" s="211"/>
      <c r="AK1" s="212"/>
    </row>
    <row r="2" spans="1:37" s="214" customFormat="1" ht="19.899999999999999" customHeight="1" thickBot="1">
      <c r="A2" s="182"/>
      <c r="B2" s="215"/>
      <c r="C2" s="179" t="str">
        <f>IF('Workbook Set-up'!B4="","[Name of LME/MCO]",'Workbook Set-up'!B4)</f>
        <v>[Name of LME/MCO]</v>
      </c>
      <c r="D2" s="215"/>
      <c r="E2" s="215"/>
      <c r="F2" s="215"/>
      <c r="G2" s="215"/>
      <c r="H2" s="215"/>
      <c r="I2" s="215"/>
      <c r="J2" s="215"/>
      <c r="K2" s="215"/>
      <c r="L2" s="215"/>
      <c r="M2" s="179" t="str">
        <f>IF('Workbook Set-up'!B4="","[Name of LME/MCO]",'Workbook Set-up'!B4)</f>
        <v>[Name of LME/MCO]</v>
      </c>
      <c r="N2" s="215"/>
      <c r="O2" s="215"/>
      <c r="P2" s="215"/>
      <c r="Q2" s="215"/>
      <c r="R2" s="215"/>
      <c r="S2" s="215"/>
      <c r="T2" s="215"/>
      <c r="U2" s="215"/>
      <c r="V2" s="215"/>
      <c r="W2" s="1040" t="str">
        <f>IF('Workbook Set-up'!B4="","[Name of LME/MCO]",'Workbook Set-up'!B4)</f>
        <v>[Name of LME/MCO]</v>
      </c>
      <c r="X2" s="1040"/>
      <c r="Y2" s="1040"/>
      <c r="Z2" s="1040"/>
      <c r="AA2" s="1040"/>
      <c r="AB2" s="1040"/>
      <c r="AC2" s="1040"/>
      <c r="AD2" s="1040"/>
      <c r="AE2" s="1040"/>
      <c r="AF2" s="1040"/>
      <c r="AG2" s="247"/>
      <c r="AH2" s="215"/>
      <c r="AI2" s="215"/>
      <c r="AJ2" s="215"/>
      <c r="AK2" s="216"/>
    </row>
    <row r="3" spans="1:37" s="214" customFormat="1" ht="15" customHeight="1">
      <c r="A3" s="29"/>
      <c r="B3" s="30" t="s">
        <v>4</v>
      </c>
      <c r="C3" s="31"/>
      <c r="D3" s="32" t="str">
        <f>IF('Workbook Set-up'!B5="","",'Workbook Set-up'!B5)</f>
        <v/>
      </c>
      <c r="E3" s="32"/>
      <c r="F3" s="32"/>
      <c r="G3" s="32"/>
      <c r="H3" s="32"/>
      <c r="I3" s="32"/>
      <c r="J3" s="32"/>
      <c r="K3" s="32"/>
      <c r="L3" s="33"/>
      <c r="M3" s="34"/>
      <c r="N3" s="32" t="str">
        <f>IF('Workbook Set-up'!B5="","",'Workbook Set-up'!B5)</f>
        <v/>
      </c>
      <c r="O3" s="32"/>
      <c r="P3" s="32"/>
      <c r="Q3" s="32"/>
      <c r="R3" s="32"/>
      <c r="S3" s="32"/>
      <c r="T3" s="32" t="str">
        <f>IF('Workbook Set-up'!J5="","",'Workbook Set-up'!J5)</f>
        <v/>
      </c>
      <c r="U3" s="32"/>
      <c r="V3" s="33"/>
      <c r="W3" s="32"/>
      <c r="X3" s="32" t="str">
        <f>IF('Workbook Set-up'!B5="","",'Workbook Set-up'!B5)</f>
        <v/>
      </c>
      <c r="Y3" s="32"/>
      <c r="Z3" s="32"/>
      <c r="AA3" s="32"/>
      <c r="AB3" s="32"/>
      <c r="AC3" s="32"/>
      <c r="AD3" s="32"/>
      <c r="AE3" s="32"/>
      <c r="AF3" s="35"/>
      <c r="AG3" s="36"/>
      <c r="AH3" s="37"/>
      <c r="AI3" s="37"/>
      <c r="AJ3" s="37"/>
      <c r="AK3" s="38"/>
    </row>
    <row r="4" spans="1:37" s="214" customFormat="1" ht="15" customHeight="1">
      <c r="A4" s="39"/>
      <c r="B4" s="40" t="s">
        <v>29</v>
      </c>
      <c r="C4" s="41"/>
      <c r="D4" s="42" t="str">
        <f>IF('Workbook Set-up'!B6="","",'Workbook Set-up'!B6)</f>
        <v/>
      </c>
      <c r="E4" s="42"/>
      <c r="F4" s="42"/>
      <c r="G4" s="42"/>
      <c r="H4" s="42"/>
      <c r="I4" s="42"/>
      <c r="J4" s="42"/>
      <c r="K4" s="42"/>
      <c r="L4" s="43"/>
      <c r="M4" s="44"/>
      <c r="N4" s="42" t="str">
        <f>IF('Workbook Set-up'!B6="","",'Workbook Set-up'!B6)</f>
        <v/>
      </c>
      <c r="O4" s="42"/>
      <c r="P4" s="42"/>
      <c r="Q4" s="42"/>
      <c r="R4" s="42"/>
      <c r="S4" s="42"/>
      <c r="T4" s="42" t="str">
        <f>IF('Workbook Set-up'!J6="","",'Workbook Set-up'!J6)</f>
        <v/>
      </c>
      <c r="U4" s="42"/>
      <c r="V4" s="43"/>
      <c r="W4" s="42"/>
      <c r="X4" s="42" t="str">
        <f>IF('Workbook Set-up'!B6="","",'Workbook Set-up'!B6)</f>
        <v/>
      </c>
      <c r="Y4" s="42"/>
      <c r="Z4" s="42"/>
      <c r="AA4" s="42"/>
      <c r="AB4" s="42"/>
      <c r="AC4" s="42"/>
      <c r="AD4" s="42"/>
      <c r="AE4" s="42"/>
      <c r="AF4" s="42"/>
      <c r="AG4" s="46"/>
      <c r="AH4" s="47"/>
      <c r="AI4" s="47"/>
      <c r="AJ4" s="47"/>
      <c r="AK4" s="48"/>
    </row>
    <row r="5" spans="1:37" s="214" customFormat="1" ht="15" customHeight="1">
      <c r="A5" s="49"/>
      <c r="B5" s="50" t="s">
        <v>9</v>
      </c>
      <c r="C5" s="51"/>
      <c r="D5" s="52" t="str">
        <f>IF('Workbook Set-up'!B11="","",'Workbook Set-up'!B11)</f>
        <v/>
      </c>
      <c r="E5" s="52"/>
      <c r="F5" s="52"/>
      <c r="G5" s="52"/>
      <c r="H5" s="52"/>
      <c r="I5" s="52"/>
      <c r="J5" s="52"/>
      <c r="K5" s="52"/>
      <c r="L5" s="53"/>
      <c r="M5" s="54"/>
      <c r="N5" s="52" t="str">
        <f>IF('Workbook Set-up'!B11="","",'Workbook Set-up'!B11)</f>
        <v/>
      </c>
      <c r="O5" s="52"/>
      <c r="P5" s="52"/>
      <c r="Q5" s="52"/>
      <c r="R5" s="52"/>
      <c r="S5" s="52"/>
      <c r="T5" s="52"/>
      <c r="U5" s="52"/>
      <c r="V5" s="53"/>
      <c r="W5" s="52"/>
      <c r="X5" s="52" t="str">
        <f>IF('Workbook Set-up'!B11="","",'Workbook Set-up'!B11)</f>
        <v/>
      </c>
      <c r="Y5" s="52"/>
      <c r="Z5" s="52"/>
      <c r="AA5" s="52"/>
      <c r="AB5" s="52"/>
      <c r="AC5" s="52"/>
      <c r="AD5" s="52"/>
      <c r="AE5" s="52"/>
      <c r="AF5" s="52"/>
      <c r="AG5" s="46"/>
      <c r="AH5" s="47"/>
      <c r="AI5" s="47"/>
      <c r="AJ5" s="47"/>
      <c r="AK5" s="48"/>
    </row>
    <row r="6" spans="1:37" s="214" customFormat="1" ht="15" customHeight="1" thickBot="1">
      <c r="A6" s="56"/>
      <c r="B6" s="57" t="s">
        <v>30</v>
      </c>
      <c r="C6" s="58"/>
      <c r="D6" s="59" t="str">
        <f>IF(AND('Workbook Set-up'!$B$12="",'Workbook Set-up'!$B$13=""),"",IF('Workbook Set-up'!$B$12='Workbook Set-up'!$B$13,TEXT('Workbook Set-up'!$B$12,"m/d/yyyy"),IF('Workbook Set-up'!$B$12&lt;&gt;'Workbook Set-up'!$B$13,TEXT('Workbook Set-up'!$B$12,"m/d/yyyy")&amp;" to "&amp;TEXT('Workbook Set-up'!$B$13,"m/d/yyyy"),"")))</f>
        <v/>
      </c>
      <c r="E6" s="59"/>
      <c r="F6" s="59"/>
      <c r="G6" s="59"/>
      <c r="H6" s="59"/>
      <c r="I6" s="59"/>
      <c r="J6" s="59"/>
      <c r="K6" s="59"/>
      <c r="L6" s="60"/>
      <c r="M6" s="61"/>
      <c r="N6" s="59" t="str">
        <f>IF(AND('Workbook Set-up'!$B$12="",'Workbook Set-up'!$B$13=""),"",IF('Workbook Set-up'!$B$12='Workbook Set-up'!$B$13,TEXT('Workbook Set-up'!$B$12,"m/d/yyyy"),IF('Workbook Set-up'!$B$12&lt;&gt;'Workbook Set-up'!$B$13,TEXT('Workbook Set-up'!$B$12,"m/d/yyyy")&amp;" to "&amp;TEXT('Workbook Set-up'!$B$13,"m/d/yyyy"),"")))</f>
        <v/>
      </c>
      <c r="O6" s="59"/>
      <c r="P6" s="59"/>
      <c r="Q6" s="59"/>
      <c r="R6" s="59"/>
      <c r="S6" s="59"/>
      <c r="T6" s="59"/>
      <c r="U6" s="59"/>
      <c r="V6" s="60"/>
      <c r="W6" s="59"/>
      <c r="X6" s="59" t="str">
        <f>IF(AND('Workbook Set-up'!$B$12="",'Workbook Set-up'!$B$13=""),"",IF('Workbook Set-up'!$B$12='Workbook Set-up'!$B$13,TEXT('Workbook Set-up'!$B$12,"m/d/yyyy"),IF('Workbook Set-up'!$B$12&lt;&gt;'Workbook Set-up'!$B$13,TEXT('Workbook Set-up'!$B$12,"m/d/yyyy")&amp;" to "&amp;TEXT('Workbook Set-up'!$B$13,"m/d/yyyy"),"")))</f>
        <v/>
      </c>
      <c r="Y6" s="59"/>
      <c r="Z6" s="59"/>
      <c r="AA6" s="59"/>
      <c r="AB6" s="59"/>
      <c r="AC6" s="59"/>
      <c r="AD6" s="59"/>
      <c r="AE6" s="59"/>
      <c r="AF6" s="59"/>
      <c r="AG6" s="63" t="s">
        <v>31</v>
      </c>
      <c r="AH6" s="64"/>
      <c r="AI6" s="64"/>
      <c r="AJ6" s="64"/>
      <c r="AK6" s="65"/>
    </row>
    <row r="7" spans="1:37" s="214" customFormat="1" ht="31.9" customHeight="1" thickBot="1">
      <c r="A7" s="217" t="s">
        <v>32</v>
      </c>
      <c r="B7" s="218" t="s">
        <v>66</v>
      </c>
      <c r="C7" s="248">
        <v>1</v>
      </c>
      <c r="D7" s="233">
        <v>2</v>
      </c>
      <c r="E7" s="233">
        <v>3</v>
      </c>
      <c r="F7" s="233">
        <v>4</v>
      </c>
      <c r="G7" s="233">
        <v>5</v>
      </c>
      <c r="H7" s="233">
        <v>6</v>
      </c>
      <c r="I7" s="233">
        <v>7</v>
      </c>
      <c r="J7" s="233">
        <v>8</v>
      </c>
      <c r="K7" s="233">
        <v>9</v>
      </c>
      <c r="L7" s="233">
        <v>10</v>
      </c>
      <c r="M7" s="235">
        <v>11</v>
      </c>
      <c r="N7" s="233">
        <v>12</v>
      </c>
      <c r="O7" s="233">
        <v>13</v>
      </c>
      <c r="P7" s="233">
        <v>14</v>
      </c>
      <c r="Q7" s="233">
        <v>15</v>
      </c>
      <c r="R7" s="233">
        <v>16</v>
      </c>
      <c r="S7" s="233">
        <v>17</v>
      </c>
      <c r="T7" s="233">
        <v>18</v>
      </c>
      <c r="U7" s="233">
        <v>19</v>
      </c>
      <c r="V7" s="233">
        <v>20</v>
      </c>
      <c r="W7" s="233">
        <v>21</v>
      </c>
      <c r="X7" s="235">
        <v>22</v>
      </c>
      <c r="Y7" s="233">
        <v>23</v>
      </c>
      <c r="Z7" s="233">
        <v>24</v>
      </c>
      <c r="AA7" s="233">
        <v>25</v>
      </c>
      <c r="AB7" s="233">
        <v>26</v>
      </c>
      <c r="AC7" s="233">
        <v>27</v>
      </c>
      <c r="AD7" s="233">
        <v>28</v>
      </c>
      <c r="AE7" s="235">
        <v>29</v>
      </c>
      <c r="AF7" s="234">
        <v>30</v>
      </c>
      <c r="AG7" s="71" t="s">
        <v>34</v>
      </c>
      <c r="AH7" s="72" t="s">
        <v>35</v>
      </c>
      <c r="AI7" s="73" t="s">
        <v>36</v>
      </c>
      <c r="AJ7" s="74" t="s">
        <v>37</v>
      </c>
      <c r="AK7" s="75" t="s">
        <v>38</v>
      </c>
    </row>
    <row r="8" spans="1:37" s="214" customFormat="1" ht="19.899999999999999" customHeight="1" thickBot="1">
      <c r="A8" s="271"/>
      <c r="B8" s="238"/>
      <c r="C8" s="695" t="s">
        <v>370</v>
      </c>
      <c r="D8" s="239"/>
      <c r="E8" s="239"/>
      <c r="F8" s="239"/>
      <c r="G8" s="239"/>
      <c r="H8" s="239"/>
      <c r="I8" s="239"/>
      <c r="J8" s="239"/>
      <c r="K8" s="239"/>
      <c r="L8" s="272"/>
      <c r="M8" s="695" t="s">
        <v>370</v>
      </c>
      <c r="N8" s="239"/>
      <c r="O8" s="239"/>
      <c r="P8" s="239"/>
      <c r="Q8" s="239"/>
      <c r="R8" s="239"/>
      <c r="S8" s="239"/>
      <c r="T8" s="239"/>
      <c r="U8" s="239"/>
      <c r="V8" s="272"/>
      <c r="W8" s="695" t="s">
        <v>370</v>
      </c>
      <c r="X8" s="239"/>
      <c r="Y8" s="239"/>
      <c r="Z8" s="239"/>
      <c r="AA8" s="239"/>
      <c r="AB8" s="239"/>
      <c r="AC8" s="239"/>
      <c r="AD8" s="239"/>
      <c r="AE8" s="239"/>
      <c r="AF8" s="239"/>
      <c r="AG8" s="274"/>
      <c r="AH8" s="275"/>
      <c r="AI8" s="275"/>
      <c r="AJ8" s="275"/>
      <c r="AK8" s="240"/>
    </row>
    <row r="9" spans="1:37" s="214" customFormat="1">
      <c r="A9" s="276" t="s">
        <v>39</v>
      </c>
      <c r="B9" s="837" t="s">
        <v>367</v>
      </c>
      <c r="C9" s="696"/>
      <c r="D9" s="250"/>
      <c r="E9" s="250"/>
      <c r="F9" s="250"/>
      <c r="G9" s="250"/>
      <c r="H9" s="250"/>
      <c r="I9" s="250"/>
      <c r="J9" s="250"/>
      <c r="K9" s="250"/>
      <c r="L9" s="250"/>
      <c r="M9" s="117"/>
      <c r="N9" s="250"/>
      <c r="O9" s="250"/>
      <c r="P9" s="250"/>
      <c r="Q9" s="250"/>
      <c r="R9" s="250"/>
      <c r="S9" s="250"/>
      <c r="T9" s="250"/>
      <c r="U9" s="250"/>
      <c r="V9" s="250"/>
      <c r="W9" s="250"/>
      <c r="X9" s="250"/>
      <c r="Y9" s="250"/>
      <c r="Z9" s="250"/>
      <c r="AA9" s="250"/>
      <c r="AB9" s="250"/>
      <c r="AC9" s="250"/>
      <c r="AD9" s="250"/>
      <c r="AE9" s="250"/>
      <c r="AF9" s="118"/>
      <c r="AG9" s="277">
        <f>COUNTIF(C9:AF9,"=Met")</f>
        <v>0</v>
      </c>
      <c r="AH9" s="278">
        <f>IF(SUM(AG9,AI9)=0,0,AG9/SUM(AG9,AI9))</f>
        <v>0</v>
      </c>
      <c r="AI9" s="279">
        <f>COUNTIF(C9:AF9,"=Not Met")</f>
        <v>0</v>
      </c>
      <c r="AJ9" s="278">
        <f>IF(SUM(AG9,AI9)=0,0,AI9/SUM(AG9,AI9))</f>
        <v>0</v>
      </c>
      <c r="AK9" s="280">
        <f>COUNTIF(C9:AF9,"=N/A")</f>
        <v>0</v>
      </c>
    </row>
    <row r="10" spans="1:37" s="214" customFormat="1">
      <c r="A10" s="263"/>
      <c r="B10" s="838" t="s">
        <v>99</v>
      </c>
      <c r="C10" s="698"/>
      <c r="D10" s="251"/>
      <c r="E10" s="251"/>
      <c r="F10" s="251"/>
      <c r="G10" s="251"/>
      <c r="H10" s="251"/>
      <c r="I10" s="251"/>
      <c r="J10" s="251"/>
      <c r="K10" s="251"/>
      <c r="L10" s="251"/>
      <c r="M10" s="281"/>
      <c r="N10" s="251"/>
      <c r="O10" s="251"/>
      <c r="P10" s="251"/>
      <c r="Q10" s="251"/>
      <c r="R10" s="251"/>
      <c r="S10" s="251"/>
      <c r="T10" s="251"/>
      <c r="U10" s="251"/>
      <c r="V10" s="251"/>
      <c r="W10" s="251"/>
      <c r="X10" s="251"/>
      <c r="Y10" s="251"/>
      <c r="Z10" s="251"/>
      <c r="AA10" s="251"/>
      <c r="AB10" s="251"/>
      <c r="AC10" s="251"/>
      <c r="AD10" s="251"/>
      <c r="AE10" s="251"/>
      <c r="AF10" s="252"/>
      <c r="AG10" s="253"/>
      <c r="AH10" s="254"/>
      <c r="AI10" s="255"/>
      <c r="AJ10" s="254"/>
      <c r="AK10" s="256"/>
    </row>
    <row r="11" spans="1:37" s="214" customFormat="1" ht="13.5" thickBot="1">
      <c r="A11" s="282"/>
      <c r="B11" s="839" t="s">
        <v>100</v>
      </c>
      <c r="C11" s="698"/>
      <c r="D11" s="251"/>
      <c r="E11" s="251"/>
      <c r="F11" s="251"/>
      <c r="G11" s="251"/>
      <c r="H11" s="251"/>
      <c r="I11" s="251"/>
      <c r="J11" s="251"/>
      <c r="K11" s="251"/>
      <c r="L11" s="251"/>
      <c r="M11" s="281"/>
      <c r="N11" s="251"/>
      <c r="O11" s="251"/>
      <c r="P11" s="251"/>
      <c r="Q11" s="251"/>
      <c r="R11" s="251"/>
      <c r="S11" s="251"/>
      <c r="T11" s="251"/>
      <c r="U11" s="251"/>
      <c r="V11" s="251"/>
      <c r="W11" s="251"/>
      <c r="X11" s="251"/>
      <c r="Y11" s="251"/>
      <c r="Z11" s="251"/>
      <c r="AA11" s="251"/>
      <c r="AB11" s="251"/>
      <c r="AC11" s="251"/>
      <c r="AD11" s="251"/>
      <c r="AE11" s="251"/>
      <c r="AF11" s="252"/>
      <c r="AG11" s="253"/>
      <c r="AH11" s="254"/>
      <c r="AI11" s="255"/>
      <c r="AJ11" s="254"/>
      <c r="AK11" s="256"/>
    </row>
    <row r="12" spans="1:37" s="214" customFormat="1" ht="19.899999999999999" customHeight="1" thickBot="1">
      <c r="A12" s="237"/>
      <c r="B12" s="275"/>
      <c r="C12" s="695" t="s">
        <v>111</v>
      </c>
      <c r="D12" s="239"/>
      <c r="E12" s="239"/>
      <c r="F12" s="239"/>
      <c r="G12" s="239"/>
      <c r="H12" s="239"/>
      <c r="I12" s="239"/>
      <c r="J12" s="239"/>
      <c r="K12" s="239"/>
      <c r="L12" s="272"/>
      <c r="M12" s="273" t="s">
        <v>111</v>
      </c>
      <c r="N12" s="239"/>
      <c r="O12" s="239"/>
      <c r="P12" s="239"/>
      <c r="Q12" s="239"/>
      <c r="R12" s="239"/>
      <c r="S12" s="239"/>
      <c r="T12" s="239"/>
      <c r="U12" s="239"/>
      <c r="V12" s="272"/>
      <c r="W12" s="239" t="s">
        <v>111</v>
      </c>
      <c r="X12" s="239"/>
      <c r="Y12" s="239"/>
      <c r="Z12" s="239"/>
      <c r="AA12" s="239"/>
      <c r="AB12" s="239"/>
      <c r="AC12" s="239"/>
      <c r="AD12" s="239"/>
      <c r="AE12" s="239"/>
      <c r="AF12" s="239"/>
      <c r="AG12" s="287"/>
      <c r="AH12" s="288"/>
      <c r="AI12" s="288"/>
      <c r="AJ12" s="288"/>
      <c r="AK12" s="289"/>
    </row>
    <row r="13" spans="1:37" s="214" customFormat="1">
      <c r="A13" s="113" t="s">
        <v>40</v>
      </c>
      <c r="B13" s="840" t="s">
        <v>256</v>
      </c>
      <c r="C13" s="696"/>
      <c r="D13" s="250"/>
      <c r="E13" s="250"/>
      <c r="F13" s="250"/>
      <c r="G13" s="250"/>
      <c r="H13" s="250"/>
      <c r="I13" s="250"/>
      <c r="J13" s="250"/>
      <c r="K13" s="250"/>
      <c r="L13" s="250"/>
      <c r="M13" s="117"/>
      <c r="N13" s="250"/>
      <c r="O13" s="250"/>
      <c r="P13" s="250"/>
      <c r="Q13" s="250"/>
      <c r="R13" s="250"/>
      <c r="S13" s="250"/>
      <c r="T13" s="250"/>
      <c r="U13" s="250"/>
      <c r="V13" s="250"/>
      <c r="W13" s="250"/>
      <c r="X13" s="250"/>
      <c r="Y13" s="250"/>
      <c r="Z13" s="250"/>
      <c r="AA13" s="250"/>
      <c r="AB13" s="250"/>
      <c r="AC13" s="250"/>
      <c r="AD13" s="250"/>
      <c r="AE13" s="250"/>
      <c r="AF13" s="118"/>
      <c r="AG13" s="283">
        <f>COUNTIF(C13:AF13,"=Met")</f>
        <v>0</v>
      </c>
      <c r="AH13" s="284">
        <f>IF(SUM(AG13,AI13)=0,0,AG13/SUM(AG13,AI13))</f>
        <v>0</v>
      </c>
      <c r="AI13" s="285">
        <f>COUNTIF(C13:AF13,"=Not Met")</f>
        <v>0</v>
      </c>
      <c r="AJ13" s="284">
        <f>IF(SUM(AG13,AI13)=0,0,AI13/SUM(AG13,AI13))</f>
        <v>0</v>
      </c>
      <c r="AK13" s="286">
        <f>COUNTIF(C13:AF13,"=N/A")</f>
        <v>0</v>
      </c>
    </row>
    <row r="14" spans="1:37" s="214" customFormat="1" ht="25.5">
      <c r="A14" s="113" t="s">
        <v>41</v>
      </c>
      <c r="B14" s="840" t="s">
        <v>113</v>
      </c>
      <c r="C14" s="696"/>
      <c r="D14" s="250"/>
      <c r="E14" s="250"/>
      <c r="F14" s="250"/>
      <c r="G14" s="250"/>
      <c r="H14" s="250"/>
      <c r="I14" s="250"/>
      <c r="J14" s="250"/>
      <c r="K14" s="250"/>
      <c r="L14" s="250"/>
      <c r="M14" s="117"/>
      <c r="N14" s="250"/>
      <c r="O14" s="250"/>
      <c r="P14" s="250"/>
      <c r="Q14" s="250"/>
      <c r="R14" s="250"/>
      <c r="S14" s="250"/>
      <c r="T14" s="250"/>
      <c r="U14" s="250"/>
      <c r="V14" s="250"/>
      <c r="W14" s="250"/>
      <c r="X14" s="250"/>
      <c r="Y14" s="250"/>
      <c r="Z14" s="250"/>
      <c r="AA14" s="250"/>
      <c r="AB14" s="250"/>
      <c r="AC14" s="250"/>
      <c r="AD14" s="250"/>
      <c r="AE14" s="250"/>
      <c r="AF14" s="118"/>
      <c r="AG14" s="283">
        <f>COUNTIF(C14:AF14,"=Met")</f>
        <v>0</v>
      </c>
      <c r="AH14" s="284">
        <f>IF(SUM(AG14,AI14)=0,0,AG14/SUM(AG14,AI14))</f>
        <v>0</v>
      </c>
      <c r="AI14" s="285">
        <f>COUNTIF(C14:AF14,"=Not Met")</f>
        <v>0</v>
      </c>
      <c r="AJ14" s="284">
        <f>IF(SUM(AG14,AI14)=0,0,AI14/SUM(AG14,AI14))</f>
        <v>0</v>
      </c>
      <c r="AK14" s="286">
        <f>COUNTIF(C14:AF14,"=N/A")</f>
        <v>0</v>
      </c>
    </row>
    <row r="15" spans="1:37" s="214" customFormat="1">
      <c r="A15" s="113" t="s">
        <v>42</v>
      </c>
      <c r="B15" s="840" t="s">
        <v>368</v>
      </c>
      <c r="C15" s="696"/>
      <c r="D15" s="250"/>
      <c r="E15" s="250"/>
      <c r="F15" s="250"/>
      <c r="G15" s="250"/>
      <c r="H15" s="250"/>
      <c r="I15" s="250"/>
      <c r="J15" s="250"/>
      <c r="K15" s="250"/>
      <c r="L15" s="250"/>
      <c r="M15" s="117"/>
      <c r="N15" s="250"/>
      <c r="O15" s="250"/>
      <c r="P15" s="250"/>
      <c r="Q15" s="250"/>
      <c r="R15" s="250"/>
      <c r="S15" s="250"/>
      <c r="T15" s="250"/>
      <c r="U15" s="250"/>
      <c r="V15" s="250"/>
      <c r="W15" s="250"/>
      <c r="X15" s="250"/>
      <c r="Y15" s="250"/>
      <c r="Z15" s="250"/>
      <c r="AA15" s="250"/>
      <c r="AB15" s="250"/>
      <c r="AC15" s="250"/>
      <c r="AD15" s="250"/>
      <c r="AE15" s="250"/>
      <c r="AF15" s="118"/>
      <c r="AG15" s="283">
        <f t="shared" ref="AG15" si="0">COUNTIF(C15:AF15,"=Met")</f>
        <v>0</v>
      </c>
      <c r="AH15" s="284">
        <f t="shared" ref="AH15" si="1">IF(SUM(AG15,AI15)=0,0,AG15/SUM(AG15,AI15))</f>
        <v>0</v>
      </c>
      <c r="AI15" s="285">
        <f t="shared" ref="AI15" si="2">COUNTIF(C15:AF15,"=Not Met")</f>
        <v>0</v>
      </c>
      <c r="AJ15" s="284">
        <f t="shared" ref="AJ15" si="3">IF(SUM(AG15,AI15)=0,0,AI15/SUM(AG15,AI15))</f>
        <v>0</v>
      </c>
      <c r="AK15" s="286">
        <f t="shared" ref="AK15" si="4">COUNTIF(C15:AF15,"=N/A")</f>
        <v>0</v>
      </c>
    </row>
    <row r="16" spans="1:37" s="214" customFormat="1">
      <c r="A16" s="113" t="s">
        <v>43</v>
      </c>
      <c r="B16" s="840" t="s">
        <v>105</v>
      </c>
      <c r="C16" s="696"/>
      <c r="D16" s="250"/>
      <c r="E16" s="250"/>
      <c r="F16" s="250"/>
      <c r="G16" s="250"/>
      <c r="H16" s="250"/>
      <c r="I16" s="250"/>
      <c r="J16" s="250"/>
      <c r="K16" s="250"/>
      <c r="L16" s="250"/>
      <c r="M16" s="117"/>
      <c r="N16" s="250"/>
      <c r="O16" s="250"/>
      <c r="P16" s="250"/>
      <c r="Q16" s="250"/>
      <c r="R16" s="250"/>
      <c r="S16" s="250"/>
      <c r="T16" s="250"/>
      <c r="U16" s="250"/>
      <c r="V16" s="250"/>
      <c r="W16" s="250"/>
      <c r="X16" s="250"/>
      <c r="Y16" s="250"/>
      <c r="Z16" s="250"/>
      <c r="AA16" s="250"/>
      <c r="AB16" s="250"/>
      <c r="AC16" s="250"/>
      <c r="AD16" s="250"/>
      <c r="AE16" s="250"/>
      <c r="AF16" s="118"/>
      <c r="AG16" s="283">
        <f>COUNTIF(C16:AF16,"=Met")</f>
        <v>0</v>
      </c>
      <c r="AH16" s="284">
        <f>IF(SUM(AG16,AI16)=0,0,AG16/SUM(AG16,AI16))</f>
        <v>0</v>
      </c>
      <c r="AI16" s="285">
        <f>COUNTIF(C16:AF16,"=Not Met")</f>
        <v>0</v>
      </c>
      <c r="AJ16" s="284">
        <f>IF(SUM(AG16,AI16)=0,0,AI16/SUM(AG16,AI16))</f>
        <v>0</v>
      </c>
      <c r="AK16" s="286">
        <f>COUNTIF(C16:AF16,"=N/A")</f>
        <v>0</v>
      </c>
    </row>
    <row r="17" spans="1:37" s="214" customFormat="1">
      <c r="A17" s="113" t="s">
        <v>44</v>
      </c>
      <c r="B17" s="840" t="s">
        <v>112</v>
      </c>
      <c r="C17" s="696"/>
      <c r="D17" s="250"/>
      <c r="E17" s="250"/>
      <c r="F17" s="250"/>
      <c r="G17" s="250"/>
      <c r="H17" s="250"/>
      <c r="I17" s="250"/>
      <c r="J17" s="250"/>
      <c r="K17" s="250"/>
      <c r="L17" s="250"/>
      <c r="M17" s="117"/>
      <c r="N17" s="250"/>
      <c r="O17" s="250"/>
      <c r="P17" s="250"/>
      <c r="Q17" s="250"/>
      <c r="R17" s="250"/>
      <c r="S17" s="250"/>
      <c r="T17" s="250"/>
      <c r="U17" s="250"/>
      <c r="V17" s="250"/>
      <c r="W17" s="250"/>
      <c r="X17" s="250"/>
      <c r="Y17" s="250"/>
      <c r="Z17" s="250"/>
      <c r="AA17" s="250"/>
      <c r="AB17" s="250"/>
      <c r="AC17" s="250"/>
      <c r="AD17" s="250"/>
      <c r="AE17" s="250"/>
      <c r="AF17" s="118"/>
      <c r="AG17" s="283">
        <f t="shared" ref="AG17:AG19" si="5">COUNTIF(C17:AF17,"=Met")</f>
        <v>0</v>
      </c>
      <c r="AH17" s="284">
        <f t="shared" ref="AH17:AH19" si="6">IF(SUM(AG17,AI17)=0,0,AG17/SUM(AG17,AI17))</f>
        <v>0</v>
      </c>
      <c r="AI17" s="285">
        <f t="shared" ref="AI17:AI19" si="7">COUNTIF(C17:AF17,"=Not Met")</f>
        <v>0</v>
      </c>
      <c r="AJ17" s="284">
        <f t="shared" ref="AJ17:AJ19" si="8">IF(SUM(AG17,AI17)=0,0,AI17/SUM(AG17,AI17))</f>
        <v>0</v>
      </c>
      <c r="AK17" s="286">
        <f t="shared" ref="AK17:AK19" si="9">COUNTIF(C17:AF17,"=N/A")</f>
        <v>0</v>
      </c>
    </row>
    <row r="18" spans="1:37" s="214" customFormat="1">
      <c r="A18" s="113" t="s">
        <v>45</v>
      </c>
      <c r="B18" s="840" t="s">
        <v>122</v>
      </c>
      <c r="C18" s="696"/>
      <c r="D18" s="250"/>
      <c r="E18" s="250"/>
      <c r="F18" s="250"/>
      <c r="G18" s="250"/>
      <c r="H18" s="250"/>
      <c r="I18" s="250"/>
      <c r="J18" s="250"/>
      <c r="K18" s="250"/>
      <c r="L18" s="250"/>
      <c r="M18" s="117"/>
      <c r="N18" s="250"/>
      <c r="O18" s="250"/>
      <c r="P18" s="250"/>
      <c r="Q18" s="250"/>
      <c r="R18" s="250"/>
      <c r="S18" s="250"/>
      <c r="T18" s="250"/>
      <c r="U18" s="250"/>
      <c r="V18" s="250"/>
      <c r="W18" s="250"/>
      <c r="X18" s="250"/>
      <c r="Y18" s="250"/>
      <c r="Z18" s="250"/>
      <c r="AA18" s="250"/>
      <c r="AB18" s="250"/>
      <c r="AC18" s="250"/>
      <c r="AD18" s="250"/>
      <c r="AE18" s="250"/>
      <c r="AF18" s="118"/>
      <c r="AG18" s="283">
        <f t="shared" si="5"/>
        <v>0</v>
      </c>
      <c r="AH18" s="284">
        <f t="shared" si="6"/>
        <v>0</v>
      </c>
      <c r="AI18" s="285">
        <f t="shared" si="7"/>
        <v>0</v>
      </c>
      <c r="AJ18" s="284">
        <f t="shared" si="8"/>
        <v>0</v>
      </c>
      <c r="AK18" s="286">
        <f t="shared" si="9"/>
        <v>0</v>
      </c>
    </row>
    <row r="19" spans="1:37" s="214" customFormat="1">
      <c r="A19" s="113" t="s">
        <v>46</v>
      </c>
      <c r="B19" s="840" t="s">
        <v>250</v>
      </c>
      <c r="C19" s="696"/>
      <c r="D19" s="250"/>
      <c r="E19" s="250"/>
      <c r="F19" s="250"/>
      <c r="G19" s="250"/>
      <c r="H19" s="250"/>
      <c r="I19" s="250"/>
      <c r="J19" s="250"/>
      <c r="K19" s="250"/>
      <c r="L19" s="250"/>
      <c r="M19" s="117"/>
      <c r="N19" s="250"/>
      <c r="O19" s="250"/>
      <c r="P19" s="250"/>
      <c r="Q19" s="250"/>
      <c r="R19" s="250"/>
      <c r="S19" s="250"/>
      <c r="T19" s="250"/>
      <c r="U19" s="250"/>
      <c r="V19" s="250"/>
      <c r="W19" s="250"/>
      <c r="X19" s="250"/>
      <c r="Y19" s="250"/>
      <c r="Z19" s="250"/>
      <c r="AA19" s="250"/>
      <c r="AB19" s="250"/>
      <c r="AC19" s="250"/>
      <c r="AD19" s="250"/>
      <c r="AE19" s="250"/>
      <c r="AF19" s="118"/>
      <c r="AG19" s="283">
        <f t="shared" si="5"/>
        <v>0</v>
      </c>
      <c r="AH19" s="284">
        <f t="shared" si="6"/>
        <v>0</v>
      </c>
      <c r="AI19" s="285">
        <f t="shared" si="7"/>
        <v>0</v>
      </c>
      <c r="AJ19" s="284">
        <f t="shared" si="8"/>
        <v>0</v>
      </c>
      <c r="AK19" s="286">
        <f t="shared" si="9"/>
        <v>0</v>
      </c>
    </row>
    <row r="20" spans="1:37" s="214" customFormat="1" ht="26.25" thickBot="1">
      <c r="A20" s="113" t="s">
        <v>47</v>
      </c>
      <c r="B20" s="840" t="s">
        <v>200</v>
      </c>
      <c r="C20" s="696"/>
      <c r="D20" s="250"/>
      <c r="E20" s="250"/>
      <c r="F20" s="250"/>
      <c r="G20" s="250"/>
      <c r="H20" s="250"/>
      <c r="I20" s="250"/>
      <c r="J20" s="250"/>
      <c r="K20" s="250"/>
      <c r="L20" s="250"/>
      <c r="M20" s="117"/>
      <c r="N20" s="250"/>
      <c r="O20" s="250"/>
      <c r="P20" s="250"/>
      <c r="Q20" s="250"/>
      <c r="R20" s="250"/>
      <c r="S20" s="250"/>
      <c r="T20" s="250"/>
      <c r="U20" s="250"/>
      <c r="V20" s="250"/>
      <c r="W20" s="250"/>
      <c r="X20" s="250"/>
      <c r="Y20" s="250"/>
      <c r="Z20" s="250"/>
      <c r="AA20" s="250"/>
      <c r="AB20" s="250"/>
      <c r="AC20" s="250"/>
      <c r="AD20" s="250"/>
      <c r="AE20" s="250"/>
      <c r="AF20" s="118"/>
      <c r="AG20" s="283">
        <f>COUNTIF(C20:AF20,"=Met")</f>
        <v>0</v>
      </c>
      <c r="AH20" s="284">
        <f>IF(SUM(AG20,AI20)=0,0,AG20/SUM(AG20,AI20))</f>
        <v>0</v>
      </c>
      <c r="AI20" s="285">
        <f>COUNTIF(C20:AF20,"=Not Met")</f>
        <v>0</v>
      </c>
      <c r="AJ20" s="284">
        <f>IF(SUM(AG20,AI20)=0,0,AI20/SUM(AG20,AI20))</f>
        <v>0</v>
      </c>
      <c r="AK20" s="286">
        <f>COUNTIF(C20:AF20,"=N/A")</f>
        <v>0</v>
      </c>
    </row>
    <row r="21" spans="1:37" s="214" customFormat="1" ht="19.899999999999999" customHeight="1" thickBot="1">
      <c r="A21" s="237"/>
      <c r="B21" s="275"/>
      <c r="C21" s="695" t="s">
        <v>114</v>
      </c>
      <c r="D21" s="239"/>
      <c r="E21" s="239"/>
      <c r="F21" s="239"/>
      <c r="G21" s="239"/>
      <c r="H21" s="239"/>
      <c r="I21" s="239"/>
      <c r="J21" s="239"/>
      <c r="K21" s="239"/>
      <c r="L21" s="272"/>
      <c r="M21" s="273" t="s">
        <v>114</v>
      </c>
      <c r="N21" s="239"/>
      <c r="O21" s="239"/>
      <c r="P21" s="239"/>
      <c r="Q21" s="239"/>
      <c r="R21" s="239"/>
      <c r="S21" s="239"/>
      <c r="T21" s="239"/>
      <c r="U21" s="239"/>
      <c r="V21" s="272"/>
      <c r="W21" s="239" t="s">
        <v>114</v>
      </c>
      <c r="X21" s="239"/>
      <c r="Y21" s="239"/>
      <c r="Z21" s="239"/>
      <c r="AA21" s="239"/>
      <c r="AB21" s="239"/>
      <c r="AC21" s="239"/>
      <c r="AD21" s="239"/>
      <c r="AE21" s="239"/>
      <c r="AF21" s="239"/>
      <c r="AG21" s="287"/>
      <c r="AH21" s="288"/>
      <c r="AI21" s="288"/>
      <c r="AJ21" s="288"/>
      <c r="AK21" s="289"/>
    </row>
    <row r="22" spans="1:37" s="214" customFormat="1">
      <c r="A22" s="276" t="s">
        <v>48</v>
      </c>
      <c r="B22" s="837" t="s">
        <v>145</v>
      </c>
      <c r="C22" s="696"/>
      <c r="D22" s="250"/>
      <c r="E22" s="250"/>
      <c r="F22" s="250"/>
      <c r="G22" s="250"/>
      <c r="H22" s="250"/>
      <c r="I22" s="250"/>
      <c r="J22" s="250"/>
      <c r="K22" s="250"/>
      <c r="L22" s="250"/>
      <c r="M22" s="117"/>
      <c r="N22" s="250"/>
      <c r="O22" s="250"/>
      <c r="P22" s="250"/>
      <c r="Q22" s="250"/>
      <c r="R22" s="250"/>
      <c r="S22" s="250"/>
      <c r="T22" s="250"/>
      <c r="U22" s="250"/>
      <c r="V22" s="250"/>
      <c r="W22" s="250"/>
      <c r="X22" s="250"/>
      <c r="Y22" s="250"/>
      <c r="Z22" s="250"/>
      <c r="AA22" s="250"/>
      <c r="AB22" s="250"/>
      <c r="AC22" s="250"/>
      <c r="AD22" s="250"/>
      <c r="AE22" s="250"/>
      <c r="AF22" s="118"/>
      <c r="AG22" s="283">
        <f>COUNTIF(C22:AF22,"=Met")</f>
        <v>0</v>
      </c>
      <c r="AH22" s="284">
        <f>IF(SUM(AG22,AI22)=0,0,AG22/SUM(AG22,AI22))</f>
        <v>0</v>
      </c>
      <c r="AI22" s="285">
        <f>COUNTIF(C22:AF22,"=Not Met")</f>
        <v>0</v>
      </c>
      <c r="AJ22" s="284">
        <f>IF(SUM(AG22,AI22)=0,0,AI22/SUM(AG22,AI22))</f>
        <v>0</v>
      </c>
      <c r="AK22" s="286">
        <f>COUNTIF(C22:AF22,"=N/A")</f>
        <v>0</v>
      </c>
    </row>
    <row r="23" spans="1:37" s="214" customFormat="1">
      <c r="A23" s="258"/>
      <c r="B23" s="838" t="s">
        <v>106</v>
      </c>
      <c r="C23" s="700"/>
      <c r="D23" s="261"/>
      <c r="E23" s="261"/>
      <c r="F23" s="261"/>
      <c r="G23" s="261"/>
      <c r="H23" s="261"/>
      <c r="I23" s="261"/>
      <c r="J23" s="261"/>
      <c r="K23" s="261"/>
      <c r="L23" s="261"/>
      <c r="M23" s="290"/>
      <c r="N23" s="261"/>
      <c r="O23" s="261"/>
      <c r="P23" s="261"/>
      <c r="Q23" s="261"/>
      <c r="R23" s="261"/>
      <c r="S23" s="261"/>
      <c r="T23" s="261"/>
      <c r="U23" s="261"/>
      <c r="V23" s="261"/>
      <c r="W23" s="261"/>
      <c r="X23" s="261"/>
      <c r="Y23" s="261"/>
      <c r="Z23" s="261"/>
      <c r="AA23" s="261"/>
      <c r="AB23" s="261"/>
      <c r="AC23" s="261"/>
      <c r="AD23" s="261"/>
      <c r="AE23" s="261"/>
      <c r="AF23" s="262"/>
      <c r="AG23" s="253"/>
      <c r="AH23" s="254"/>
      <c r="AI23" s="255"/>
      <c r="AJ23" s="254"/>
      <c r="AK23" s="256"/>
    </row>
    <row r="24" spans="1:37" s="214" customFormat="1">
      <c r="A24" s="260" t="s">
        <v>49</v>
      </c>
      <c r="B24" s="841" t="s">
        <v>136</v>
      </c>
      <c r="C24" s="698"/>
      <c r="D24" s="251"/>
      <c r="E24" s="251"/>
      <c r="F24" s="251"/>
      <c r="G24" s="251"/>
      <c r="H24" s="251"/>
      <c r="I24" s="251"/>
      <c r="J24" s="251"/>
      <c r="K24" s="251"/>
      <c r="L24" s="251"/>
      <c r="M24" s="281"/>
      <c r="N24" s="251"/>
      <c r="O24" s="251"/>
      <c r="P24" s="251"/>
      <c r="Q24" s="251"/>
      <c r="R24" s="251"/>
      <c r="S24" s="251"/>
      <c r="T24" s="251"/>
      <c r="U24" s="251"/>
      <c r="V24" s="251"/>
      <c r="W24" s="251"/>
      <c r="X24" s="251"/>
      <c r="Y24" s="251"/>
      <c r="Z24" s="251"/>
      <c r="AA24" s="251"/>
      <c r="AB24" s="251"/>
      <c r="AC24" s="251"/>
      <c r="AD24" s="251"/>
      <c r="AE24" s="251"/>
      <c r="AF24" s="252"/>
      <c r="AG24" s="283">
        <f>COUNTIF(C24:AF24,"=Met")</f>
        <v>0</v>
      </c>
      <c r="AH24" s="284">
        <f>IF(SUM(AG24,AI24)=0,0,AG24/SUM(AG24,AI24))</f>
        <v>0</v>
      </c>
      <c r="AI24" s="285">
        <f>COUNTIF(C24:AF24,"=Not Met")</f>
        <v>0</v>
      </c>
      <c r="AJ24" s="284">
        <f>IF(SUM(AG24,AI24)=0,0,AI24/SUM(AG24,AI24))</f>
        <v>0</v>
      </c>
      <c r="AK24" s="286">
        <f>COUNTIF(C24:AF24,"=N/A")</f>
        <v>0</v>
      </c>
    </row>
    <row r="25" spans="1:37" s="214" customFormat="1">
      <c r="A25" s="260" t="s">
        <v>50</v>
      </c>
      <c r="B25" s="842" t="s">
        <v>116</v>
      </c>
      <c r="C25" s="114"/>
      <c r="D25" s="259"/>
      <c r="E25" s="259"/>
      <c r="F25" s="259"/>
      <c r="G25" s="259"/>
      <c r="H25" s="259"/>
      <c r="I25" s="259"/>
      <c r="J25" s="259"/>
      <c r="K25" s="259"/>
      <c r="L25" s="259"/>
      <c r="M25" s="124"/>
      <c r="N25" s="259"/>
      <c r="O25" s="259"/>
      <c r="P25" s="259"/>
      <c r="Q25" s="259"/>
      <c r="R25" s="259"/>
      <c r="S25" s="259"/>
      <c r="T25" s="259"/>
      <c r="U25" s="259"/>
      <c r="V25" s="259"/>
      <c r="W25" s="259"/>
      <c r="X25" s="259"/>
      <c r="Y25" s="259"/>
      <c r="Z25" s="259"/>
      <c r="AA25" s="259"/>
      <c r="AB25" s="259"/>
      <c r="AC25" s="259"/>
      <c r="AD25" s="259"/>
      <c r="AE25" s="259"/>
      <c r="AF25" s="125"/>
      <c r="AG25" s="283">
        <f>COUNTIF(C25:AF25,"=Met")</f>
        <v>0</v>
      </c>
      <c r="AH25" s="284">
        <f>IF(SUM(AG25,AI25)=0,0,AG25/SUM(AG25,AI25))</f>
        <v>0</v>
      </c>
      <c r="AI25" s="285">
        <f>COUNTIF(C25:AF25,"=Not Met")</f>
        <v>0</v>
      </c>
      <c r="AJ25" s="284">
        <f>IF(SUM(AG25,AI25)=0,0,AI25/SUM(AG25,AI25))</f>
        <v>0</v>
      </c>
      <c r="AK25" s="286">
        <f>COUNTIF(C25:AF25,"=N/A")</f>
        <v>0</v>
      </c>
    </row>
    <row r="26" spans="1:37" s="214" customFormat="1" ht="25.5">
      <c r="A26" s="701" t="s">
        <v>51</v>
      </c>
      <c r="B26" s="842" t="s">
        <v>137</v>
      </c>
      <c r="C26" s="844"/>
      <c r="D26" s="259"/>
      <c r="E26" s="259"/>
      <c r="F26" s="259"/>
      <c r="G26" s="259"/>
      <c r="H26" s="259"/>
      <c r="I26" s="259"/>
      <c r="J26" s="259"/>
      <c r="K26" s="259"/>
      <c r="L26" s="259"/>
      <c r="M26" s="124"/>
      <c r="N26" s="259"/>
      <c r="O26" s="259"/>
      <c r="P26" s="259"/>
      <c r="Q26" s="259"/>
      <c r="R26" s="259"/>
      <c r="S26" s="259"/>
      <c r="T26" s="259"/>
      <c r="U26" s="259"/>
      <c r="V26" s="259"/>
      <c r="W26" s="259"/>
      <c r="X26" s="259"/>
      <c r="Y26" s="259"/>
      <c r="Z26" s="259"/>
      <c r="AA26" s="259"/>
      <c r="AB26" s="259"/>
      <c r="AC26" s="259"/>
      <c r="AD26" s="259"/>
      <c r="AE26" s="259"/>
      <c r="AF26" s="125"/>
      <c r="AG26" s="283">
        <f>COUNTIF(C26:AF26,"=Met")</f>
        <v>0</v>
      </c>
      <c r="AH26" s="284">
        <f>IF(SUM(AG26,AI26)=0,0,AG26/SUM(AG26,AI26))</f>
        <v>0</v>
      </c>
      <c r="AI26" s="285">
        <f>COUNTIF(C26:AF26,"=Not Met")</f>
        <v>0</v>
      </c>
      <c r="AJ26" s="284">
        <f>IF(SUM(AG26,AI26)=0,0,AI26/SUM(AG26,AI26))</f>
        <v>0</v>
      </c>
      <c r="AK26" s="286">
        <f>COUNTIF(C26:AF26,"=N/A")</f>
        <v>0</v>
      </c>
    </row>
    <row r="27" spans="1:37" s="214" customFormat="1" ht="13.5" thickBot="1">
      <c r="A27" s="221" t="s">
        <v>52</v>
      </c>
      <c r="B27" s="843" t="s">
        <v>366</v>
      </c>
      <c r="C27" s="699"/>
      <c r="D27" s="259"/>
      <c r="E27" s="259"/>
      <c r="F27" s="259"/>
      <c r="G27" s="259"/>
      <c r="H27" s="259"/>
      <c r="I27" s="259"/>
      <c r="J27" s="259"/>
      <c r="K27" s="259"/>
      <c r="L27" s="259"/>
      <c r="M27" s="124"/>
      <c r="N27" s="259"/>
      <c r="O27" s="259"/>
      <c r="P27" s="259"/>
      <c r="Q27" s="259"/>
      <c r="R27" s="259"/>
      <c r="S27" s="259"/>
      <c r="T27" s="259"/>
      <c r="U27" s="259"/>
      <c r="V27" s="259"/>
      <c r="W27" s="259"/>
      <c r="X27" s="259"/>
      <c r="Y27" s="259"/>
      <c r="Z27" s="259"/>
      <c r="AA27" s="259"/>
      <c r="AB27" s="259"/>
      <c r="AC27" s="259"/>
      <c r="AD27" s="259"/>
      <c r="AE27" s="259"/>
      <c r="AF27" s="125"/>
      <c r="AG27" s="663">
        <f>COUNTIF(C27:AF27,"=Met")</f>
        <v>0</v>
      </c>
      <c r="AH27" s="664">
        <f>IF(SUM(AG27,AI27)=0,0,AG27/SUM(AG27,AI27))</f>
        <v>0</v>
      </c>
      <c r="AI27" s="665">
        <f>COUNTIF(C27:AF27,"=Not Met")</f>
        <v>0</v>
      </c>
      <c r="AJ27" s="664">
        <f>IF(SUM(AG27,AI27)=0,0,AI27/SUM(AG27,AI27))</f>
        <v>0</v>
      </c>
      <c r="AK27" s="666">
        <f>COUNTIF(C27:AF27,"=N/A")</f>
        <v>0</v>
      </c>
    </row>
    <row r="28" spans="1:37" s="14" customFormat="1" ht="13.9" customHeight="1" thickBot="1">
      <c r="A28" s="180"/>
      <c r="B28" s="131" t="s">
        <v>57</v>
      </c>
      <c r="C28" s="655"/>
      <c r="D28" s="656"/>
      <c r="E28" s="656"/>
      <c r="F28" s="656"/>
      <c r="G28" s="656"/>
      <c r="H28" s="656"/>
      <c r="I28" s="656"/>
      <c r="J28" s="656"/>
      <c r="K28" s="656"/>
      <c r="L28" s="656"/>
      <c r="M28" s="656"/>
      <c r="N28" s="656"/>
      <c r="O28" s="656"/>
      <c r="P28" s="656"/>
      <c r="Q28" s="656"/>
      <c r="R28" s="656"/>
      <c r="S28" s="656"/>
      <c r="T28" s="656"/>
      <c r="U28" s="656"/>
      <c r="V28" s="656"/>
      <c r="W28" s="662"/>
      <c r="X28" s="656"/>
      <c r="Y28" s="656"/>
      <c r="Z28" s="656"/>
      <c r="AA28" s="656"/>
      <c r="AB28" s="656"/>
      <c r="AC28" s="656"/>
      <c r="AD28" s="656"/>
      <c r="AE28" s="656"/>
      <c r="AF28" s="657"/>
      <c r="AG28" s="129"/>
      <c r="AH28" s="129"/>
      <c r="AI28" s="129"/>
      <c r="AJ28" s="129"/>
      <c r="AK28" s="129"/>
    </row>
    <row r="29" spans="1:37" s="214" customFormat="1" ht="13.9" customHeight="1" thickBot="1">
      <c r="A29" s="222"/>
      <c r="B29" s="223"/>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25"/>
      <c r="AH29" s="270"/>
      <c r="AI29" s="225"/>
      <c r="AJ29" s="270"/>
      <c r="AK29" s="225"/>
    </row>
    <row r="30" spans="1:37" s="214" customFormat="1">
      <c r="A30" s="222"/>
      <c r="B30" s="264" t="s">
        <v>107</v>
      </c>
      <c r="C30" s="265" t="str">
        <f t="shared" ref="C30:AF30" si="10">IF(MIN(C10,C10)=0,"",MIN(C10,C10))</f>
        <v/>
      </c>
      <c r="D30" s="265" t="str">
        <f t="shared" si="10"/>
        <v/>
      </c>
      <c r="E30" s="266" t="str">
        <f t="shared" si="10"/>
        <v/>
      </c>
      <c r="F30" s="266" t="str">
        <f t="shared" si="10"/>
        <v/>
      </c>
      <c r="G30" s="266" t="str">
        <f t="shared" si="10"/>
        <v/>
      </c>
      <c r="H30" s="266" t="str">
        <f t="shared" si="10"/>
        <v/>
      </c>
      <c r="I30" s="266" t="str">
        <f t="shared" si="10"/>
        <v/>
      </c>
      <c r="J30" s="266" t="str">
        <f t="shared" si="10"/>
        <v/>
      </c>
      <c r="K30" s="266" t="str">
        <f t="shared" si="10"/>
        <v/>
      </c>
      <c r="L30" s="266" t="str">
        <f t="shared" si="10"/>
        <v/>
      </c>
      <c r="M30" s="266" t="str">
        <f t="shared" si="10"/>
        <v/>
      </c>
      <c r="N30" s="266" t="str">
        <f t="shared" si="10"/>
        <v/>
      </c>
      <c r="O30" s="266" t="str">
        <f t="shared" si="10"/>
        <v/>
      </c>
      <c r="P30" s="266" t="str">
        <f t="shared" si="10"/>
        <v/>
      </c>
      <c r="Q30" s="266" t="str">
        <f t="shared" si="10"/>
        <v/>
      </c>
      <c r="R30" s="266" t="str">
        <f t="shared" si="10"/>
        <v/>
      </c>
      <c r="S30" s="266" t="str">
        <f t="shared" si="10"/>
        <v/>
      </c>
      <c r="T30" s="266" t="str">
        <f t="shared" si="10"/>
        <v/>
      </c>
      <c r="U30" s="266" t="str">
        <f t="shared" si="10"/>
        <v/>
      </c>
      <c r="V30" s="266" t="str">
        <f t="shared" si="10"/>
        <v/>
      </c>
      <c r="W30" s="266" t="str">
        <f t="shared" si="10"/>
        <v/>
      </c>
      <c r="X30" s="266" t="str">
        <f t="shared" si="10"/>
        <v/>
      </c>
      <c r="Y30" s="266" t="str">
        <f t="shared" si="10"/>
        <v/>
      </c>
      <c r="Z30" s="266" t="str">
        <f t="shared" si="10"/>
        <v/>
      </c>
      <c r="AA30" s="266" t="str">
        <f t="shared" si="10"/>
        <v/>
      </c>
      <c r="AB30" s="266" t="str">
        <f t="shared" si="10"/>
        <v/>
      </c>
      <c r="AC30" s="266" t="str">
        <f t="shared" si="10"/>
        <v/>
      </c>
      <c r="AD30" s="266" t="str">
        <f t="shared" si="10"/>
        <v/>
      </c>
      <c r="AE30" s="266" t="str">
        <f t="shared" si="10"/>
        <v/>
      </c>
      <c r="AF30" s="689" t="str">
        <f t="shared" si="10"/>
        <v/>
      </c>
      <c r="AG30" s="163"/>
      <c r="AH30" s="163"/>
      <c r="AI30" s="163"/>
      <c r="AJ30" s="163"/>
      <c r="AK30" s="163"/>
    </row>
    <row r="31" spans="1:37" s="214" customFormat="1" ht="13.5" thickBot="1">
      <c r="A31" s="222"/>
      <c r="B31" s="264" t="s">
        <v>108</v>
      </c>
      <c r="C31" s="267" t="str">
        <f t="shared" ref="C31:AF31" si="11">IF(MAX(C11,C11)=0,"",MAX(C11,C11))</f>
        <v/>
      </c>
      <c r="D31" s="267" t="str">
        <f t="shared" si="11"/>
        <v/>
      </c>
      <c r="E31" s="268" t="str">
        <f t="shared" si="11"/>
        <v/>
      </c>
      <c r="F31" s="268" t="str">
        <f t="shared" si="11"/>
        <v/>
      </c>
      <c r="G31" s="268" t="str">
        <f t="shared" si="11"/>
        <v/>
      </c>
      <c r="H31" s="268" t="str">
        <f t="shared" si="11"/>
        <v/>
      </c>
      <c r="I31" s="268" t="str">
        <f t="shared" si="11"/>
        <v/>
      </c>
      <c r="J31" s="268" t="str">
        <f t="shared" si="11"/>
        <v/>
      </c>
      <c r="K31" s="268" t="str">
        <f t="shared" si="11"/>
        <v/>
      </c>
      <c r="L31" s="268" t="str">
        <f t="shared" si="11"/>
        <v/>
      </c>
      <c r="M31" s="268" t="str">
        <f t="shared" si="11"/>
        <v/>
      </c>
      <c r="N31" s="268" t="str">
        <f t="shared" si="11"/>
        <v/>
      </c>
      <c r="O31" s="268" t="str">
        <f t="shared" si="11"/>
        <v/>
      </c>
      <c r="P31" s="268" t="str">
        <f t="shared" si="11"/>
        <v/>
      </c>
      <c r="Q31" s="268" t="str">
        <f t="shared" si="11"/>
        <v/>
      </c>
      <c r="R31" s="268" t="str">
        <f t="shared" si="11"/>
        <v/>
      </c>
      <c r="S31" s="268" t="str">
        <f t="shared" si="11"/>
        <v/>
      </c>
      <c r="T31" s="268" t="str">
        <f t="shared" si="11"/>
        <v/>
      </c>
      <c r="U31" s="268" t="str">
        <f t="shared" si="11"/>
        <v/>
      </c>
      <c r="V31" s="268" t="str">
        <f t="shared" si="11"/>
        <v/>
      </c>
      <c r="W31" s="268" t="str">
        <f t="shared" si="11"/>
        <v/>
      </c>
      <c r="X31" s="268" t="str">
        <f t="shared" si="11"/>
        <v/>
      </c>
      <c r="Y31" s="268" t="str">
        <f t="shared" si="11"/>
        <v/>
      </c>
      <c r="Z31" s="268" t="str">
        <f t="shared" si="11"/>
        <v/>
      </c>
      <c r="AA31" s="268" t="str">
        <f t="shared" si="11"/>
        <v/>
      </c>
      <c r="AB31" s="268" t="str">
        <f t="shared" si="11"/>
        <v/>
      </c>
      <c r="AC31" s="268" t="str">
        <f t="shared" si="11"/>
        <v/>
      </c>
      <c r="AD31" s="268" t="str">
        <f t="shared" si="11"/>
        <v/>
      </c>
      <c r="AE31" s="268" t="str">
        <f t="shared" si="11"/>
        <v/>
      </c>
      <c r="AF31" s="690" t="str">
        <f t="shared" si="11"/>
        <v/>
      </c>
      <c r="AG31" s="163"/>
      <c r="AH31" s="163"/>
      <c r="AI31" s="163"/>
      <c r="AJ31" s="163"/>
      <c r="AK31" s="163"/>
    </row>
    <row r="32" spans="1:37" s="214" customFormat="1" ht="13.9" customHeight="1" thickBot="1">
      <c r="A32" s="222"/>
      <c r="B32" s="223"/>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25"/>
      <c r="AH32" s="270"/>
      <c r="AI32" s="225"/>
      <c r="AJ32" s="270"/>
      <c r="AK32" s="225"/>
    </row>
    <row r="33" spans="1:37" s="214" customFormat="1" ht="13.9" customHeight="1">
      <c r="A33" s="222"/>
      <c r="B33" s="131" t="s">
        <v>58</v>
      </c>
      <c r="C33" s="170">
        <f t="shared" ref="C33:AF33" si="12">COUNTIF(C9:C27,"=Met")</f>
        <v>0</v>
      </c>
      <c r="D33" s="171">
        <f t="shared" si="12"/>
        <v>0</v>
      </c>
      <c r="E33" s="171">
        <f t="shared" si="12"/>
        <v>0</v>
      </c>
      <c r="F33" s="171">
        <f t="shared" si="12"/>
        <v>0</v>
      </c>
      <c r="G33" s="171">
        <f t="shared" si="12"/>
        <v>0</v>
      </c>
      <c r="H33" s="171">
        <f t="shared" si="12"/>
        <v>0</v>
      </c>
      <c r="I33" s="171">
        <f t="shared" si="12"/>
        <v>0</v>
      </c>
      <c r="J33" s="171">
        <f t="shared" si="12"/>
        <v>0</v>
      </c>
      <c r="K33" s="171">
        <f t="shared" si="12"/>
        <v>0</v>
      </c>
      <c r="L33" s="171">
        <f t="shared" si="12"/>
        <v>0</v>
      </c>
      <c r="M33" s="171">
        <f t="shared" si="12"/>
        <v>0</v>
      </c>
      <c r="N33" s="171">
        <f t="shared" si="12"/>
        <v>0</v>
      </c>
      <c r="O33" s="171">
        <f t="shared" si="12"/>
        <v>0</v>
      </c>
      <c r="P33" s="171">
        <f t="shared" si="12"/>
        <v>0</v>
      </c>
      <c r="Q33" s="171">
        <f t="shared" si="12"/>
        <v>0</v>
      </c>
      <c r="R33" s="171">
        <f t="shared" si="12"/>
        <v>0</v>
      </c>
      <c r="S33" s="171">
        <f t="shared" si="12"/>
        <v>0</v>
      </c>
      <c r="T33" s="171">
        <f t="shared" si="12"/>
        <v>0</v>
      </c>
      <c r="U33" s="171">
        <f t="shared" si="12"/>
        <v>0</v>
      </c>
      <c r="V33" s="171">
        <f t="shared" si="12"/>
        <v>0</v>
      </c>
      <c r="W33" s="171">
        <f t="shared" si="12"/>
        <v>0</v>
      </c>
      <c r="X33" s="171">
        <f t="shared" si="12"/>
        <v>0</v>
      </c>
      <c r="Y33" s="171">
        <f t="shared" si="12"/>
        <v>0</v>
      </c>
      <c r="Z33" s="171">
        <f t="shared" si="12"/>
        <v>0</v>
      </c>
      <c r="AA33" s="171">
        <f t="shared" si="12"/>
        <v>0</v>
      </c>
      <c r="AB33" s="171">
        <f t="shared" si="12"/>
        <v>0</v>
      </c>
      <c r="AC33" s="171">
        <f t="shared" si="12"/>
        <v>0</v>
      </c>
      <c r="AD33" s="171">
        <f t="shared" si="12"/>
        <v>0</v>
      </c>
      <c r="AE33" s="171">
        <f t="shared" si="12"/>
        <v>0</v>
      </c>
      <c r="AF33" s="172">
        <f t="shared" si="12"/>
        <v>0</v>
      </c>
      <c r="AG33" s="225"/>
      <c r="AH33" s="270"/>
      <c r="AI33" s="225"/>
      <c r="AJ33" s="270"/>
      <c r="AK33" s="225"/>
    </row>
    <row r="34" spans="1:37" s="214" customFormat="1" ht="13.9" customHeight="1">
      <c r="A34" s="222"/>
      <c r="B34" s="131" t="s">
        <v>59</v>
      </c>
      <c r="C34" s="137">
        <f t="shared" ref="C34:AF34" si="13">IF(SUM(C33,C35)=0,0,C33/SUM(C33,C35))</f>
        <v>0</v>
      </c>
      <c r="D34" s="138">
        <f t="shared" si="13"/>
        <v>0</v>
      </c>
      <c r="E34" s="138">
        <f t="shared" si="13"/>
        <v>0</v>
      </c>
      <c r="F34" s="138">
        <f t="shared" si="13"/>
        <v>0</v>
      </c>
      <c r="G34" s="138">
        <f t="shared" si="13"/>
        <v>0</v>
      </c>
      <c r="H34" s="138">
        <f t="shared" si="13"/>
        <v>0</v>
      </c>
      <c r="I34" s="138">
        <f t="shared" si="13"/>
        <v>0</v>
      </c>
      <c r="J34" s="138">
        <f t="shared" si="13"/>
        <v>0</v>
      </c>
      <c r="K34" s="138">
        <f t="shared" si="13"/>
        <v>0</v>
      </c>
      <c r="L34" s="138">
        <f t="shared" si="13"/>
        <v>0</v>
      </c>
      <c r="M34" s="138">
        <f t="shared" si="13"/>
        <v>0</v>
      </c>
      <c r="N34" s="138">
        <f t="shared" si="13"/>
        <v>0</v>
      </c>
      <c r="O34" s="138">
        <f t="shared" si="13"/>
        <v>0</v>
      </c>
      <c r="P34" s="138">
        <f t="shared" si="13"/>
        <v>0</v>
      </c>
      <c r="Q34" s="138">
        <f t="shared" si="13"/>
        <v>0</v>
      </c>
      <c r="R34" s="138">
        <f t="shared" si="13"/>
        <v>0</v>
      </c>
      <c r="S34" s="138">
        <f t="shared" si="13"/>
        <v>0</v>
      </c>
      <c r="T34" s="138">
        <f t="shared" si="13"/>
        <v>0</v>
      </c>
      <c r="U34" s="138">
        <f t="shared" si="13"/>
        <v>0</v>
      </c>
      <c r="V34" s="138">
        <f t="shared" si="13"/>
        <v>0</v>
      </c>
      <c r="W34" s="138">
        <f t="shared" si="13"/>
        <v>0</v>
      </c>
      <c r="X34" s="138">
        <f t="shared" si="13"/>
        <v>0</v>
      </c>
      <c r="Y34" s="138">
        <f t="shared" si="13"/>
        <v>0</v>
      </c>
      <c r="Z34" s="138">
        <f t="shared" si="13"/>
        <v>0</v>
      </c>
      <c r="AA34" s="138">
        <f t="shared" si="13"/>
        <v>0</v>
      </c>
      <c r="AB34" s="138">
        <f t="shared" si="13"/>
        <v>0</v>
      </c>
      <c r="AC34" s="138">
        <f t="shared" si="13"/>
        <v>0</v>
      </c>
      <c r="AD34" s="138">
        <f t="shared" si="13"/>
        <v>0</v>
      </c>
      <c r="AE34" s="138">
        <f t="shared" si="13"/>
        <v>0</v>
      </c>
      <c r="AF34" s="139">
        <f t="shared" si="13"/>
        <v>0</v>
      </c>
      <c r="AG34" s="225"/>
      <c r="AH34" s="270"/>
      <c r="AI34" s="225"/>
      <c r="AJ34" s="270"/>
      <c r="AK34" s="225"/>
    </row>
    <row r="35" spans="1:37" s="214" customFormat="1" ht="13.9" customHeight="1">
      <c r="A35" s="222"/>
      <c r="B35" s="131" t="s">
        <v>60</v>
      </c>
      <c r="C35" s="173">
        <f t="shared" ref="C35:AF35" si="14">COUNTIF(C9:C27,"=Not Met")</f>
        <v>0</v>
      </c>
      <c r="D35" s="174">
        <f t="shared" si="14"/>
        <v>0</v>
      </c>
      <c r="E35" s="174">
        <f t="shared" si="14"/>
        <v>0</v>
      </c>
      <c r="F35" s="174">
        <f t="shared" si="14"/>
        <v>0</v>
      </c>
      <c r="G35" s="174">
        <f t="shared" si="14"/>
        <v>0</v>
      </c>
      <c r="H35" s="174">
        <f t="shared" si="14"/>
        <v>0</v>
      </c>
      <c r="I35" s="174">
        <f t="shared" si="14"/>
        <v>0</v>
      </c>
      <c r="J35" s="174">
        <f t="shared" si="14"/>
        <v>0</v>
      </c>
      <c r="K35" s="174">
        <f t="shared" si="14"/>
        <v>0</v>
      </c>
      <c r="L35" s="174">
        <f t="shared" si="14"/>
        <v>0</v>
      </c>
      <c r="M35" s="174">
        <f t="shared" si="14"/>
        <v>0</v>
      </c>
      <c r="N35" s="174">
        <f t="shared" si="14"/>
        <v>0</v>
      </c>
      <c r="O35" s="174">
        <f t="shared" si="14"/>
        <v>0</v>
      </c>
      <c r="P35" s="174">
        <f t="shared" si="14"/>
        <v>0</v>
      </c>
      <c r="Q35" s="174">
        <f t="shared" si="14"/>
        <v>0</v>
      </c>
      <c r="R35" s="174">
        <f t="shared" si="14"/>
        <v>0</v>
      </c>
      <c r="S35" s="174">
        <f t="shared" si="14"/>
        <v>0</v>
      </c>
      <c r="T35" s="174">
        <f t="shared" si="14"/>
        <v>0</v>
      </c>
      <c r="U35" s="174">
        <f t="shared" si="14"/>
        <v>0</v>
      </c>
      <c r="V35" s="174">
        <f t="shared" si="14"/>
        <v>0</v>
      </c>
      <c r="W35" s="174">
        <f t="shared" si="14"/>
        <v>0</v>
      </c>
      <c r="X35" s="174">
        <f t="shared" si="14"/>
        <v>0</v>
      </c>
      <c r="Y35" s="174">
        <f t="shared" si="14"/>
        <v>0</v>
      </c>
      <c r="Z35" s="174">
        <f t="shared" si="14"/>
        <v>0</v>
      </c>
      <c r="AA35" s="174">
        <f t="shared" si="14"/>
        <v>0</v>
      </c>
      <c r="AB35" s="174">
        <f t="shared" si="14"/>
        <v>0</v>
      </c>
      <c r="AC35" s="174">
        <f t="shared" si="14"/>
        <v>0</v>
      </c>
      <c r="AD35" s="174">
        <f t="shared" si="14"/>
        <v>0</v>
      </c>
      <c r="AE35" s="174">
        <f t="shared" si="14"/>
        <v>0</v>
      </c>
      <c r="AF35" s="175">
        <f t="shared" si="14"/>
        <v>0</v>
      </c>
      <c r="AG35" s="225"/>
      <c r="AH35" s="270"/>
      <c r="AI35" s="225"/>
      <c r="AJ35" s="270"/>
      <c r="AK35" s="225"/>
    </row>
    <row r="36" spans="1:37" s="214" customFormat="1" ht="13.9" customHeight="1">
      <c r="A36" s="222"/>
      <c r="B36" s="131" t="s">
        <v>61</v>
      </c>
      <c r="C36" s="137">
        <f t="shared" ref="C36:AF36" si="15">IF(SUM(C33,C35)=0,0,C35/SUM(C33,C35))</f>
        <v>0</v>
      </c>
      <c r="D36" s="138">
        <f t="shared" si="15"/>
        <v>0</v>
      </c>
      <c r="E36" s="138">
        <f t="shared" si="15"/>
        <v>0</v>
      </c>
      <c r="F36" s="138">
        <f t="shared" si="15"/>
        <v>0</v>
      </c>
      <c r="G36" s="138">
        <f t="shared" si="15"/>
        <v>0</v>
      </c>
      <c r="H36" s="138">
        <f t="shared" si="15"/>
        <v>0</v>
      </c>
      <c r="I36" s="138">
        <f t="shared" si="15"/>
        <v>0</v>
      </c>
      <c r="J36" s="138">
        <f t="shared" si="15"/>
        <v>0</v>
      </c>
      <c r="K36" s="138">
        <f t="shared" si="15"/>
        <v>0</v>
      </c>
      <c r="L36" s="138">
        <f t="shared" si="15"/>
        <v>0</v>
      </c>
      <c r="M36" s="138">
        <f t="shared" si="15"/>
        <v>0</v>
      </c>
      <c r="N36" s="138">
        <f t="shared" si="15"/>
        <v>0</v>
      </c>
      <c r="O36" s="138">
        <f t="shared" si="15"/>
        <v>0</v>
      </c>
      <c r="P36" s="138">
        <f t="shared" si="15"/>
        <v>0</v>
      </c>
      <c r="Q36" s="138">
        <f t="shared" si="15"/>
        <v>0</v>
      </c>
      <c r="R36" s="138">
        <f t="shared" si="15"/>
        <v>0</v>
      </c>
      <c r="S36" s="138">
        <f t="shared" si="15"/>
        <v>0</v>
      </c>
      <c r="T36" s="138">
        <f t="shared" si="15"/>
        <v>0</v>
      </c>
      <c r="U36" s="138">
        <f t="shared" si="15"/>
        <v>0</v>
      </c>
      <c r="V36" s="138">
        <f t="shared" si="15"/>
        <v>0</v>
      </c>
      <c r="W36" s="138">
        <f t="shared" si="15"/>
        <v>0</v>
      </c>
      <c r="X36" s="138">
        <f t="shared" si="15"/>
        <v>0</v>
      </c>
      <c r="Y36" s="138">
        <f t="shared" si="15"/>
        <v>0</v>
      </c>
      <c r="Z36" s="138">
        <f t="shared" si="15"/>
        <v>0</v>
      </c>
      <c r="AA36" s="138">
        <f t="shared" si="15"/>
        <v>0</v>
      </c>
      <c r="AB36" s="138">
        <f t="shared" si="15"/>
        <v>0</v>
      </c>
      <c r="AC36" s="138">
        <f t="shared" si="15"/>
        <v>0</v>
      </c>
      <c r="AD36" s="138">
        <f t="shared" si="15"/>
        <v>0</v>
      </c>
      <c r="AE36" s="138">
        <f t="shared" si="15"/>
        <v>0</v>
      </c>
      <c r="AF36" s="139">
        <f t="shared" si="15"/>
        <v>0</v>
      </c>
      <c r="AG36" s="225"/>
      <c r="AH36" s="270"/>
      <c r="AI36" s="225"/>
      <c r="AJ36" s="270"/>
      <c r="AK36" s="225"/>
    </row>
    <row r="37" spans="1:37" s="214" customFormat="1" ht="13.9" customHeight="1" thickBot="1">
      <c r="A37" s="222"/>
      <c r="B37" s="131" t="s">
        <v>62</v>
      </c>
      <c r="C37" s="242">
        <f t="shared" ref="C37:AF37" si="16">COUNTIF(C9:C27,"=N/A")</f>
        <v>0</v>
      </c>
      <c r="D37" s="243">
        <f t="shared" si="16"/>
        <v>0</v>
      </c>
      <c r="E37" s="243">
        <f t="shared" si="16"/>
        <v>0</v>
      </c>
      <c r="F37" s="243">
        <f t="shared" si="16"/>
        <v>0</v>
      </c>
      <c r="G37" s="243">
        <f t="shared" si="16"/>
        <v>0</v>
      </c>
      <c r="H37" s="243">
        <f t="shared" si="16"/>
        <v>0</v>
      </c>
      <c r="I37" s="243">
        <f t="shared" si="16"/>
        <v>0</v>
      </c>
      <c r="J37" s="243">
        <f t="shared" si="16"/>
        <v>0</v>
      </c>
      <c r="K37" s="243">
        <f t="shared" si="16"/>
        <v>0</v>
      </c>
      <c r="L37" s="243">
        <f t="shared" si="16"/>
        <v>0</v>
      </c>
      <c r="M37" s="243">
        <f t="shared" si="16"/>
        <v>0</v>
      </c>
      <c r="N37" s="243">
        <f t="shared" si="16"/>
        <v>0</v>
      </c>
      <c r="O37" s="243">
        <f t="shared" si="16"/>
        <v>0</v>
      </c>
      <c r="P37" s="243">
        <f t="shared" si="16"/>
        <v>0</v>
      </c>
      <c r="Q37" s="243">
        <f t="shared" si="16"/>
        <v>0</v>
      </c>
      <c r="R37" s="243">
        <f t="shared" si="16"/>
        <v>0</v>
      </c>
      <c r="S37" s="243">
        <f t="shared" si="16"/>
        <v>0</v>
      </c>
      <c r="T37" s="243">
        <f t="shared" si="16"/>
        <v>0</v>
      </c>
      <c r="U37" s="243">
        <f t="shared" si="16"/>
        <v>0</v>
      </c>
      <c r="V37" s="243">
        <f t="shared" si="16"/>
        <v>0</v>
      </c>
      <c r="W37" s="243">
        <f t="shared" si="16"/>
        <v>0</v>
      </c>
      <c r="X37" s="243">
        <f t="shared" si="16"/>
        <v>0</v>
      </c>
      <c r="Y37" s="243">
        <f t="shared" si="16"/>
        <v>0</v>
      </c>
      <c r="Z37" s="243">
        <f t="shared" si="16"/>
        <v>0</v>
      </c>
      <c r="AA37" s="243">
        <f t="shared" si="16"/>
        <v>0</v>
      </c>
      <c r="AB37" s="243">
        <f t="shared" si="16"/>
        <v>0</v>
      </c>
      <c r="AC37" s="243">
        <f t="shared" si="16"/>
        <v>0</v>
      </c>
      <c r="AD37" s="243">
        <f t="shared" si="16"/>
        <v>0</v>
      </c>
      <c r="AE37" s="243">
        <f t="shared" si="16"/>
        <v>0</v>
      </c>
      <c r="AF37" s="244">
        <f t="shared" si="16"/>
        <v>0</v>
      </c>
      <c r="AG37" s="165"/>
      <c r="AH37" s="165"/>
      <c r="AI37" s="165"/>
      <c r="AJ37" s="165"/>
      <c r="AK37" s="165"/>
    </row>
    <row r="38" spans="1:37" s="214" customFormat="1" ht="13.9" customHeight="1" thickBot="1">
      <c r="A38" s="1024"/>
      <c r="B38" s="102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5"/>
      <c r="Y38" s="1025"/>
      <c r="Z38" s="1025"/>
      <c r="AA38" s="1025"/>
      <c r="AB38" s="1025"/>
      <c r="AC38" s="1025"/>
      <c r="AD38" s="1025"/>
      <c r="AE38" s="1025"/>
      <c r="AF38" s="1025"/>
      <c r="AG38" s="1025"/>
      <c r="AH38" s="1025"/>
      <c r="AI38" s="1025"/>
      <c r="AJ38" s="1025"/>
      <c r="AK38" s="1025"/>
    </row>
    <row r="39" spans="1:37" s="14" customFormat="1" ht="13.9" customHeight="1">
      <c r="A39" s="127"/>
      <c r="B39" s="148"/>
      <c r="C39" s="149" t="s">
        <v>63</v>
      </c>
      <c r="D39" s="150"/>
      <c r="E39" s="150"/>
      <c r="F39" s="150"/>
      <c r="G39" s="150"/>
      <c r="H39" s="150"/>
      <c r="I39" s="150"/>
      <c r="J39" s="150"/>
      <c r="K39" s="150"/>
      <c r="L39" s="151"/>
      <c r="M39" s="149" t="s">
        <v>64</v>
      </c>
      <c r="N39" s="150"/>
      <c r="O39" s="150"/>
      <c r="P39" s="150"/>
      <c r="Q39" s="150"/>
      <c r="R39" s="150"/>
      <c r="S39" s="150"/>
      <c r="T39" s="150"/>
      <c r="U39" s="150"/>
      <c r="V39" s="151"/>
      <c r="W39" s="149" t="s">
        <v>65</v>
      </c>
      <c r="X39" s="150"/>
      <c r="Y39" s="150"/>
      <c r="Z39" s="150"/>
      <c r="AA39" s="150"/>
      <c r="AB39" s="150"/>
      <c r="AC39" s="150"/>
      <c r="AD39" s="150"/>
      <c r="AE39" s="150"/>
      <c r="AF39" s="151"/>
      <c r="AG39" s="152"/>
      <c r="AH39" s="153"/>
      <c r="AI39" s="153"/>
      <c r="AJ39" s="153"/>
      <c r="AK39" s="153"/>
    </row>
    <row r="40" spans="1:37" s="14" customFormat="1" ht="70.150000000000006" customHeight="1" thickBot="1">
      <c r="A40" s="127"/>
      <c r="B40" s="154"/>
      <c r="C40" s="1021"/>
      <c r="D40" s="1022"/>
      <c r="E40" s="1022"/>
      <c r="F40" s="1022"/>
      <c r="G40" s="1022"/>
      <c r="H40" s="1022"/>
      <c r="I40" s="1022"/>
      <c r="J40" s="1022"/>
      <c r="K40" s="1022"/>
      <c r="L40" s="1023"/>
      <c r="M40" s="1021"/>
      <c r="N40" s="1022"/>
      <c r="O40" s="1022"/>
      <c r="P40" s="1022"/>
      <c r="Q40" s="1022"/>
      <c r="R40" s="1022"/>
      <c r="S40" s="1022"/>
      <c r="T40" s="1022"/>
      <c r="U40" s="1022"/>
      <c r="V40" s="1023"/>
      <c r="W40" s="1021"/>
      <c r="X40" s="1022"/>
      <c r="Y40" s="1022"/>
      <c r="Z40" s="1022"/>
      <c r="AA40" s="1022"/>
      <c r="AB40" s="1022"/>
      <c r="AC40" s="1022"/>
      <c r="AD40" s="1022"/>
      <c r="AE40" s="1022"/>
      <c r="AF40" s="1023"/>
      <c r="AG40" s="154"/>
      <c r="AH40" s="154"/>
      <c r="AI40" s="154"/>
      <c r="AJ40" s="154"/>
      <c r="AK40" s="154"/>
    </row>
    <row r="41" spans="1:37" s="214" customFormat="1">
      <c r="A41" s="222"/>
      <c r="B41" s="227"/>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165"/>
      <c r="AH41" s="165"/>
      <c r="AI41" s="165"/>
      <c r="AJ41" s="165"/>
      <c r="AK41" s="165"/>
    </row>
    <row r="42" spans="1:37" s="214" customFormat="1">
      <c r="A42" s="222"/>
      <c r="B42" s="227"/>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163"/>
      <c r="AH42" s="163"/>
      <c r="AI42" s="163"/>
      <c r="AJ42" s="163"/>
      <c r="AK42" s="163"/>
    </row>
    <row r="43" spans="1:37" s="214" customFormat="1">
      <c r="A43" s="222"/>
      <c r="B43" s="227"/>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163"/>
      <c r="AH43" s="163"/>
      <c r="AI43" s="163"/>
      <c r="AJ43" s="163"/>
      <c r="AK43" s="163"/>
    </row>
    <row r="44" spans="1:37" s="214" customFormat="1">
      <c r="A44" s="222"/>
      <c r="B44" s="227"/>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163"/>
      <c r="AH44" s="163"/>
      <c r="AI44" s="163"/>
      <c r="AJ44" s="163"/>
      <c r="AK44" s="163"/>
    </row>
    <row r="45" spans="1:37" s="214" customFormat="1">
      <c r="A45" s="222"/>
      <c r="B45" s="227"/>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163"/>
      <c r="AH45" s="163"/>
      <c r="AI45" s="163"/>
      <c r="AJ45" s="163"/>
      <c r="AK45" s="163"/>
    </row>
    <row r="46" spans="1:37" s="214" customFormat="1">
      <c r="A46" s="222"/>
      <c r="B46" s="227"/>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163"/>
      <c r="AH46" s="163"/>
      <c r="AI46" s="163"/>
      <c r="AJ46" s="163"/>
      <c r="AK46" s="163"/>
    </row>
    <row r="47" spans="1:37" s="214" customFormat="1">
      <c r="A47" s="222"/>
      <c r="B47" s="227"/>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163"/>
      <c r="AH47" s="163"/>
      <c r="AI47" s="163"/>
      <c r="AJ47" s="163"/>
      <c r="AK47" s="163"/>
    </row>
    <row r="48" spans="1:37" s="214" customFormat="1">
      <c r="A48" s="222"/>
      <c r="B48" s="227"/>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163"/>
      <c r="AH48" s="163"/>
      <c r="AI48" s="163"/>
      <c r="AJ48" s="163"/>
      <c r="AK48" s="163"/>
    </row>
    <row r="49" spans="1:37" s="214" customFormat="1">
      <c r="A49" s="22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163"/>
      <c r="AH49" s="163"/>
      <c r="AI49" s="163"/>
      <c r="AJ49" s="163"/>
      <c r="AK49" s="163"/>
    </row>
    <row r="50" spans="1:37" s="214" customFormat="1">
      <c r="A50" s="222"/>
      <c r="B50" s="227"/>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163"/>
      <c r="AH50" s="163"/>
      <c r="AI50" s="163"/>
      <c r="AJ50" s="163"/>
      <c r="AK50" s="163"/>
    </row>
    <row r="51" spans="1:37" s="214" customFormat="1">
      <c r="A51" s="222"/>
      <c r="B51" s="225"/>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5"/>
      <c r="AG51" s="163"/>
      <c r="AH51" s="163"/>
      <c r="AI51" s="163"/>
      <c r="AJ51" s="163"/>
      <c r="AK51" s="163"/>
    </row>
    <row r="52" spans="1:37" s="214" customFormat="1">
      <c r="A52" s="222"/>
      <c r="B52" s="225"/>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5"/>
      <c r="AG52" s="163"/>
      <c r="AH52" s="163"/>
      <c r="AI52" s="163"/>
      <c r="AJ52" s="163"/>
      <c r="AK52" s="163"/>
    </row>
    <row r="53" spans="1:37" s="214" customFormat="1">
      <c r="A53" s="222"/>
      <c r="B53" s="225"/>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5"/>
      <c r="AG53" s="163"/>
      <c r="AH53" s="163"/>
      <c r="AI53" s="163"/>
      <c r="AJ53" s="163"/>
      <c r="AK53" s="163"/>
    </row>
    <row r="54" spans="1:37" s="214" customFormat="1">
      <c r="A54" s="222"/>
      <c r="B54" s="225"/>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5"/>
      <c r="AG54" s="163"/>
      <c r="AH54" s="163"/>
      <c r="AI54" s="163"/>
      <c r="AJ54" s="163"/>
      <c r="AK54" s="163"/>
    </row>
    <row r="55" spans="1:37" s="214" customFormat="1">
      <c r="A55" s="222"/>
      <c r="B55" s="225"/>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5"/>
      <c r="AG55" s="163"/>
      <c r="AH55" s="163"/>
      <c r="AI55" s="163"/>
      <c r="AJ55" s="163"/>
      <c r="AK55" s="163"/>
    </row>
    <row r="56" spans="1:37" s="214" customFormat="1">
      <c r="A56" s="222"/>
      <c r="B56" s="225"/>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5"/>
      <c r="AG56" s="163"/>
      <c r="AH56" s="163"/>
      <c r="AI56" s="163"/>
      <c r="AJ56" s="163"/>
      <c r="AK56" s="163"/>
    </row>
    <row r="57" spans="1:37" s="214" customFormat="1">
      <c r="A57" s="222"/>
      <c r="B57" s="225"/>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5"/>
      <c r="AG57" s="163"/>
      <c r="AH57" s="163"/>
      <c r="AI57" s="163"/>
      <c r="AJ57" s="163"/>
      <c r="AK57" s="163"/>
    </row>
    <row r="58" spans="1:37" s="214" customFormat="1">
      <c r="A58" s="222"/>
      <c r="B58" s="225"/>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5"/>
      <c r="AG58" s="163"/>
      <c r="AH58" s="163"/>
      <c r="AI58" s="163"/>
      <c r="AJ58" s="163"/>
      <c r="AK58" s="163"/>
    </row>
    <row r="59" spans="1:37" s="214" customFormat="1">
      <c r="A59" s="222"/>
      <c r="B59" s="225"/>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5"/>
      <c r="AG59" s="163"/>
      <c r="AH59" s="163"/>
      <c r="AI59" s="163"/>
      <c r="AJ59" s="163"/>
      <c r="AK59" s="163"/>
    </row>
    <row r="60" spans="1:37" s="214" customFormat="1">
      <c r="A60" s="222"/>
      <c r="B60" s="225"/>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5"/>
      <c r="AG60" s="163"/>
      <c r="AH60" s="163"/>
      <c r="AI60" s="163"/>
      <c r="AJ60" s="163"/>
      <c r="AK60" s="163"/>
    </row>
    <row r="61" spans="1:37" s="214" customFormat="1">
      <c r="A61" s="222"/>
      <c r="B61" s="225"/>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5"/>
      <c r="AG61" s="163"/>
      <c r="AH61" s="163"/>
      <c r="AI61" s="163"/>
      <c r="AJ61" s="163"/>
      <c r="AK61" s="163"/>
    </row>
    <row r="62" spans="1:37" s="214" customFormat="1">
      <c r="A62" s="222"/>
      <c r="B62" s="225"/>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5"/>
      <c r="AG62" s="163"/>
      <c r="AH62" s="163"/>
      <c r="AI62" s="163"/>
      <c r="AJ62" s="163"/>
      <c r="AK62" s="163"/>
    </row>
    <row r="63" spans="1:37" s="214" customFormat="1">
      <c r="A63" s="222"/>
      <c r="B63" s="225"/>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5"/>
      <c r="AG63" s="163"/>
      <c r="AH63" s="163"/>
      <c r="AI63" s="163"/>
      <c r="AJ63" s="163"/>
      <c r="AK63" s="163"/>
    </row>
    <row r="64" spans="1:37" s="214" customFormat="1">
      <c r="A64" s="222"/>
      <c r="B64" s="225"/>
      <c r="C64" s="228"/>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5"/>
      <c r="AG64" s="163"/>
      <c r="AH64" s="163"/>
      <c r="AI64" s="163"/>
      <c r="AJ64" s="163"/>
      <c r="AK64" s="163"/>
    </row>
    <row r="65" spans="1:37" s="214" customFormat="1">
      <c r="A65" s="222"/>
      <c r="B65" s="225"/>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5"/>
      <c r="AG65" s="163"/>
      <c r="AH65" s="163"/>
      <c r="AI65" s="163"/>
      <c r="AJ65" s="163"/>
      <c r="AK65" s="163"/>
    </row>
    <row r="66" spans="1:37" s="214" customFormat="1">
      <c r="A66" s="222"/>
      <c r="B66" s="225"/>
      <c r="C66" s="228"/>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5"/>
      <c r="AG66" s="163"/>
      <c r="AH66" s="163"/>
      <c r="AI66" s="163"/>
      <c r="AJ66" s="163"/>
      <c r="AK66" s="163"/>
    </row>
    <row r="67" spans="1:37" s="214" customFormat="1">
      <c r="A67" s="222"/>
      <c r="B67" s="225"/>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5"/>
      <c r="AG67" s="163"/>
      <c r="AH67" s="163"/>
      <c r="AI67" s="163"/>
      <c r="AJ67" s="163"/>
      <c r="AK67" s="163"/>
    </row>
    <row r="68" spans="1:37" s="214" customFormat="1">
      <c r="A68" s="222"/>
      <c r="B68" s="225"/>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5"/>
      <c r="AG68" s="163"/>
      <c r="AH68" s="163"/>
      <c r="AI68" s="163"/>
      <c r="AJ68" s="163"/>
      <c r="AK68" s="163"/>
    </row>
    <row r="69" spans="1:37" s="214" customFormat="1">
      <c r="A69" s="222"/>
      <c r="B69" s="225"/>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5"/>
      <c r="AG69" s="163"/>
      <c r="AH69" s="163"/>
      <c r="AI69" s="163"/>
      <c r="AJ69" s="163"/>
      <c r="AK69" s="163"/>
    </row>
    <row r="70" spans="1:37">
      <c r="AG70" s="163"/>
      <c r="AH70" s="163"/>
      <c r="AI70" s="163"/>
      <c r="AJ70" s="163"/>
      <c r="AK70" s="163"/>
    </row>
    <row r="71" spans="1:37">
      <c r="AG71" s="163"/>
      <c r="AH71" s="163"/>
      <c r="AI71" s="163"/>
      <c r="AJ71" s="163"/>
      <c r="AK71" s="163"/>
    </row>
    <row r="72" spans="1:37">
      <c r="AG72" s="163"/>
      <c r="AH72" s="163"/>
      <c r="AI72" s="163"/>
      <c r="AJ72" s="163"/>
      <c r="AK72" s="163"/>
    </row>
    <row r="73" spans="1:37">
      <c r="AG73" s="163"/>
      <c r="AH73" s="163"/>
      <c r="AI73" s="163"/>
      <c r="AJ73" s="163"/>
      <c r="AK73" s="163"/>
    </row>
    <row r="74" spans="1:37">
      <c r="AG74" s="163"/>
      <c r="AH74" s="163"/>
      <c r="AI74" s="163"/>
      <c r="AJ74" s="163"/>
      <c r="AK74" s="163"/>
    </row>
    <row r="75" spans="1:37">
      <c r="AG75" s="163"/>
      <c r="AH75" s="163"/>
      <c r="AI75" s="163"/>
      <c r="AJ75" s="163"/>
      <c r="AK75" s="163"/>
    </row>
    <row r="76" spans="1:37">
      <c r="AG76" s="163"/>
      <c r="AH76" s="163"/>
      <c r="AI76" s="163"/>
      <c r="AJ76" s="163"/>
      <c r="AK76" s="163"/>
    </row>
    <row r="77" spans="1:37">
      <c r="AG77" s="163"/>
      <c r="AH77" s="163"/>
      <c r="AI77" s="163"/>
      <c r="AJ77" s="163"/>
      <c r="AK77" s="163"/>
    </row>
    <row r="78" spans="1:37">
      <c r="AG78" s="163"/>
      <c r="AH78" s="163"/>
      <c r="AI78" s="163"/>
      <c r="AJ78" s="163"/>
      <c r="AK78" s="163"/>
    </row>
    <row r="79" spans="1:37">
      <c r="AG79" s="163"/>
      <c r="AH79" s="163"/>
      <c r="AI79" s="163"/>
      <c r="AJ79" s="163"/>
      <c r="AK79" s="163"/>
    </row>
    <row r="80" spans="1: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row r="204" spans="33:37">
      <c r="AG204" s="163"/>
      <c r="AH204" s="163"/>
      <c r="AI204" s="163"/>
      <c r="AJ204" s="163"/>
      <c r="AK204" s="163"/>
    </row>
    <row r="205" spans="33:37">
      <c r="AG205" s="163"/>
      <c r="AH205" s="163"/>
      <c r="AI205" s="163"/>
      <c r="AJ205" s="163"/>
      <c r="AK205" s="163"/>
    </row>
    <row r="206" spans="33:37">
      <c r="AG206" s="163"/>
      <c r="AH206" s="163"/>
      <c r="AI206" s="163"/>
      <c r="AJ206" s="163"/>
      <c r="AK206" s="163"/>
    </row>
    <row r="207" spans="33:37">
      <c r="AG207" s="163"/>
      <c r="AH207" s="163"/>
      <c r="AI207" s="163"/>
      <c r="AJ207" s="163"/>
      <c r="AK207" s="163"/>
    </row>
    <row r="208" spans="33:37">
      <c r="AG208" s="163"/>
      <c r="AH208" s="163"/>
      <c r="AI208" s="163"/>
      <c r="AJ208" s="163"/>
      <c r="AK208" s="163"/>
    </row>
    <row r="209" spans="33:37">
      <c r="AG209" s="163"/>
      <c r="AH209" s="163"/>
      <c r="AI209" s="163"/>
      <c r="AJ209" s="163"/>
      <c r="AK209" s="163"/>
    </row>
    <row r="210" spans="33:37">
      <c r="AG210" s="163"/>
      <c r="AH210" s="163"/>
      <c r="AI210" s="163"/>
      <c r="AJ210" s="163"/>
      <c r="AK210" s="163"/>
    </row>
    <row r="211" spans="33:37">
      <c r="AG211" s="163"/>
      <c r="AH211" s="163"/>
      <c r="AI211" s="163"/>
      <c r="AJ211" s="163"/>
      <c r="AK211" s="163"/>
    </row>
    <row r="212" spans="33:37">
      <c r="AG212" s="163"/>
      <c r="AH212" s="163"/>
      <c r="AI212" s="163"/>
      <c r="AJ212" s="163"/>
      <c r="AK212" s="163"/>
    </row>
    <row r="213" spans="33:37">
      <c r="AG213" s="163"/>
      <c r="AH213" s="163"/>
      <c r="AI213" s="163"/>
      <c r="AJ213" s="163"/>
      <c r="AK213" s="163"/>
    </row>
    <row r="214" spans="33:37">
      <c r="AG214" s="163"/>
      <c r="AH214" s="163"/>
      <c r="AI214" s="163"/>
      <c r="AJ214" s="163"/>
      <c r="AK214" s="163"/>
    </row>
    <row r="215" spans="33:37">
      <c r="AG215" s="163"/>
      <c r="AH215" s="163"/>
      <c r="AI215" s="163"/>
      <c r="AJ215" s="163"/>
      <c r="AK215" s="163"/>
    </row>
    <row r="216" spans="33:37">
      <c r="AG216" s="163"/>
      <c r="AH216" s="163"/>
      <c r="AI216" s="163"/>
      <c r="AJ216" s="163"/>
      <c r="AK216" s="163"/>
    </row>
    <row r="217" spans="33:37">
      <c r="AG217" s="163"/>
      <c r="AH217" s="163"/>
      <c r="AI217" s="163"/>
      <c r="AJ217" s="163"/>
      <c r="AK217" s="163"/>
    </row>
    <row r="218" spans="33:37">
      <c r="AG218" s="163"/>
      <c r="AH218" s="163"/>
      <c r="AI218" s="163"/>
      <c r="AJ218" s="163"/>
      <c r="AK218" s="163"/>
    </row>
    <row r="219" spans="33:37">
      <c r="AG219" s="163"/>
      <c r="AH219" s="163"/>
      <c r="AI219" s="163"/>
      <c r="AJ219" s="163"/>
      <c r="AK219" s="163"/>
    </row>
    <row r="220" spans="33:37">
      <c r="AG220" s="163"/>
      <c r="AH220" s="163"/>
      <c r="AI220" s="163"/>
      <c r="AJ220" s="163"/>
      <c r="AK220" s="163"/>
    </row>
    <row r="221" spans="33:37">
      <c r="AG221" s="163"/>
      <c r="AH221" s="163"/>
      <c r="AI221" s="163"/>
      <c r="AJ221" s="163"/>
      <c r="AK221" s="163"/>
    </row>
    <row r="222" spans="33:37">
      <c r="AG222" s="163"/>
      <c r="AH222" s="163"/>
      <c r="AI222" s="163"/>
      <c r="AJ222" s="163"/>
      <c r="AK222" s="163"/>
    </row>
  </sheetData>
  <sheetProtection sheet="1" objects="1" scenarios="1"/>
  <mergeCells count="5">
    <mergeCell ref="W2:AF2"/>
    <mergeCell ref="A38:AK38"/>
    <mergeCell ref="C40:L40"/>
    <mergeCell ref="M40:V40"/>
    <mergeCell ref="W40:AF40"/>
  </mergeCells>
  <conditionalFormatting sqref="C9:AF11 C22:AF27 C13:AF20">
    <cfRule type="cellIs" dxfId="91" priority="3" stopIfTrue="1" operator="equal">
      <formula>"Not Met"</formula>
    </cfRule>
    <cfRule type="cellIs" dxfId="90" priority="4" stopIfTrue="1" operator="equal">
      <formula>"N/A"</formula>
    </cfRule>
  </conditionalFormatting>
  <dataValidations count="1">
    <dataValidation type="list" showInputMessage="1" showErrorMessage="1" sqref="C22:AF22 C9:AF9 C25:AF27 C13:AF20">
      <formula1>"Met, Not Met, N/A"</formula1>
    </dataValidation>
  </dataValidations>
  <printOptions horizontalCentered="1"/>
  <pageMargins left="0.2" right="0.2" top="0.35" bottom="0.5" header="0.5" footer="0.3"/>
  <pageSetup scale="93" fitToHeight="0" orientation="landscape" r:id="rId1"/>
  <headerFooter alignWithMargins="0">
    <oddFooter>&amp;L&amp;8DHHS Innovations Waiver Post-Payment Review Tool – Revised April 21, 2015&amp;R&amp;8&amp;P</oddFooter>
  </headerFooter>
  <colBreaks count="2" manualBreakCount="2">
    <brk id="12" max="1048575" man="1"/>
    <brk id="22"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CT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92" width="11.7109375" style="571" customWidth="1"/>
    <col min="93" max="97" width="5.7109375" style="570" customWidth="1"/>
    <col min="98" max="16384" width="8.85546875" style="570"/>
  </cols>
  <sheetData>
    <row r="1" spans="1:98" ht="40.15" customHeight="1">
      <c r="A1" s="903"/>
      <c r="B1" s="1" t="s">
        <v>232</v>
      </c>
      <c r="C1" s="586"/>
      <c r="D1" s="586"/>
      <c r="E1" s="586"/>
      <c r="F1" s="586"/>
      <c r="G1" s="586"/>
      <c r="H1" s="586"/>
      <c r="I1" s="586"/>
      <c r="J1" s="586"/>
      <c r="K1" s="586"/>
      <c r="L1" s="586"/>
      <c r="M1" s="586"/>
      <c r="N1" s="586"/>
      <c r="O1" s="1" t="s">
        <v>232</v>
      </c>
      <c r="P1" s="586"/>
      <c r="Q1" s="586"/>
      <c r="R1" s="586"/>
      <c r="S1" s="586"/>
      <c r="T1" s="586"/>
      <c r="U1" s="586"/>
      <c r="V1" s="586"/>
      <c r="W1" s="586"/>
      <c r="X1" s="586"/>
      <c r="Y1" s="586"/>
      <c r="Z1" s="586"/>
      <c r="AA1" s="1" t="s">
        <v>232</v>
      </c>
      <c r="AB1" s="586"/>
      <c r="AC1" s="586"/>
      <c r="AD1" s="586"/>
      <c r="AE1" s="586"/>
      <c r="AF1" s="586"/>
      <c r="AG1" s="586"/>
      <c r="AH1" s="586"/>
      <c r="AI1" s="586"/>
      <c r="AJ1" s="586"/>
      <c r="AK1" s="586"/>
      <c r="AL1" s="586"/>
      <c r="AM1" s="1" t="s">
        <v>232</v>
      </c>
      <c r="AN1" s="586"/>
      <c r="AO1" s="586"/>
      <c r="AP1" s="586"/>
      <c r="AQ1" s="586"/>
      <c r="AR1" s="586"/>
      <c r="AS1" s="586"/>
      <c r="AT1" s="586"/>
      <c r="AU1" s="586"/>
      <c r="AV1" s="586"/>
      <c r="AW1" s="586"/>
      <c r="AX1" s="586"/>
      <c r="AY1" s="1" t="s">
        <v>232</v>
      </c>
      <c r="AZ1" s="586"/>
      <c r="BA1" s="586"/>
      <c r="BB1" s="586"/>
      <c r="BC1" s="586"/>
      <c r="BD1" s="586"/>
      <c r="BE1" s="586"/>
      <c r="BF1" s="586"/>
      <c r="BG1" s="586"/>
      <c r="BH1" s="586"/>
      <c r="BI1" s="586"/>
      <c r="BJ1" s="586"/>
      <c r="BK1" s="1" t="s">
        <v>232</v>
      </c>
      <c r="BL1" s="586"/>
      <c r="BM1" s="586"/>
      <c r="BN1" s="586"/>
      <c r="BO1" s="586"/>
      <c r="BP1" s="586"/>
      <c r="BQ1" s="586"/>
      <c r="BR1" s="586"/>
      <c r="BS1" s="586"/>
      <c r="BT1" s="586"/>
      <c r="BU1" s="586"/>
      <c r="BV1" s="586"/>
      <c r="BW1" s="1" t="s">
        <v>232</v>
      </c>
      <c r="BX1" s="586"/>
      <c r="BY1" s="586"/>
      <c r="BZ1" s="586"/>
      <c r="CA1" s="586"/>
      <c r="CB1" s="586"/>
      <c r="CC1" s="586"/>
      <c r="CD1" s="586"/>
      <c r="CE1" s="586"/>
      <c r="CF1" s="586"/>
      <c r="CG1" s="586"/>
      <c r="CH1" s="586"/>
      <c r="CI1" s="1" t="s">
        <v>232</v>
      </c>
      <c r="CJ1" s="586"/>
      <c r="CK1" s="586"/>
      <c r="CL1" s="586"/>
      <c r="CM1" s="586"/>
      <c r="CN1" s="586"/>
      <c r="CO1" s="586"/>
      <c r="CP1" s="586"/>
      <c r="CQ1" s="586"/>
      <c r="CR1" s="586"/>
      <c r="CS1" s="586"/>
      <c r="CT1" s="586"/>
    </row>
    <row r="2" spans="1:98" ht="17.25" thickBot="1">
      <c r="A2" s="904"/>
    </row>
    <row r="3" spans="1:98" ht="40.15" customHeight="1" thickBot="1">
      <c r="A3" s="905"/>
      <c r="B3" s="894"/>
      <c r="C3" s="581" t="s">
        <v>233</v>
      </c>
      <c r="D3" s="581"/>
      <c r="E3" s="581"/>
      <c r="F3" s="581"/>
      <c r="G3" s="581"/>
      <c r="H3" s="581"/>
      <c r="I3" s="581"/>
      <c r="J3" s="581"/>
      <c r="K3" s="581"/>
      <c r="L3" s="581"/>
      <c r="M3" s="581"/>
      <c r="N3" s="581"/>
      <c r="O3" s="581" t="s">
        <v>233</v>
      </c>
      <c r="P3" s="581"/>
      <c r="Q3" s="581"/>
      <c r="R3" s="581"/>
      <c r="S3" s="581"/>
      <c r="T3" s="581"/>
      <c r="U3" s="581"/>
      <c r="V3" s="581"/>
      <c r="W3" s="581"/>
      <c r="X3" s="581"/>
      <c r="Y3" s="581"/>
      <c r="Z3" s="581"/>
      <c r="AA3" s="581" t="s">
        <v>233</v>
      </c>
      <c r="AB3" s="581"/>
      <c r="AC3" s="581"/>
      <c r="AD3" s="581"/>
      <c r="AE3" s="581"/>
      <c r="AF3" s="581"/>
      <c r="AG3" s="581"/>
      <c r="AH3" s="581"/>
      <c r="AI3" s="581"/>
      <c r="AJ3" s="581"/>
      <c r="AK3" s="581"/>
      <c r="AL3" s="581"/>
      <c r="AM3" s="581" t="s">
        <v>233</v>
      </c>
      <c r="AN3" s="581"/>
      <c r="AO3" s="581"/>
      <c r="AP3" s="581"/>
      <c r="AQ3" s="581"/>
      <c r="AR3" s="581"/>
      <c r="AS3" s="581"/>
      <c r="AT3" s="581"/>
      <c r="AU3" s="581"/>
      <c r="AV3" s="581"/>
      <c r="AW3" s="581"/>
      <c r="AX3" s="581"/>
      <c r="AY3" s="581" t="s">
        <v>233</v>
      </c>
      <c r="AZ3" s="581"/>
      <c r="BA3" s="581"/>
      <c r="BB3" s="581"/>
      <c r="BC3" s="581"/>
      <c r="BD3" s="581"/>
      <c r="BE3" s="581"/>
      <c r="BF3" s="581"/>
      <c r="BG3" s="581"/>
      <c r="BH3" s="581"/>
      <c r="BI3" s="581"/>
      <c r="BJ3" s="581"/>
      <c r="BK3" s="581" t="s">
        <v>233</v>
      </c>
      <c r="BL3" s="581"/>
      <c r="BM3" s="581"/>
      <c r="BN3" s="581"/>
      <c r="BO3" s="581"/>
      <c r="BP3" s="581"/>
      <c r="BQ3" s="581"/>
      <c r="BR3" s="581"/>
      <c r="BS3" s="581"/>
      <c r="BT3" s="581"/>
      <c r="BU3" s="581"/>
      <c r="BV3" s="581"/>
      <c r="BW3" s="581" t="s">
        <v>233</v>
      </c>
      <c r="BX3" s="581"/>
      <c r="BY3" s="581"/>
      <c r="BZ3" s="581"/>
      <c r="CA3" s="581"/>
      <c r="CB3" s="581"/>
      <c r="CC3" s="581"/>
      <c r="CD3" s="581"/>
      <c r="CE3" s="581"/>
      <c r="CF3" s="581"/>
      <c r="CG3" s="581"/>
      <c r="CH3" s="581"/>
      <c r="CI3" s="581" t="s">
        <v>233</v>
      </c>
      <c r="CJ3" s="581"/>
      <c r="CK3" s="581"/>
      <c r="CL3" s="581"/>
      <c r="CM3" s="581"/>
      <c r="CN3" s="580"/>
    </row>
    <row r="4" spans="1:98" s="578" customFormat="1" ht="19.899999999999999" customHeight="1">
      <c r="A4" s="906"/>
      <c r="B4" s="895" t="s">
        <v>4</v>
      </c>
      <c r="C4" s="1047" t="str">
        <f>IF('Workbook Set-up'!$B$5="","",'Workbook Set-up'!$B$5)</f>
        <v/>
      </c>
      <c r="D4" s="1048"/>
      <c r="E4" s="1048"/>
      <c r="F4" s="1048"/>
      <c r="G4" s="1048"/>
      <c r="H4" s="1049"/>
      <c r="I4" s="583" t="s">
        <v>156</v>
      </c>
      <c r="J4" s="1047" t="str">
        <f>IF('Workbook Set-up'!$B$7="","",'Workbook Set-up'!$B$7)</f>
        <v/>
      </c>
      <c r="K4" s="1048"/>
      <c r="L4" s="1048"/>
      <c r="M4" s="1048"/>
      <c r="N4" s="1049"/>
      <c r="O4" s="1047" t="str">
        <f>IF('Workbook Set-up'!$B$5="","",'Workbook Set-up'!$B$5)</f>
        <v/>
      </c>
      <c r="P4" s="1048"/>
      <c r="Q4" s="1048"/>
      <c r="R4" s="1048"/>
      <c r="S4" s="1048"/>
      <c r="T4" s="1049"/>
      <c r="U4" s="583" t="s">
        <v>156</v>
      </c>
      <c r="V4" s="1047" t="str">
        <f>IF('Workbook Set-up'!$B$7="","",'Workbook Set-up'!$B$7)</f>
        <v/>
      </c>
      <c r="W4" s="1048"/>
      <c r="X4" s="1048"/>
      <c r="Y4" s="1048"/>
      <c r="Z4" s="1049"/>
      <c r="AA4" s="1047" t="str">
        <f>IF('Workbook Set-up'!$B$5="","",'Workbook Set-up'!$B$5)</f>
        <v/>
      </c>
      <c r="AB4" s="1048"/>
      <c r="AC4" s="1048"/>
      <c r="AD4" s="1048"/>
      <c r="AE4" s="1048"/>
      <c r="AF4" s="1049"/>
      <c r="AG4" s="583" t="s">
        <v>156</v>
      </c>
      <c r="AH4" s="1047" t="str">
        <f>IF('Workbook Set-up'!$B$7="","",'Workbook Set-up'!$B$7)</f>
        <v/>
      </c>
      <c r="AI4" s="1048"/>
      <c r="AJ4" s="1048"/>
      <c r="AK4" s="1048"/>
      <c r="AL4" s="1049"/>
      <c r="AM4" s="1047" t="str">
        <f>IF('Workbook Set-up'!$B$5="","",'Workbook Set-up'!$B$5)</f>
        <v/>
      </c>
      <c r="AN4" s="1048"/>
      <c r="AO4" s="1048"/>
      <c r="AP4" s="1048"/>
      <c r="AQ4" s="1048"/>
      <c r="AR4" s="1049"/>
      <c r="AS4" s="583" t="s">
        <v>156</v>
      </c>
      <c r="AT4" s="1047" t="str">
        <f>IF('Workbook Set-up'!$B$7="","",'Workbook Set-up'!$B$7)</f>
        <v/>
      </c>
      <c r="AU4" s="1048"/>
      <c r="AV4" s="1048"/>
      <c r="AW4" s="1048"/>
      <c r="AX4" s="1049"/>
      <c r="AY4" s="1047" t="str">
        <f>IF('Workbook Set-up'!$B$5="","",'Workbook Set-up'!$B$5)</f>
        <v/>
      </c>
      <c r="AZ4" s="1048"/>
      <c r="BA4" s="1048"/>
      <c r="BB4" s="1048"/>
      <c r="BC4" s="1048"/>
      <c r="BD4" s="1049"/>
      <c r="BE4" s="583" t="s">
        <v>156</v>
      </c>
      <c r="BF4" s="1047" t="str">
        <f>IF('Workbook Set-up'!$B$7="","",'Workbook Set-up'!$B$7)</f>
        <v/>
      </c>
      <c r="BG4" s="1048"/>
      <c r="BH4" s="1048"/>
      <c r="BI4" s="1048"/>
      <c r="BJ4" s="1049"/>
      <c r="BK4" s="1047" t="str">
        <f>IF('Workbook Set-up'!$B$5="","",'Workbook Set-up'!$B$5)</f>
        <v/>
      </c>
      <c r="BL4" s="1048"/>
      <c r="BM4" s="1048"/>
      <c r="BN4" s="1048"/>
      <c r="BO4" s="1048"/>
      <c r="BP4" s="1049"/>
      <c r="BQ4" s="583" t="s">
        <v>156</v>
      </c>
      <c r="BR4" s="1047" t="str">
        <f>IF('Workbook Set-up'!$B$7="","",'Workbook Set-up'!$B$7)</f>
        <v/>
      </c>
      <c r="BS4" s="1048"/>
      <c r="BT4" s="1048"/>
      <c r="BU4" s="1048"/>
      <c r="BV4" s="1049"/>
      <c r="BW4" s="1047" t="str">
        <f>IF('Workbook Set-up'!$B$5="","",'Workbook Set-up'!$B$5)</f>
        <v/>
      </c>
      <c r="BX4" s="1048"/>
      <c r="BY4" s="1048"/>
      <c r="BZ4" s="1048"/>
      <c r="CA4" s="1048"/>
      <c r="CB4" s="1049"/>
      <c r="CC4" s="583" t="s">
        <v>156</v>
      </c>
      <c r="CD4" s="1047" t="str">
        <f>IF('Workbook Set-up'!$B$7="","",'Workbook Set-up'!$B$7)</f>
        <v/>
      </c>
      <c r="CE4" s="1048"/>
      <c r="CF4" s="1048"/>
      <c r="CG4" s="1048"/>
      <c r="CH4" s="1049"/>
      <c r="CI4" s="1047" t="str">
        <f>IF('Workbook Set-up'!$B$5="","",'Workbook Set-up'!$B$5)</f>
        <v/>
      </c>
      <c r="CJ4" s="1048"/>
      <c r="CK4" s="1048"/>
      <c r="CL4" s="1048"/>
      <c r="CM4" s="1048"/>
      <c r="CN4" s="1049"/>
    </row>
    <row r="5" spans="1:98" s="578" customFormat="1" ht="19.899999999999999" customHeight="1">
      <c r="A5" s="907"/>
      <c r="B5" s="896" t="s">
        <v>29</v>
      </c>
      <c r="C5" s="1044" t="str">
        <f>IF('Workbook Set-up'!$B$6="","",'Workbook Set-up'!$B$6)</f>
        <v/>
      </c>
      <c r="D5" s="1045"/>
      <c r="E5" s="1045"/>
      <c r="F5" s="1045"/>
      <c r="G5" s="1045"/>
      <c r="H5" s="1046"/>
      <c r="I5" s="584" t="s">
        <v>215</v>
      </c>
      <c r="J5" s="1044" t="str">
        <f>IF('Workbook Set-up'!$B$8="","",'Workbook Set-up'!$B$8)</f>
        <v/>
      </c>
      <c r="K5" s="1045"/>
      <c r="L5" s="1045"/>
      <c r="M5" s="1045"/>
      <c r="N5" s="1046"/>
      <c r="O5" s="1044" t="str">
        <f>IF('Workbook Set-up'!$B$6="","",'Workbook Set-up'!$B$6)</f>
        <v/>
      </c>
      <c r="P5" s="1045"/>
      <c r="Q5" s="1045"/>
      <c r="R5" s="1045"/>
      <c r="S5" s="1045"/>
      <c r="T5" s="1046"/>
      <c r="U5" s="584" t="s">
        <v>215</v>
      </c>
      <c r="V5" s="1044" t="str">
        <f>IF('Workbook Set-up'!$B$8="","",'Workbook Set-up'!$B$8)</f>
        <v/>
      </c>
      <c r="W5" s="1045"/>
      <c r="X5" s="1045"/>
      <c r="Y5" s="1045"/>
      <c r="Z5" s="1046"/>
      <c r="AA5" s="1044" t="str">
        <f>IF('Workbook Set-up'!$B$6="","",'Workbook Set-up'!$B$6)</f>
        <v/>
      </c>
      <c r="AB5" s="1045"/>
      <c r="AC5" s="1045"/>
      <c r="AD5" s="1045"/>
      <c r="AE5" s="1045"/>
      <c r="AF5" s="1046"/>
      <c r="AG5" s="584" t="s">
        <v>215</v>
      </c>
      <c r="AH5" s="1044" t="str">
        <f>IF('Workbook Set-up'!$B$8="","",'Workbook Set-up'!$B$8)</f>
        <v/>
      </c>
      <c r="AI5" s="1045"/>
      <c r="AJ5" s="1045"/>
      <c r="AK5" s="1045"/>
      <c r="AL5" s="1046"/>
      <c r="AM5" s="1044" t="str">
        <f>IF('Workbook Set-up'!$B$6="","",'Workbook Set-up'!$B$6)</f>
        <v/>
      </c>
      <c r="AN5" s="1045"/>
      <c r="AO5" s="1045"/>
      <c r="AP5" s="1045"/>
      <c r="AQ5" s="1045"/>
      <c r="AR5" s="1046"/>
      <c r="AS5" s="584" t="s">
        <v>215</v>
      </c>
      <c r="AT5" s="1044" t="str">
        <f>IF('Workbook Set-up'!$B$8="","",'Workbook Set-up'!$B$8)</f>
        <v/>
      </c>
      <c r="AU5" s="1045"/>
      <c r="AV5" s="1045"/>
      <c r="AW5" s="1045"/>
      <c r="AX5" s="1046"/>
      <c r="AY5" s="1044" t="str">
        <f>IF('Workbook Set-up'!$B$6="","",'Workbook Set-up'!$B$6)</f>
        <v/>
      </c>
      <c r="AZ5" s="1045"/>
      <c r="BA5" s="1045"/>
      <c r="BB5" s="1045"/>
      <c r="BC5" s="1045"/>
      <c r="BD5" s="1046"/>
      <c r="BE5" s="584" t="s">
        <v>215</v>
      </c>
      <c r="BF5" s="1044" t="str">
        <f>IF('Workbook Set-up'!$B$8="","",'Workbook Set-up'!$B$8)</f>
        <v/>
      </c>
      <c r="BG5" s="1045"/>
      <c r="BH5" s="1045"/>
      <c r="BI5" s="1045"/>
      <c r="BJ5" s="1046"/>
      <c r="BK5" s="1044" t="str">
        <f>IF('Workbook Set-up'!$B$6="","",'Workbook Set-up'!$B$6)</f>
        <v/>
      </c>
      <c r="BL5" s="1045"/>
      <c r="BM5" s="1045"/>
      <c r="BN5" s="1045"/>
      <c r="BO5" s="1045"/>
      <c r="BP5" s="1046"/>
      <c r="BQ5" s="584" t="s">
        <v>215</v>
      </c>
      <c r="BR5" s="1044" t="str">
        <f>IF('Workbook Set-up'!$B$8="","",'Workbook Set-up'!$B$8)</f>
        <v/>
      </c>
      <c r="BS5" s="1045"/>
      <c r="BT5" s="1045"/>
      <c r="BU5" s="1045"/>
      <c r="BV5" s="1046"/>
      <c r="BW5" s="1044" t="str">
        <f>IF('Workbook Set-up'!$B$6="","",'Workbook Set-up'!$B$6)</f>
        <v/>
      </c>
      <c r="BX5" s="1045"/>
      <c r="BY5" s="1045"/>
      <c r="BZ5" s="1045"/>
      <c r="CA5" s="1045"/>
      <c r="CB5" s="1046"/>
      <c r="CC5" s="584" t="s">
        <v>215</v>
      </c>
      <c r="CD5" s="1044" t="str">
        <f>IF('Workbook Set-up'!$B$8="","",'Workbook Set-up'!$B$8)</f>
        <v/>
      </c>
      <c r="CE5" s="1045"/>
      <c r="CF5" s="1045"/>
      <c r="CG5" s="1045"/>
      <c r="CH5" s="1046"/>
      <c r="CI5" s="1044" t="str">
        <f>IF('Workbook Set-up'!$B$6="","",'Workbook Set-up'!$B$6)</f>
        <v/>
      </c>
      <c r="CJ5" s="1045"/>
      <c r="CK5" s="1045"/>
      <c r="CL5" s="1045"/>
      <c r="CM5" s="1045"/>
      <c r="CN5" s="1046"/>
    </row>
    <row r="6" spans="1:98" s="578" customFormat="1" ht="19.899999999999999" customHeight="1" thickBot="1">
      <c r="A6" s="908"/>
      <c r="B6" s="897" t="s">
        <v>9</v>
      </c>
      <c r="C6" s="1041" t="str">
        <f>IF('Workbook Set-up'!$B$11="","",'Workbook Set-up'!$B$11)</f>
        <v/>
      </c>
      <c r="D6" s="1042"/>
      <c r="E6" s="1042"/>
      <c r="F6" s="1042"/>
      <c r="G6" s="1042"/>
      <c r="H6" s="1043"/>
      <c r="I6" s="948" t="s">
        <v>30</v>
      </c>
      <c r="J6" s="1041" t="str">
        <f>IF(AND('Workbook Set-up'!$B$12="",'Workbook Set-up'!$B$13=""),"",IF('Workbook Set-up'!$B$12='Workbook Set-up'!$B$13,TEXT('Workbook Set-up'!$B$12,"m/d/yyyy"),IF('Workbook Set-up'!$B$12&lt;&gt;'Workbook Set-up'!$B$13,TEXT('Workbook Set-up'!$B$12,"m/d/yyyy")&amp;" to "&amp;TEXT('Workbook Set-up'!$B$13,"m/d/yyyy"),"")))</f>
        <v/>
      </c>
      <c r="K6" s="1042"/>
      <c r="L6" s="1042"/>
      <c r="M6" s="1042"/>
      <c r="N6" s="1043"/>
      <c r="O6" s="1041" t="str">
        <f>IF('Workbook Set-up'!$B$11="","",'Workbook Set-up'!$B$11)</f>
        <v/>
      </c>
      <c r="P6" s="1042"/>
      <c r="Q6" s="1042"/>
      <c r="R6" s="1042"/>
      <c r="S6" s="1042"/>
      <c r="T6" s="1043"/>
      <c r="U6" s="948" t="s">
        <v>30</v>
      </c>
      <c r="V6" s="1041" t="str">
        <f>IF(AND('Workbook Set-up'!$B$12="",'Workbook Set-up'!$B$13=""),"",IF('Workbook Set-up'!$B$12='Workbook Set-up'!$B$13,TEXT('Workbook Set-up'!$B$12,"m/d/yyyy"),IF('Workbook Set-up'!$B$12&lt;&gt;'Workbook Set-up'!$B$13,TEXT('Workbook Set-up'!$B$12,"m/d/yyyy")&amp;" to "&amp;TEXT('Workbook Set-up'!$B$13,"m/d/yyyy"),"")))</f>
        <v/>
      </c>
      <c r="W6" s="1042"/>
      <c r="X6" s="1042"/>
      <c r="Y6" s="1042"/>
      <c r="Z6" s="1043"/>
      <c r="AA6" s="1041" t="str">
        <f>IF('Workbook Set-up'!$B$11="","",'Workbook Set-up'!$B$11)</f>
        <v/>
      </c>
      <c r="AB6" s="1042"/>
      <c r="AC6" s="1042"/>
      <c r="AD6" s="1042"/>
      <c r="AE6" s="1042"/>
      <c r="AF6" s="1043"/>
      <c r="AG6" s="948" t="s">
        <v>30</v>
      </c>
      <c r="AH6" s="1041" t="str">
        <f>IF(AND('Workbook Set-up'!$B$12="",'Workbook Set-up'!$B$13=""),"",IF('Workbook Set-up'!$B$12='Workbook Set-up'!$B$13,TEXT('Workbook Set-up'!$B$12,"m/d/yyyy"),IF('Workbook Set-up'!$B$12&lt;&gt;'Workbook Set-up'!$B$13,TEXT('Workbook Set-up'!$B$12,"m/d/yyyy")&amp;" to "&amp;TEXT('Workbook Set-up'!$B$13,"m/d/yyyy"),"")))</f>
        <v/>
      </c>
      <c r="AI6" s="1042"/>
      <c r="AJ6" s="1042"/>
      <c r="AK6" s="1042"/>
      <c r="AL6" s="1043"/>
      <c r="AM6" s="1041" t="str">
        <f>IF('Workbook Set-up'!$B$11="","",'Workbook Set-up'!$B$11)</f>
        <v/>
      </c>
      <c r="AN6" s="1042"/>
      <c r="AO6" s="1042"/>
      <c r="AP6" s="1042"/>
      <c r="AQ6" s="1042"/>
      <c r="AR6" s="1043"/>
      <c r="AS6" s="948" t="s">
        <v>30</v>
      </c>
      <c r="AT6" s="1041" t="str">
        <f>IF(AND('Workbook Set-up'!$B$12="",'Workbook Set-up'!$B$13=""),"",IF('Workbook Set-up'!$B$12='Workbook Set-up'!$B$13,TEXT('Workbook Set-up'!$B$12,"m/d/yyyy"),IF('Workbook Set-up'!$B$12&lt;&gt;'Workbook Set-up'!$B$13,TEXT('Workbook Set-up'!$B$12,"m/d/yyyy")&amp;" to "&amp;TEXT('Workbook Set-up'!$B$13,"m/d/yyyy"),"")))</f>
        <v/>
      </c>
      <c r="AU6" s="1042"/>
      <c r="AV6" s="1042"/>
      <c r="AW6" s="1042"/>
      <c r="AX6" s="1043"/>
      <c r="AY6" s="1041" t="str">
        <f>IF('Workbook Set-up'!$B$11="","",'Workbook Set-up'!$B$11)</f>
        <v/>
      </c>
      <c r="AZ6" s="1042"/>
      <c r="BA6" s="1042"/>
      <c r="BB6" s="1042"/>
      <c r="BC6" s="1042"/>
      <c r="BD6" s="1043"/>
      <c r="BE6" s="948" t="s">
        <v>30</v>
      </c>
      <c r="BF6" s="1041" t="str">
        <f>IF(AND('Workbook Set-up'!$B$12="",'Workbook Set-up'!$B$13=""),"",IF('Workbook Set-up'!$B$12='Workbook Set-up'!$B$13,TEXT('Workbook Set-up'!$B$12,"m/d/yyyy"),IF('Workbook Set-up'!$B$12&lt;&gt;'Workbook Set-up'!$B$13,TEXT('Workbook Set-up'!$B$12,"m/d/yyyy")&amp;" to "&amp;TEXT('Workbook Set-up'!$B$13,"m/d/yyyy"),"")))</f>
        <v/>
      </c>
      <c r="BG6" s="1042"/>
      <c r="BH6" s="1042"/>
      <c r="BI6" s="1042"/>
      <c r="BJ6" s="1043"/>
      <c r="BK6" s="1041" t="str">
        <f>IF('Workbook Set-up'!$B$11="","",'Workbook Set-up'!$B$11)</f>
        <v/>
      </c>
      <c r="BL6" s="1042"/>
      <c r="BM6" s="1042"/>
      <c r="BN6" s="1042"/>
      <c r="BO6" s="1042"/>
      <c r="BP6" s="1043"/>
      <c r="BQ6" s="948" t="s">
        <v>30</v>
      </c>
      <c r="BR6" s="1041" t="str">
        <f>IF(AND('Workbook Set-up'!$B$12="",'Workbook Set-up'!$B$13=""),"",IF('Workbook Set-up'!$B$12='Workbook Set-up'!$B$13,TEXT('Workbook Set-up'!$B$12,"m/d/yyyy"),IF('Workbook Set-up'!$B$12&lt;&gt;'Workbook Set-up'!$B$13,TEXT('Workbook Set-up'!$B$12,"m/d/yyyy")&amp;" to "&amp;TEXT('Workbook Set-up'!$B$13,"m/d/yyyy"),"")))</f>
        <v/>
      </c>
      <c r="BS6" s="1042"/>
      <c r="BT6" s="1042"/>
      <c r="BU6" s="1042"/>
      <c r="BV6" s="1043"/>
      <c r="BW6" s="1041" t="str">
        <f>IF('Workbook Set-up'!$B$11="","",'Workbook Set-up'!$B$11)</f>
        <v/>
      </c>
      <c r="BX6" s="1042"/>
      <c r="BY6" s="1042"/>
      <c r="BZ6" s="1042"/>
      <c r="CA6" s="1042"/>
      <c r="CB6" s="1043"/>
      <c r="CC6" s="948" t="s">
        <v>30</v>
      </c>
      <c r="CD6" s="1041" t="str">
        <f>IF(AND('Workbook Set-up'!$B$12="",'Workbook Set-up'!$B$13=""),"",IF('Workbook Set-up'!$B$12='Workbook Set-up'!$B$13,TEXT('Workbook Set-up'!$B$12,"m/d/yyyy"),IF('Workbook Set-up'!$B$12&lt;&gt;'Workbook Set-up'!$B$13,TEXT('Workbook Set-up'!$B$12,"m/d/yyyy")&amp;" to "&amp;TEXT('Workbook Set-up'!$B$13,"m/d/yyyy"),"")))</f>
        <v/>
      </c>
      <c r="CE6" s="1042"/>
      <c r="CF6" s="1042"/>
      <c r="CG6" s="1042"/>
      <c r="CH6" s="1043"/>
      <c r="CI6" s="1041" t="str">
        <f>IF('Workbook Set-up'!$B$11="","",'Workbook Set-up'!$B$11)</f>
        <v/>
      </c>
      <c r="CJ6" s="1042"/>
      <c r="CK6" s="1042"/>
      <c r="CL6" s="1042"/>
      <c r="CM6" s="1042"/>
      <c r="CN6" s="1043"/>
      <c r="CO6" s="587"/>
      <c r="CP6" s="588"/>
      <c r="CQ6" s="588"/>
      <c r="CR6" s="588"/>
      <c r="CS6" s="588"/>
    </row>
    <row r="7" spans="1:98" s="578" customFormat="1" ht="16.5">
      <c r="A7" s="927"/>
      <c r="B7" s="902"/>
      <c r="C7" s="602" t="s">
        <v>214</v>
      </c>
      <c r="D7" s="603"/>
      <c r="E7" s="603"/>
      <c r="F7" s="603"/>
      <c r="G7" s="603"/>
      <c r="H7" s="603"/>
      <c r="I7" s="603"/>
      <c r="J7" s="603"/>
      <c r="K7" s="603"/>
      <c r="L7" s="604"/>
      <c r="M7" s="602"/>
      <c r="N7" s="603"/>
      <c r="O7" s="602" t="s">
        <v>214</v>
      </c>
      <c r="P7" s="603"/>
      <c r="Q7" s="603"/>
      <c r="R7" s="603"/>
      <c r="S7" s="603"/>
      <c r="T7" s="603"/>
      <c r="U7" s="603"/>
      <c r="V7" s="603"/>
      <c r="W7" s="603"/>
      <c r="X7" s="604"/>
      <c r="Y7" s="602"/>
      <c r="Z7" s="603"/>
      <c r="AA7" s="602" t="s">
        <v>214</v>
      </c>
      <c r="AB7" s="603"/>
      <c r="AC7" s="603"/>
      <c r="AD7" s="603"/>
      <c r="AE7" s="603"/>
      <c r="AF7" s="603"/>
      <c r="AG7" s="603"/>
      <c r="AH7" s="603"/>
      <c r="AI7" s="603"/>
      <c r="AJ7" s="604"/>
      <c r="AK7" s="602"/>
      <c r="AL7" s="603"/>
      <c r="AM7" s="602" t="s">
        <v>214</v>
      </c>
      <c r="AN7" s="603"/>
      <c r="AO7" s="603"/>
      <c r="AP7" s="603"/>
      <c r="AQ7" s="603"/>
      <c r="AR7" s="603"/>
      <c r="AS7" s="603"/>
      <c r="AT7" s="603"/>
      <c r="AU7" s="603"/>
      <c r="AV7" s="604"/>
      <c r="AW7" s="602"/>
      <c r="AX7" s="603"/>
      <c r="AY7" s="602" t="s">
        <v>214</v>
      </c>
      <c r="AZ7" s="603"/>
      <c r="BA7" s="603"/>
      <c r="BB7" s="603"/>
      <c r="BC7" s="603"/>
      <c r="BD7" s="603"/>
      <c r="BE7" s="603"/>
      <c r="BF7" s="603"/>
      <c r="BG7" s="603"/>
      <c r="BH7" s="604"/>
      <c r="BI7" s="602"/>
      <c r="BJ7" s="603"/>
      <c r="BK7" s="602" t="s">
        <v>214</v>
      </c>
      <c r="BL7" s="603"/>
      <c r="BM7" s="603"/>
      <c r="BN7" s="603"/>
      <c r="BO7" s="603"/>
      <c r="BP7" s="603"/>
      <c r="BQ7" s="603"/>
      <c r="BR7" s="603"/>
      <c r="BS7" s="603"/>
      <c r="BT7" s="604"/>
      <c r="BU7" s="602"/>
      <c r="BV7" s="603"/>
      <c r="BW7" s="602" t="s">
        <v>214</v>
      </c>
      <c r="BX7" s="603"/>
      <c r="BY7" s="603"/>
      <c r="BZ7" s="603"/>
      <c r="CA7" s="603"/>
      <c r="CB7" s="603"/>
      <c r="CC7" s="603"/>
      <c r="CD7" s="603"/>
      <c r="CE7" s="603"/>
      <c r="CF7" s="604"/>
      <c r="CG7" s="602"/>
      <c r="CH7" s="603"/>
      <c r="CI7" s="603" t="s">
        <v>214</v>
      </c>
      <c r="CJ7" s="603"/>
      <c r="CK7" s="603"/>
      <c r="CL7" s="603"/>
      <c r="CM7" s="603"/>
      <c r="CN7" s="605"/>
      <c r="CO7" s="609" t="s">
        <v>31</v>
      </c>
      <c r="CP7" s="610"/>
      <c r="CQ7" s="610"/>
      <c r="CR7" s="610"/>
      <c r="CS7" s="611"/>
    </row>
    <row r="8" spans="1:98" s="578" customFormat="1" ht="41.25" thickBot="1">
      <c r="A8" s="910" t="s">
        <v>32</v>
      </c>
      <c r="B8" s="926" t="s">
        <v>66</v>
      </c>
      <c r="C8" s="579" t="s">
        <v>484</v>
      </c>
      <c r="D8" s="579" t="s">
        <v>485</v>
      </c>
      <c r="E8" s="579" t="s">
        <v>486</v>
      </c>
      <c r="F8" s="579" t="s">
        <v>487</v>
      </c>
      <c r="G8" s="579" t="s">
        <v>488</v>
      </c>
      <c r="H8" s="579" t="s">
        <v>489</v>
      </c>
      <c r="I8" s="579" t="s">
        <v>490</v>
      </c>
      <c r="J8" s="579" t="s">
        <v>491</v>
      </c>
      <c r="K8" s="579" t="s">
        <v>492</v>
      </c>
      <c r="L8" s="579" t="s">
        <v>493</v>
      </c>
      <c r="M8" s="579" t="s">
        <v>494</v>
      </c>
      <c r="N8" s="579" t="s">
        <v>495</v>
      </c>
      <c r="O8" s="579" t="s">
        <v>496</v>
      </c>
      <c r="P8" s="579" t="s">
        <v>497</v>
      </c>
      <c r="Q8" s="579" t="s">
        <v>498</v>
      </c>
      <c r="R8" s="579" t="s">
        <v>499</v>
      </c>
      <c r="S8" s="579" t="s">
        <v>500</v>
      </c>
      <c r="T8" s="579" t="s">
        <v>501</v>
      </c>
      <c r="U8" s="579" t="s">
        <v>502</v>
      </c>
      <c r="V8" s="579" t="s">
        <v>503</v>
      </c>
      <c r="W8" s="579" t="s">
        <v>504</v>
      </c>
      <c r="X8" s="579" t="s">
        <v>505</v>
      </c>
      <c r="Y8" s="579" t="s">
        <v>506</v>
      </c>
      <c r="Z8" s="579" t="s">
        <v>507</v>
      </c>
      <c r="AA8" s="579" t="s">
        <v>508</v>
      </c>
      <c r="AB8" s="579" t="s">
        <v>509</v>
      </c>
      <c r="AC8" s="579" t="s">
        <v>510</v>
      </c>
      <c r="AD8" s="579" t="s">
        <v>511</v>
      </c>
      <c r="AE8" s="579" t="s">
        <v>512</v>
      </c>
      <c r="AF8" s="579" t="s">
        <v>513</v>
      </c>
      <c r="AG8" s="579" t="s">
        <v>514</v>
      </c>
      <c r="AH8" s="579" t="s">
        <v>515</v>
      </c>
      <c r="AI8" s="579" t="s">
        <v>516</v>
      </c>
      <c r="AJ8" s="579" t="s">
        <v>517</v>
      </c>
      <c r="AK8" s="579" t="s">
        <v>518</v>
      </c>
      <c r="AL8" s="579" t="s">
        <v>519</v>
      </c>
      <c r="AM8" s="579" t="s">
        <v>520</v>
      </c>
      <c r="AN8" s="579" t="s">
        <v>521</v>
      </c>
      <c r="AO8" s="579" t="s">
        <v>522</v>
      </c>
      <c r="AP8" s="579" t="s">
        <v>523</v>
      </c>
      <c r="AQ8" s="579" t="s">
        <v>524</v>
      </c>
      <c r="AR8" s="579" t="s">
        <v>525</v>
      </c>
      <c r="AS8" s="579" t="s">
        <v>526</v>
      </c>
      <c r="AT8" s="579" t="s">
        <v>527</v>
      </c>
      <c r="AU8" s="579" t="s">
        <v>528</v>
      </c>
      <c r="AV8" s="579" t="s">
        <v>529</v>
      </c>
      <c r="AW8" s="579" t="s">
        <v>530</v>
      </c>
      <c r="AX8" s="579" t="s">
        <v>531</v>
      </c>
      <c r="AY8" s="579" t="s">
        <v>532</v>
      </c>
      <c r="AZ8" s="579" t="s">
        <v>533</v>
      </c>
      <c r="BA8" s="579" t="s">
        <v>534</v>
      </c>
      <c r="BB8" s="579" t="s">
        <v>535</v>
      </c>
      <c r="BC8" s="579" t="s">
        <v>536</v>
      </c>
      <c r="BD8" s="579" t="s">
        <v>537</v>
      </c>
      <c r="BE8" s="579" t="s">
        <v>538</v>
      </c>
      <c r="BF8" s="579" t="s">
        <v>539</v>
      </c>
      <c r="BG8" s="579" t="s">
        <v>540</v>
      </c>
      <c r="BH8" s="579" t="s">
        <v>541</v>
      </c>
      <c r="BI8" s="579" t="s">
        <v>542</v>
      </c>
      <c r="BJ8" s="579" t="s">
        <v>543</v>
      </c>
      <c r="BK8" s="579" t="s">
        <v>544</v>
      </c>
      <c r="BL8" s="579" t="s">
        <v>545</v>
      </c>
      <c r="BM8" s="579" t="s">
        <v>546</v>
      </c>
      <c r="BN8" s="579" t="s">
        <v>547</v>
      </c>
      <c r="BO8" s="579" t="s">
        <v>548</v>
      </c>
      <c r="BP8" s="579" t="s">
        <v>549</v>
      </c>
      <c r="BQ8" s="579" t="s">
        <v>550</v>
      </c>
      <c r="BR8" s="579" t="s">
        <v>551</v>
      </c>
      <c r="BS8" s="579" t="s">
        <v>552</v>
      </c>
      <c r="BT8" s="579" t="s">
        <v>553</v>
      </c>
      <c r="BU8" s="579" t="s">
        <v>554</v>
      </c>
      <c r="BV8" s="579" t="s">
        <v>555</v>
      </c>
      <c r="BW8" s="579" t="s">
        <v>556</v>
      </c>
      <c r="BX8" s="579" t="s">
        <v>557</v>
      </c>
      <c r="BY8" s="579" t="s">
        <v>558</v>
      </c>
      <c r="BZ8" s="579" t="s">
        <v>559</v>
      </c>
      <c r="CA8" s="579" t="s">
        <v>560</v>
      </c>
      <c r="CB8" s="579" t="s">
        <v>561</v>
      </c>
      <c r="CC8" s="579" t="s">
        <v>562</v>
      </c>
      <c r="CD8" s="579" t="s">
        <v>563</v>
      </c>
      <c r="CE8" s="579" t="s">
        <v>564</v>
      </c>
      <c r="CF8" s="579" t="s">
        <v>565</v>
      </c>
      <c r="CG8" s="579" t="s">
        <v>566</v>
      </c>
      <c r="CH8" s="579" t="s">
        <v>567</v>
      </c>
      <c r="CI8" s="579" t="s">
        <v>568</v>
      </c>
      <c r="CJ8" s="579" t="s">
        <v>569</v>
      </c>
      <c r="CK8" s="579" t="s">
        <v>570</v>
      </c>
      <c r="CL8" s="579" t="s">
        <v>571</v>
      </c>
      <c r="CM8" s="579" t="s">
        <v>572</v>
      </c>
      <c r="CN8" s="606" t="s">
        <v>573</v>
      </c>
      <c r="CO8" s="589" t="s">
        <v>34</v>
      </c>
      <c r="CP8" s="590" t="s">
        <v>35</v>
      </c>
      <c r="CQ8" s="591" t="s">
        <v>36</v>
      </c>
      <c r="CR8" s="592" t="s">
        <v>37</v>
      </c>
      <c r="CS8" s="593" t="s">
        <v>38</v>
      </c>
    </row>
    <row r="9" spans="1:98"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7"/>
      <c r="AX9" s="577"/>
      <c r="AY9" s="577"/>
      <c r="AZ9" s="577"/>
      <c r="BA9" s="577"/>
      <c r="BB9" s="577"/>
      <c r="BC9" s="577"/>
      <c r="BD9" s="577"/>
      <c r="BE9" s="577"/>
      <c r="BF9" s="577"/>
      <c r="BG9" s="577"/>
      <c r="BH9" s="577"/>
      <c r="BI9" s="577"/>
      <c r="BJ9" s="577"/>
      <c r="BK9" s="577"/>
      <c r="BL9" s="577"/>
      <c r="BM9" s="577"/>
      <c r="BN9" s="577"/>
      <c r="BO9" s="577"/>
      <c r="BP9" s="577"/>
      <c r="BQ9" s="577"/>
      <c r="BR9" s="577"/>
      <c r="BS9" s="577"/>
      <c r="BT9" s="577"/>
      <c r="BU9" s="577"/>
      <c r="BV9" s="577"/>
      <c r="BW9" s="577"/>
      <c r="BX9" s="577"/>
      <c r="BY9" s="577"/>
      <c r="BZ9" s="577"/>
      <c r="CA9" s="577"/>
      <c r="CB9" s="577"/>
      <c r="CC9" s="577"/>
      <c r="CD9" s="577"/>
      <c r="CE9" s="577"/>
      <c r="CF9" s="577"/>
      <c r="CG9" s="577"/>
      <c r="CH9" s="577"/>
      <c r="CI9" s="577"/>
      <c r="CJ9" s="577"/>
      <c r="CK9" s="577"/>
      <c r="CL9" s="577"/>
      <c r="CM9" s="577"/>
      <c r="CN9" s="607"/>
      <c r="CO9" s="636"/>
      <c r="CP9" s="634"/>
      <c r="CQ9" s="635"/>
      <c r="CR9" s="634"/>
      <c r="CS9" s="633"/>
    </row>
    <row r="10" spans="1:98" ht="15" customHeight="1">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577"/>
      <c r="AG10" s="577"/>
      <c r="AH10" s="577"/>
      <c r="AI10" s="577"/>
      <c r="AJ10" s="577"/>
      <c r="AK10" s="577"/>
      <c r="AL10" s="577"/>
      <c r="AM10" s="577"/>
      <c r="AN10" s="577"/>
      <c r="AO10" s="577"/>
      <c r="AP10" s="577"/>
      <c r="AQ10" s="577"/>
      <c r="AR10" s="577"/>
      <c r="AS10" s="577"/>
      <c r="AT10" s="577"/>
      <c r="AU10" s="577"/>
      <c r="AV10" s="577"/>
      <c r="AW10" s="577"/>
      <c r="AX10" s="577"/>
      <c r="AY10" s="577"/>
      <c r="AZ10" s="577"/>
      <c r="BA10" s="577"/>
      <c r="BB10" s="577"/>
      <c r="BC10" s="577"/>
      <c r="BD10" s="577"/>
      <c r="BE10" s="577"/>
      <c r="BF10" s="577"/>
      <c r="BG10" s="577"/>
      <c r="BH10" s="577"/>
      <c r="BI10" s="577"/>
      <c r="BJ10" s="577"/>
      <c r="BK10" s="577"/>
      <c r="BL10" s="577"/>
      <c r="BM10" s="577"/>
      <c r="BN10" s="577"/>
      <c r="BO10" s="577"/>
      <c r="BP10" s="577"/>
      <c r="BQ10" s="577"/>
      <c r="BR10" s="577"/>
      <c r="BS10" s="577"/>
      <c r="BT10" s="577"/>
      <c r="BU10" s="577"/>
      <c r="BV10" s="577"/>
      <c r="BW10" s="577"/>
      <c r="BX10" s="577"/>
      <c r="BY10" s="577"/>
      <c r="BZ10" s="577"/>
      <c r="CA10" s="577"/>
      <c r="CB10" s="577"/>
      <c r="CC10" s="577"/>
      <c r="CD10" s="577"/>
      <c r="CE10" s="577"/>
      <c r="CF10" s="577"/>
      <c r="CG10" s="577"/>
      <c r="CH10" s="577"/>
      <c r="CI10" s="577"/>
      <c r="CJ10" s="577"/>
      <c r="CK10" s="577"/>
      <c r="CL10" s="577"/>
      <c r="CM10" s="577"/>
      <c r="CN10" s="607"/>
      <c r="CO10" s="594"/>
      <c r="CP10" s="595"/>
      <c r="CQ10" s="596"/>
      <c r="CR10" s="595"/>
      <c r="CS10" s="597"/>
    </row>
    <row r="11" spans="1:98" ht="15" customHeight="1">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2"/>
      <c r="AI11" s="612"/>
      <c r="AJ11" s="612"/>
      <c r="AK11" s="612"/>
      <c r="AL11" s="612"/>
      <c r="AM11" s="612"/>
      <c r="AN11" s="612"/>
      <c r="AO11" s="612"/>
      <c r="AP11" s="612"/>
      <c r="AQ11" s="612"/>
      <c r="AR11" s="612"/>
      <c r="AS11" s="612"/>
      <c r="AT11" s="612"/>
      <c r="AU11" s="612"/>
      <c r="AV11" s="612"/>
      <c r="AW11" s="612"/>
      <c r="AX11" s="612"/>
      <c r="AY11" s="612"/>
      <c r="AZ11" s="612"/>
      <c r="BA11" s="612"/>
      <c r="BB11" s="612"/>
      <c r="BC11" s="612"/>
      <c r="BD11" s="612"/>
      <c r="BE11" s="612"/>
      <c r="BF11" s="612"/>
      <c r="BG11" s="612"/>
      <c r="BH11" s="612"/>
      <c r="BI11" s="612"/>
      <c r="BJ11" s="612"/>
      <c r="BK11" s="612"/>
      <c r="BL11" s="612"/>
      <c r="BM11" s="612"/>
      <c r="BN11" s="612"/>
      <c r="BO11" s="612"/>
      <c r="BP11" s="612"/>
      <c r="BQ11" s="612"/>
      <c r="BR11" s="612"/>
      <c r="BS11" s="612"/>
      <c r="BT11" s="612"/>
      <c r="BU11" s="612"/>
      <c r="BV11" s="612"/>
      <c r="BW11" s="612"/>
      <c r="BX11" s="612"/>
      <c r="BY11" s="612"/>
      <c r="BZ11" s="612"/>
      <c r="CA11" s="612"/>
      <c r="CB11" s="612"/>
      <c r="CC11" s="612"/>
      <c r="CD11" s="612"/>
      <c r="CE11" s="612"/>
      <c r="CF11" s="612"/>
      <c r="CG11" s="612"/>
      <c r="CH11" s="612"/>
      <c r="CI11" s="612"/>
      <c r="CJ11" s="612"/>
      <c r="CK11" s="612"/>
      <c r="CL11" s="612"/>
      <c r="CM11" s="612"/>
      <c r="CN11" s="613"/>
      <c r="CO11" s="594"/>
      <c r="CP11" s="595"/>
      <c r="CQ11" s="596"/>
      <c r="CR11" s="595"/>
      <c r="CS11" s="597"/>
    </row>
    <row r="12" spans="1:98">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577"/>
      <c r="AM12" s="577"/>
      <c r="AN12" s="577"/>
      <c r="AO12" s="577"/>
      <c r="AP12" s="577"/>
      <c r="AQ12" s="577"/>
      <c r="AR12" s="577"/>
      <c r="AS12" s="577"/>
      <c r="AT12" s="577"/>
      <c r="AU12" s="577"/>
      <c r="AV12" s="577"/>
      <c r="AW12" s="577"/>
      <c r="AX12" s="577"/>
      <c r="AY12" s="577"/>
      <c r="AZ12" s="577"/>
      <c r="BA12" s="577"/>
      <c r="BB12" s="577"/>
      <c r="BC12" s="577"/>
      <c r="BD12" s="577"/>
      <c r="BE12" s="577"/>
      <c r="BF12" s="577"/>
      <c r="BG12" s="577"/>
      <c r="BH12" s="577"/>
      <c r="BI12" s="577"/>
      <c r="BJ12" s="577"/>
      <c r="BK12" s="577"/>
      <c r="BL12" s="577"/>
      <c r="BM12" s="577"/>
      <c r="BN12" s="577"/>
      <c r="BO12" s="577"/>
      <c r="BP12" s="577"/>
      <c r="BQ12" s="577"/>
      <c r="BR12" s="577"/>
      <c r="BS12" s="577"/>
      <c r="BT12" s="577"/>
      <c r="BU12" s="577"/>
      <c r="BV12" s="577"/>
      <c r="BW12" s="577"/>
      <c r="BX12" s="577"/>
      <c r="BY12" s="577"/>
      <c r="BZ12" s="577"/>
      <c r="CA12" s="577"/>
      <c r="CB12" s="577"/>
      <c r="CC12" s="577"/>
      <c r="CD12" s="577"/>
      <c r="CE12" s="577"/>
      <c r="CF12" s="577"/>
      <c r="CG12" s="577"/>
      <c r="CH12" s="577"/>
      <c r="CI12" s="577"/>
      <c r="CJ12" s="577"/>
      <c r="CK12" s="577"/>
      <c r="CL12" s="577"/>
      <c r="CM12" s="577"/>
      <c r="CN12" s="577"/>
      <c r="CO12" s="594"/>
      <c r="CP12" s="595"/>
      <c r="CQ12" s="596"/>
      <c r="CR12" s="595"/>
      <c r="CS12" s="597"/>
    </row>
    <row r="13" spans="1:98">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2"/>
      <c r="AX13" s="612"/>
      <c r="AY13" s="612"/>
      <c r="AZ13" s="612"/>
      <c r="BA13" s="612"/>
      <c r="BB13" s="612"/>
      <c r="BC13" s="612"/>
      <c r="BD13" s="612"/>
      <c r="BE13" s="612"/>
      <c r="BF13" s="612"/>
      <c r="BG13" s="612"/>
      <c r="BH13" s="612"/>
      <c r="BI13" s="612"/>
      <c r="BJ13" s="612"/>
      <c r="BK13" s="612"/>
      <c r="BL13" s="612"/>
      <c r="BM13" s="612"/>
      <c r="BN13" s="612"/>
      <c r="BO13" s="612"/>
      <c r="BP13" s="612"/>
      <c r="BQ13" s="612"/>
      <c r="BR13" s="612"/>
      <c r="BS13" s="612"/>
      <c r="BT13" s="612"/>
      <c r="BU13" s="612"/>
      <c r="BV13" s="612"/>
      <c r="BW13" s="612"/>
      <c r="BX13" s="612"/>
      <c r="BY13" s="612"/>
      <c r="BZ13" s="612"/>
      <c r="CA13" s="612"/>
      <c r="CB13" s="612"/>
      <c r="CC13" s="612"/>
      <c r="CD13" s="612"/>
      <c r="CE13" s="612"/>
      <c r="CF13" s="612"/>
      <c r="CG13" s="612"/>
      <c r="CH13" s="612"/>
      <c r="CI13" s="612"/>
      <c r="CJ13" s="612"/>
      <c r="CK13" s="612"/>
      <c r="CL13" s="612"/>
      <c r="CM13" s="612"/>
      <c r="CN13" s="613"/>
      <c r="CO13" s="594"/>
      <c r="CP13" s="595"/>
      <c r="CQ13" s="596"/>
      <c r="CR13" s="595"/>
      <c r="CS13" s="597"/>
    </row>
    <row r="14" spans="1:98">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6"/>
      <c r="BF14" s="576"/>
      <c r="BG14" s="576"/>
      <c r="BH14" s="576"/>
      <c r="BI14" s="576"/>
      <c r="BJ14" s="576"/>
      <c r="BK14" s="576"/>
      <c r="BL14" s="576"/>
      <c r="BM14" s="576"/>
      <c r="BN14" s="576"/>
      <c r="BO14" s="576"/>
      <c r="BP14" s="576"/>
      <c r="BQ14" s="576"/>
      <c r="BR14" s="576"/>
      <c r="BS14" s="576"/>
      <c r="BT14" s="576"/>
      <c r="BU14" s="576"/>
      <c r="BV14" s="576"/>
      <c r="BW14" s="576"/>
      <c r="BX14" s="576"/>
      <c r="BY14" s="576"/>
      <c r="BZ14" s="576"/>
      <c r="CA14" s="576"/>
      <c r="CB14" s="576"/>
      <c r="CC14" s="576"/>
      <c r="CD14" s="576"/>
      <c r="CE14" s="576"/>
      <c r="CF14" s="576"/>
      <c r="CG14" s="576"/>
      <c r="CH14" s="576"/>
      <c r="CI14" s="576"/>
      <c r="CJ14" s="576"/>
      <c r="CK14" s="576"/>
      <c r="CL14" s="576"/>
      <c r="CM14" s="576"/>
      <c r="CN14" s="608"/>
      <c r="CO14" s="84">
        <f>COUNTIF(C14:CN14,"=Met")</f>
        <v>0</v>
      </c>
      <c r="CP14" s="85">
        <f t="shared" ref="CP14:CP22" si="0">IF(SUM(CO14,CQ14)=0,0,CO14/SUM(CO14,CQ14))</f>
        <v>0</v>
      </c>
      <c r="CQ14" s="86">
        <f>COUNTIF(C14:CN14,"=Not Met")</f>
        <v>0</v>
      </c>
      <c r="CR14" s="85">
        <f t="shared" ref="CR14" si="1">IF(SUM(CO14,CQ14)=0,0,CQ14/SUM(CO14,CQ14))</f>
        <v>0</v>
      </c>
      <c r="CS14" s="87">
        <f>COUNTIF(C14:CN14,"=N/A")</f>
        <v>0</v>
      </c>
    </row>
    <row r="15" spans="1:98">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2"/>
      <c r="AX15" s="612"/>
      <c r="AY15" s="612"/>
      <c r="AZ15" s="612"/>
      <c r="BA15" s="612"/>
      <c r="BB15" s="612"/>
      <c r="BC15" s="612"/>
      <c r="BD15" s="612"/>
      <c r="BE15" s="612"/>
      <c r="BF15" s="612"/>
      <c r="BG15" s="612"/>
      <c r="BH15" s="612"/>
      <c r="BI15" s="612"/>
      <c r="BJ15" s="612"/>
      <c r="BK15" s="612"/>
      <c r="BL15" s="612"/>
      <c r="BM15" s="612"/>
      <c r="BN15" s="612"/>
      <c r="BO15" s="612"/>
      <c r="BP15" s="612"/>
      <c r="BQ15" s="612"/>
      <c r="BR15" s="612"/>
      <c r="BS15" s="612"/>
      <c r="BT15" s="612"/>
      <c r="BU15" s="612"/>
      <c r="BV15" s="612"/>
      <c r="BW15" s="612"/>
      <c r="BX15" s="612"/>
      <c r="BY15" s="612"/>
      <c r="BZ15" s="612"/>
      <c r="CA15" s="612"/>
      <c r="CB15" s="612"/>
      <c r="CC15" s="612"/>
      <c r="CD15" s="612"/>
      <c r="CE15" s="612"/>
      <c r="CF15" s="612"/>
      <c r="CG15" s="612"/>
      <c r="CH15" s="612"/>
      <c r="CI15" s="612"/>
      <c r="CJ15" s="612"/>
      <c r="CK15" s="612"/>
      <c r="CL15" s="612"/>
      <c r="CM15" s="612"/>
      <c r="CN15" s="613"/>
      <c r="CO15" s="594"/>
      <c r="CP15" s="595"/>
      <c r="CQ15" s="596"/>
      <c r="CR15" s="595"/>
      <c r="CS15" s="597"/>
    </row>
    <row r="16" spans="1:98">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6"/>
      <c r="BF16" s="576"/>
      <c r="BG16" s="576"/>
      <c r="BH16" s="576"/>
      <c r="BI16" s="576"/>
      <c r="BJ16" s="576"/>
      <c r="BK16" s="576"/>
      <c r="BL16" s="576"/>
      <c r="BM16" s="576"/>
      <c r="BN16" s="576"/>
      <c r="BO16" s="576"/>
      <c r="BP16" s="576"/>
      <c r="BQ16" s="576"/>
      <c r="BR16" s="576"/>
      <c r="BS16" s="576"/>
      <c r="BT16" s="576"/>
      <c r="BU16" s="576"/>
      <c r="BV16" s="576"/>
      <c r="BW16" s="576"/>
      <c r="BX16" s="576"/>
      <c r="BY16" s="576"/>
      <c r="BZ16" s="576"/>
      <c r="CA16" s="576"/>
      <c r="CB16" s="576"/>
      <c r="CC16" s="576"/>
      <c r="CD16" s="576"/>
      <c r="CE16" s="576"/>
      <c r="CF16" s="576"/>
      <c r="CG16" s="576"/>
      <c r="CH16" s="576"/>
      <c r="CI16" s="576"/>
      <c r="CJ16" s="576"/>
      <c r="CK16" s="576"/>
      <c r="CL16" s="576"/>
      <c r="CM16" s="576"/>
      <c r="CN16" s="608"/>
      <c r="CO16" s="84">
        <f>COUNTIF(C16:CN16,"=Met")</f>
        <v>0</v>
      </c>
      <c r="CP16" s="85">
        <f t="shared" ref="CP16" si="2">IF(SUM(CO16,CQ16)=0,0,CO16/SUM(CO16,CQ16))</f>
        <v>0</v>
      </c>
      <c r="CQ16" s="86">
        <f>COUNTIF(C16:CN16,"=Not Met")</f>
        <v>0</v>
      </c>
      <c r="CR16" s="85">
        <f t="shared" ref="CR16" si="3">IF(SUM(CO16,CQ16)=0,0,CQ16/SUM(CO16,CQ16))</f>
        <v>0</v>
      </c>
      <c r="CS16" s="87">
        <f>COUNTIF(C16:CN16,"=N/A")</f>
        <v>0</v>
      </c>
    </row>
    <row r="17" spans="1:9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2"/>
      <c r="AG17" s="612"/>
      <c r="AH17" s="612"/>
      <c r="AI17" s="612"/>
      <c r="AJ17" s="612"/>
      <c r="AK17" s="612"/>
      <c r="AL17" s="612"/>
      <c r="AM17" s="612"/>
      <c r="AN17" s="612"/>
      <c r="AO17" s="612"/>
      <c r="AP17" s="612"/>
      <c r="AQ17" s="612"/>
      <c r="AR17" s="612"/>
      <c r="AS17" s="612"/>
      <c r="AT17" s="612"/>
      <c r="AU17" s="612"/>
      <c r="AV17" s="612"/>
      <c r="AW17" s="612"/>
      <c r="AX17" s="612"/>
      <c r="AY17" s="612"/>
      <c r="AZ17" s="612"/>
      <c r="BA17" s="612"/>
      <c r="BB17" s="612"/>
      <c r="BC17" s="612"/>
      <c r="BD17" s="612"/>
      <c r="BE17" s="612"/>
      <c r="BF17" s="612"/>
      <c r="BG17" s="612"/>
      <c r="BH17" s="612"/>
      <c r="BI17" s="612"/>
      <c r="BJ17" s="612"/>
      <c r="BK17" s="612"/>
      <c r="BL17" s="612"/>
      <c r="BM17" s="612"/>
      <c r="BN17" s="612"/>
      <c r="BO17" s="612"/>
      <c r="BP17" s="612"/>
      <c r="BQ17" s="612"/>
      <c r="BR17" s="612"/>
      <c r="BS17" s="612"/>
      <c r="BT17" s="612"/>
      <c r="BU17" s="612"/>
      <c r="BV17" s="612"/>
      <c r="BW17" s="612"/>
      <c r="BX17" s="612"/>
      <c r="BY17" s="612"/>
      <c r="BZ17" s="612"/>
      <c r="CA17" s="612"/>
      <c r="CB17" s="612"/>
      <c r="CC17" s="612"/>
      <c r="CD17" s="612"/>
      <c r="CE17" s="612"/>
      <c r="CF17" s="612"/>
      <c r="CG17" s="612"/>
      <c r="CH17" s="612"/>
      <c r="CI17" s="612"/>
      <c r="CJ17" s="612"/>
      <c r="CK17" s="612"/>
      <c r="CL17" s="612"/>
      <c r="CM17" s="612"/>
      <c r="CN17" s="613"/>
      <c r="CO17" s="594"/>
      <c r="CP17" s="595"/>
      <c r="CQ17" s="596"/>
      <c r="CR17" s="595"/>
      <c r="CS17" s="597"/>
    </row>
    <row r="18" spans="1:9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6"/>
      <c r="BY18" s="576"/>
      <c r="BZ18" s="576"/>
      <c r="CA18" s="576"/>
      <c r="CB18" s="576"/>
      <c r="CC18" s="576"/>
      <c r="CD18" s="576"/>
      <c r="CE18" s="576"/>
      <c r="CF18" s="576"/>
      <c r="CG18" s="576"/>
      <c r="CH18" s="576"/>
      <c r="CI18" s="576"/>
      <c r="CJ18" s="576"/>
      <c r="CK18" s="576"/>
      <c r="CL18" s="576"/>
      <c r="CM18" s="576"/>
      <c r="CN18" s="608"/>
      <c r="CO18" s="84">
        <f>COUNTIF(C18:CN18,"=Met")</f>
        <v>0</v>
      </c>
      <c r="CP18" s="85">
        <f t="shared" ref="CP18" si="4">IF(SUM(CO18,CQ18)=0,0,CO18/SUM(CO18,CQ18))</f>
        <v>0</v>
      </c>
      <c r="CQ18" s="86">
        <f>COUNTIF(C18:CN18,"=Not Met")</f>
        <v>0</v>
      </c>
      <c r="CR18" s="85">
        <f t="shared" ref="CR18" si="5">IF(SUM(CO18,CQ18)=0,0,CQ18/SUM(CO18,CQ18))</f>
        <v>0</v>
      </c>
      <c r="CS18" s="87">
        <f>COUNTIF(C18:CN18,"=N/A")</f>
        <v>0</v>
      </c>
    </row>
    <row r="19" spans="1:9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612"/>
      <c r="BT19" s="612"/>
      <c r="BU19" s="612"/>
      <c r="BV19" s="612"/>
      <c r="BW19" s="612"/>
      <c r="BX19" s="612"/>
      <c r="BY19" s="612"/>
      <c r="BZ19" s="612"/>
      <c r="CA19" s="612"/>
      <c r="CB19" s="612"/>
      <c r="CC19" s="612"/>
      <c r="CD19" s="612"/>
      <c r="CE19" s="612"/>
      <c r="CF19" s="612"/>
      <c r="CG19" s="612"/>
      <c r="CH19" s="612"/>
      <c r="CI19" s="612"/>
      <c r="CJ19" s="612"/>
      <c r="CK19" s="612"/>
      <c r="CL19" s="612"/>
      <c r="CM19" s="612"/>
      <c r="CN19" s="613"/>
      <c r="CO19" s="594"/>
      <c r="CP19" s="595"/>
      <c r="CQ19" s="596"/>
      <c r="CR19" s="595"/>
      <c r="CS19" s="597"/>
    </row>
    <row r="20" spans="1:9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576"/>
      <c r="BW20" s="576"/>
      <c r="BX20" s="576"/>
      <c r="BY20" s="576"/>
      <c r="BZ20" s="576"/>
      <c r="CA20" s="576"/>
      <c r="CB20" s="576"/>
      <c r="CC20" s="576"/>
      <c r="CD20" s="576"/>
      <c r="CE20" s="576"/>
      <c r="CF20" s="576"/>
      <c r="CG20" s="576"/>
      <c r="CH20" s="576"/>
      <c r="CI20" s="576"/>
      <c r="CJ20" s="576"/>
      <c r="CK20" s="576"/>
      <c r="CL20" s="576"/>
      <c r="CM20" s="576"/>
      <c r="CN20" s="608"/>
      <c r="CO20" s="84">
        <f>COUNTIF(C20:CN20,"=Met")</f>
        <v>0</v>
      </c>
      <c r="CP20" s="85">
        <f t="shared" ref="CP20" si="6">IF(SUM(CO20,CQ20)=0,0,CO20/SUM(CO20,CQ20))</f>
        <v>0</v>
      </c>
      <c r="CQ20" s="86">
        <f>COUNTIF(C20:CN20,"=Not Met")</f>
        <v>0</v>
      </c>
      <c r="CR20" s="85">
        <f>IF(SUM(CO20,CQ20)=0,0,CQ20/SUM(CO20,CQ20))</f>
        <v>0</v>
      </c>
      <c r="CS20" s="87">
        <f>COUNTIF(C20:CN20,"=N/A")</f>
        <v>0</v>
      </c>
    </row>
    <row r="21" spans="1:9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2"/>
      <c r="AG21" s="612"/>
      <c r="AH21" s="612"/>
      <c r="AI21" s="612"/>
      <c r="AJ21" s="612"/>
      <c r="AK21" s="612"/>
      <c r="AL21" s="612"/>
      <c r="AM21" s="612"/>
      <c r="AN21" s="612"/>
      <c r="AO21" s="612"/>
      <c r="AP21" s="612"/>
      <c r="AQ21" s="612"/>
      <c r="AR21" s="612"/>
      <c r="AS21" s="612"/>
      <c r="AT21" s="612"/>
      <c r="AU21" s="612"/>
      <c r="AV21" s="612"/>
      <c r="AW21" s="612"/>
      <c r="AX21" s="612"/>
      <c r="AY21" s="612"/>
      <c r="AZ21" s="612"/>
      <c r="BA21" s="612"/>
      <c r="BB21" s="612"/>
      <c r="BC21" s="612"/>
      <c r="BD21" s="612"/>
      <c r="BE21" s="612"/>
      <c r="BF21" s="612"/>
      <c r="BG21" s="612"/>
      <c r="BH21" s="612"/>
      <c r="BI21" s="612"/>
      <c r="BJ21" s="612"/>
      <c r="BK21" s="612"/>
      <c r="BL21" s="612"/>
      <c r="BM21" s="612"/>
      <c r="BN21" s="612"/>
      <c r="BO21" s="612"/>
      <c r="BP21" s="612"/>
      <c r="BQ21" s="612"/>
      <c r="BR21" s="612"/>
      <c r="BS21" s="612"/>
      <c r="BT21" s="612"/>
      <c r="BU21" s="612"/>
      <c r="BV21" s="612"/>
      <c r="BW21" s="612"/>
      <c r="BX21" s="612"/>
      <c r="BY21" s="612"/>
      <c r="BZ21" s="612"/>
      <c r="CA21" s="612"/>
      <c r="CB21" s="612"/>
      <c r="CC21" s="612"/>
      <c r="CD21" s="612"/>
      <c r="CE21" s="612"/>
      <c r="CF21" s="612"/>
      <c r="CG21" s="612"/>
      <c r="CH21" s="612"/>
      <c r="CI21" s="612"/>
      <c r="CJ21" s="612"/>
      <c r="CK21" s="612"/>
      <c r="CL21" s="612"/>
      <c r="CM21" s="612"/>
      <c r="CN21" s="613"/>
      <c r="CO21" s="594"/>
      <c r="CP21" s="595"/>
      <c r="CQ21" s="596"/>
      <c r="CR21" s="595"/>
      <c r="CS21" s="597"/>
    </row>
    <row r="22" spans="1:9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6"/>
      <c r="BY22" s="576"/>
      <c r="BZ22" s="576"/>
      <c r="CA22" s="576"/>
      <c r="CB22" s="576"/>
      <c r="CC22" s="576"/>
      <c r="CD22" s="576"/>
      <c r="CE22" s="576"/>
      <c r="CF22" s="576"/>
      <c r="CG22" s="576"/>
      <c r="CH22" s="576"/>
      <c r="CI22" s="576"/>
      <c r="CJ22" s="576"/>
      <c r="CK22" s="576"/>
      <c r="CL22" s="576"/>
      <c r="CM22" s="576"/>
      <c r="CN22" s="608"/>
      <c r="CO22" s="84">
        <f>COUNTIF(C22:CN22,"=Met")</f>
        <v>0</v>
      </c>
      <c r="CP22" s="85">
        <f t="shared" si="0"/>
        <v>0</v>
      </c>
      <c r="CQ22" s="86">
        <f>COUNTIF(C22:CN22,"=Not Met")</f>
        <v>0</v>
      </c>
      <c r="CR22" s="85">
        <f>IF(SUM(CO22,CQ22)=0,0,CQ22/SUM(CO22,CQ22))</f>
        <v>0</v>
      </c>
      <c r="CS22" s="87">
        <f>COUNTIF(C22:CN22,"=N/A")</f>
        <v>0</v>
      </c>
    </row>
    <row r="23" spans="1:9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2"/>
      <c r="AG23" s="612"/>
      <c r="AH23" s="612"/>
      <c r="AI23" s="612"/>
      <c r="AJ23" s="612"/>
      <c r="AK23" s="612"/>
      <c r="AL23" s="612"/>
      <c r="AM23" s="612"/>
      <c r="AN23" s="612"/>
      <c r="AO23" s="612"/>
      <c r="AP23" s="612"/>
      <c r="AQ23" s="612"/>
      <c r="AR23" s="612"/>
      <c r="AS23" s="612"/>
      <c r="AT23" s="612"/>
      <c r="AU23" s="612"/>
      <c r="AV23" s="612"/>
      <c r="AW23" s="612"/>
      <c r="AX23" s="612"/>
      <c r="AY23" s="612"/>
      <c r="AZ23" s="612"/>
      <c r="BA23" s="612"/>
      <c r="BB23" s="612"/>
      <c r="BC23" s="612"/>
      <c r="BD23" s="612"/>
      <c r="BE23" s="612"/>
      <c r="BF23" s="612"/>
      <c r="BG23" s="612"/>
      <c r="BH23" s="612"/>
      <c r="BI23" s="612"/>
      <c r="BJ23" s="612"/>
      <c r="BK23" s="612"/>
      <c r="BL23" s="612"/>
      <c r="BM23" s="612"/>
      <c r="BN23" s="612"/>
      <c r="BO23" s="612"/>
      <c r="BP23" s="612"/>
      <c r="BQ23" s="612"/>
      <c r="BR23" s="612"/>
      <c r="BS23" s="612"/>
      <c r="BT23" s="612"/>
      <c r="BU23" s="612"/>
      <c r="BV23" s="612"/>
      <c r="BW23" s="612"/>
      <c r="BX23" s="612"/>
      <c r="BY23" s="612"/>
      <c r="BZ23" s="612"/>
      <c r="CA23" s="612"/>
      <c r="CB23" s="612"/>
      <c r="CC23" s="612"/>
      <c r="CD23" s="612"/>
      <c r="CE23" s="612"/>
      <c r="CF23" s="612"/>
      <c r="CG23" s="612"/>
      <c r="CH23" s="612"/>
      <c r="CI23" s="612"/>
      <c r="CJ23" s="612"/>
      <c r="CK23" s="612"/>
      <c r="CL23" s="612"/>
      <c r="CM23" s="612"/>
      <c r="CN23" s="613"/>
      <c r="CO23" s="594"/>
      <c r="CP23" s="595"/>
      <c r="CQ23" s="596"/>
      <c r="CR23" s="595"/>
      <c r="CS23" s="597"/>
    </row>
    <row r="24" spans="1:9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6"/>
      <c r="BY24" s="576"/>
      <c r="BZ24" s="576"/>
      <c r="CA24" s="576"/>
      <c r="CB24" s="576"/>
      <c r="CC24" s="576"/>
      <c r="CD24" s="576"/>
      <c r="CE24" s="576"/>
      <c r="CF24" s="576"/>
      <c r="CG24" s="576"/>
      <c r="CH24" s="576"/>
      <c r="CI24" s="576"/>
      <c r="CJ24" s="576"/>
      <c r="CK24" s="576"/>
      <c r="CL24" s="576"/>
      <c r="CM24" s="576"/>
      <c r="CN24" s="608"/>
      <c r="CO24" s="84">
        <f>COUNTIF(C24:CN24,"=Met")</f>
        <v>0</v>
      </c>
      <c r="CP24" s="85">
        <f t="shared" ref="CP24" si="7">IF(SUM(CO24,CQ24)=0,0,CO24/SUM(CO24,CQ24))</f>
        <v>0</v>
      </c>
      <c r="CQ24" s="86">
        <f>COUNTIF(C24:CN24,"=Not Met")</f>
        <v>0</v>
      </c>
      <c r="CR24" s="85">
        <f t="shared" ref="CR24" si="8">IF(SUM(CO24,CQ24)=0,0,CQ24/SUM(CO24,CQ24))</f>
        <v>0</v>
      </c>
      <c r="CS24" s="87">
        <f>COUNTIF(C24:CN24,"=N/A")</f>
        <v>0</v>
      </c>
    </row>
    <row r="25" spans="1:9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2"/>
      <c r="AG25" s="612"/>
      <c r="AH25" s="612"/>
      <c r="AI25" s="612"/>
      <c r="AJ25" s="612"/>
      <c r="AK25" s="612"/>
      <c r="AL25" s="612"/>
      <c r="AM25" s="612"/>
      <c r="AN25" s="612"/>
      <c r="AO25" s="612"/>
      <c r="AP25" s="612"/>
      <c r="AQ25" s="612"/>
      <c r="AR25" s="612"/>
      <c r="AS25" s="612"/>
      <c r="AT25" s="612"/>
      <c r="AU25" s="612"/>
      <c r="AV25" s="612"/>
      <c r="AW25" s="612"/>
      <c r="AX25" s="612"/>
      <c r="AY25" s="612"/>
      <c r="AZ25" s="612"/>
      <c r="BA25" s="612"/>
      <c r="BB25" s="612"/>
      <c r="BC25" s="612"/>
      <c r="BD25" s="612"/>
      <c r="BE25" s="612"/>
      <c r="BF25" s="612"/>
      <c r="BG25" s="612"/>
      <c r="BH25" s="612"/>
      <c r="BI25" s="612"/>
      <c r="BJ25" s="612"/>
      <c r="BK25" s="612"/>
      <c r="BL25" s="612"/>
      <c r="BM25" s="612"/>
      <c r="BN25" s="612"/>
      <c r="BO25" s="612"/>
      <c r="BP25" s="612"/>
      <c r="BQ25" s="612"/>
      <c r="BR25" s="612"/>
      <c r="BS25" s="612"/>
      <c r="BT25" s="612"/>
      <c r="BU25" s="612"/>
      <c r="BV25" s="612"/>
      <c r="BW25" s="612"/>
      <c r="BX25" s="612"/>
      <c r="BY25" s="612"/>
      <c r="BZ25" s="612"/>
      <c r="CA25" s="612"/>
      <c r="CB25" s="612"/>
      <c r="CC25" s="612"/>
      <c r="CD25" s="612"/>
      <c r="CE25" s="612"/>
      <c r="CF25" s="612"/>
      <c r="CG25" s="612"/>
      <c r="CH25" s="612"/>
      <c r="CI25" s="612"/>
      <c r="CJ25" s="612"/>
      <c r="CK25" s="612"/>
      <c r="CL25" s="612"/>
      <c r="CM25" s="612"/>
      <c r="CN25" s="613"/>
      <c r="CO25" s="594"/>
      <c r="CP25" s="595"/>
      <c r="CQ25" s="596"/>
      <c r="CR25" s="595"/>
      <c r="CS25" s="597"/>
    </row>
    <row r="26" spans="1:9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6"/>
      <c r="BY26" s="576"/>
      <c r="BZ26" s="576"/>
      <c r="CA26" s="576"/>
      <c r="CB26" s="576"/>
      <c r="CC26" s="576"/>
      <c r="CD26" s="576"/>
      <c r="CE26" s="576"/>
      <c r="CF26" s="576"/>
      <c r="CG26" s="576"/>
      <c r="CH26" s="576"/>
      <c r="CI26" s="576"/>
      <c r="CJ26" s="576"/>
      <c r="CK26" s="576"/>
      <c r="CL26" s="576"/>
      <c r="CM26" s="576"/>
      <c r="CN26" s="608"/>
      <c r="CO26" s="84">
        <f>COUNTIF(C26:CN26,"=Met")</f>
        <v>0</v>
      </c>
      <c r="CP26" s="85">
        <f t="shared" ref="CP26" si="9">IF(SUM(CO26,CQ26)=0,0,CO26/SUM(CO26,CQ26))</f>
        <v>0</v>
      </c>
      <c r="CQ26" s="86">
        <f>COUNTIF(C26:CN26,"=Not Met")</f>
        <v>0</v>
      </c>
      <c r="CR26" s="85">
        <f>IF(SUM(CO26,CQ26)=0,0,CQ26/SUM(CO26,CQ26))</f>
        <v>0</v>
      </c>
      <c r="CS26" s="87">
        <f>COUNTIF(C26:CN26,"=N/A")</f>
        <v>0</v>
      </c>
    </row>
    <row r="27" spans="1:9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2"/>
      <c r="AQ27" s="612"/>
      <c r="AR27" s="612"/>
      <c r="AS27" s="612"/>
      <c r="AT27" s="612"/>
      <c r="AU27" s="612"/>
      <c r="AV27" s="612"/>
      <c r="AW27" s="612"/>
      <c r="AX27" s="612"/>
      <c r="AY27" s="612"/>
      <c r="AZ27" s="612"/>
      <c r="BA27" s="612"/>
      <c r="BB27" s="612"/>
      <c r="BC27" s="612"/>
      <c r="BD27" s="612"/>
      <c r="BE27" s="612"/>
      <c r="BF27" s="612"/>
      <c r="BG27" s="612"/>
      <c r="BH27" s="612"/>
      <c r="BI27" s="612"/>
      <c r="BJ27" s="612"/>
      <c r="BK27" s="612"/>
      <c r="BL27" s="612"/>
      <c r="BM27" s="612"/>
      <c r="BN27" s="612"/>
      <c r="BO27" s="612"/>
      <c r="BP27" s="612"/>
      <c r="BQ27" s="612"/>
      <c r="BR27" s="612"/>
      <c r="BS27" s="612"/>
      <c r="BT27" s="612"/>
      <c r="BU27" s="612"/>
      <c r="BV27" s="612"/>
      <c r="BW27" s="612"/>
      <c r="BX27" s="612"/>
      <c r="BY27" s="612"/>
      <c r="BZ27" s="612"/>
      <c r="CA27" s="612"/>
      <c r="CB27" s="612"/>
      <c r="CC27" s="612"/>
      <c r="CD27" s="612"/>
      <c r="CE27" s="612"/>
      <c r="CF27" s="612"/>
      <c r="CG27" s="612"/>
      <c r="CH27" s="612"/>
      <c r="CI27" s="612"/>
      <c r="CJ27" s="612"/>
      <c r="CK27" s="612"/>
      <c r="CL27" s="612"/>
      <c r="CM27" s="612"/>
      <c r="CN27" s="613"/>
      <c r="CO27" s="594"/>
      <c r="CP27" s="595"/>
      <c r="CQ27" s="596"/>
      <c r="CR27" s="595"/>
      <c r="CS27" s="597"/>
    </row>
    <row r="28" spans="1:9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6"/>
      <c r="BY28" s="576"/>
      <c r="BZ28" s="576"/>
      <c r="CA28" s="576"/>
      <c r="CB28" s="576"/>
      <c r="CC28" s="576"/>
      <c r="CD28" s="576"/>
      <c r="CE28" s="576"/>
      <c r="CF28" s="576"/>
      <c r="CG28" s="576"/>
      <c r="CH28" s="576"/>
      <c r="CI28" s="576"/>
      <c r="CJ28" s="576"/>
      <c r="CK28" s="576"/>
      <c r="CL28" s="576"/>
      <c r="CM28" s="576"/>
      <c r="CN28" s="608"/>
      <c r="CO28" s="84">
        <f>COUNTIF(C28:CN28,"=Met")</f>
        <v>0</v>
      </c>
      <c r="CP28" s="85">
        <f t="shared" ref="CP28" si="10">IF(SUM(CO28,CQ28)=0,0,CO28/SUM(CO28,CQ28))</f>
        <v>0</v>
      </c>
      <c r="CQ28" s="86">
        <f>COUNTIF(C28:CN28,"=Not Met")</f>
        <v>0</v>
      </c>
      <c r="CR28" s="85">
        <f>IF(SUM(CO28,CQ28)=0,0,CQ28/SUM(CO28,CQ28))</f>
        <v>0</v>
      </c>
      <c r="CS28" s="87">
        <f>COUNTIF(C28:CN28,"=N/A")</f>
        <v>0</v>
      </c>
    </row>
    <row r="29" spans="1:9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2"/>
      <c r="AG29" s="612"/>
      <c r="AH29" s="612"/>
      <c r="AI29" s="612"/>
      <c r="AJ29" s="612"/>
      <c r="AK29" s="612"/>
      <c r="AL29" s="612"/>
      <c r="AM29" s="612"/>
      <c r="AN29" s="612"/>
      <c r="AO29" s="612"/>
      <c r="AP29" s="612"/>
      <c r="AQ29" s="612"/>
      <c r="AR29" s="612"/>
      <c r="AS29" s="612"/>
      <c r="AT29" s="612"/>
      <c r="AU29" s="612"/>
      <c r="AV29" s="612"/>
      <c r="AW29" s="612"/>
      <c r="AX29" s="612"/>
      <c r="AY29" s="612"/>
      <c r="AZ29" s="612"/>
      <c r="BA29" s="612"/>
      <c r="BB29" s="612"/>
      <c r="BC29" s="612"/>
      <c r="BD29" s="612"/>
      <c r="BE29" s="612"/>
      <c r="BF29" s="612"/>
      <c r="BG29" s="612"/>
      <c r="BH29" s="612"/>
      <c r="BI29" s="612"/>
      <c r="BJ29" s="612"/>
      <c r="BK29" s="612"/>
      <c r="BL29" s="612"/>
      <c r="BM29" s="612"/>
      <c r="BN29" s="612"/>
      <c r="BO29" s="612"/>
      <c r="BP29" s="612"/>
      <c r="BQ29" s="612"/>
      <c r="BR29" s="612"/>
      <c r="BS29" s="612"/>
      <c r="BT29" s="612"/>
      <c r="BU29" s="612"/>
      <c r="BV29" s="612"/>
      <c r="BW29" s="612"/>
      <c r="BX29" s="612"/>
      <c r="BY29" s="612"/>
      <c r="BZ29" s="612"/>
      <c r="CA29" s="612"/>
      <c r="CB29" s="612"/>
      <c r="CC29" s="612"/>
      <c r="CD29" s="612"/>
      <c r="CE29" s="612"/>
      <c r="CF29" s="612"/>
      <c r="CG29" s="612"/>
      <c r="CH29" s="612"/>
      <c r="CI29" s="612"/>
      <c r="CJ29" s="612"/>
      <c r="CK29" s="612"/>
      <c r="CL29" s="612"/>
      <c r="CM29" s="612"/>
      <c r="CN29" s="613"/>
      <c r="CO29" s="594"/>
      <c r="CP29" s="595"/>
      <c r="CQ29" s="596"/>
      <c r="CR29" s="595"/>
      <c r="CS29" s="597"/>
    </row>
    <row r="30" spans="1:9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6"/>
      <c r="BY30" s="576"/>
      <c r="BZ30" s="576"/>
      <c r="CA30" s="576"/>
      <c r="CB30" s="576"/>
      <c r="CC30" s="576"/>
      <c r="CD30" s="576"/>
      <c r="CE30" s="576"/>
      <c r="CF30" s="576"/>
      <c r="CG30" s="576"/>
      <c r="CH30" s="576"/>
      <c r="CI30" s="576"/>
      <c r="CJ30" s="576"/>
      <c r="CK30" s="576"/>
      <c r="CL30" s="576"/>
      <c r="CM30" s="576"/>
      <c r="CN30" s="608"/>
      <c r="CO30" s="84">
        <f>COUNTIF(C30:CN30,"=Met")</f>
        <v>0</v>
      </c>
      <c r="CP30" s="85">
        <f t="shared" ref="CP30" si="11">IF(SUM(CO30,CQ30)=0,0,CO30/SUM(CO30,CQ30))</f>
        <v>0</v>
      </c>
      <c r="CQ30" s="86">
        <f>COUNTIF(C30:CN30,"=Not Met")</f>
        <v>0</v>
      </c>
      <c r="CR30" s="85">
        <f t="shared" ref="CR30" si="12">IF(SUM(CO30,CQ30)=0,0,CQ30/SUM(CO30,CQ30))</f>
        <v>0</v>
      </c>
      <c r="CS30" s="87">
        <f>COUNTIF(C30:CN30,"=N/A")</f>
        <v>0</v>
      </c>
    </row>
    <row r="31" spans="1:9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2"/>
      <c r="AG31" s="612"/>
      <c r="AH31" s="612"/>
      <c r="AI31" s="612"/>
      <c r="AJ31" s="612"/>
      <c r="AK31" s="612"/>
      <c r="AL31" s="612"/>
      <c r="AM31" s="612"/>
      <c r="AN31" s="612"/>
      <c r="AO31" s="612"/>
      <c r="AP31" s="612"/>
      <c r="AQ31" s="612"/>
      <c r="AR31" s="612"/>
      <c r="AS31" s="612"/>
      <c r="AT31" s="612"/>
      <c r="AU31" s="612"/>
      <c r="AV31" s="612"/>
      <c r="AW31" s="612"/>
      <c r="AX31" s="612"/>
      <c r="AY31" s="612"/>
      <c r="AZ31" s="612"/>
      <c r="BA31" s="612"/>
      <c r="BB31" s="612"/>
      <c r="BC31" s="612"/>
      <c r="BD31" s="612"/>
      <c r="BE31" s="612"/>
      <c r="BF31" s="612"/>
      <c r="BG31" s="612"/>
      <c r="BH31" s="612"/>
      <c r="BI31" s="612"/>
      <c r="BJ31" s="612"/>
      <c r="BK31" s="612"/>
      <c r="BL31" s="612"/>
      <c r="BM31" s="612"/>
      <c r="BN31" s="612"/>
      <c r="BO31" s="612"/>
      <c r="BP31" s="612"/>
      <c r="BQ31" s="612"/>
      <c r="BR31" s="612"/>
      <c r="BS31" s="612"/>
      <c r="BT31" s="612"/>
      <c r="BU31" s="612"/>
      <c r="BV31" s="612"/>
      <c r="BW31" s="612"/>
      <c r="BX31" s="612"/>
      <c r="BY31" s="612"/>
      <c r="BZ31" s="612"/>
      <c r="CA31" s="612"/>
      <c r="CB31" s="612"/>
      <c r="CC31" s="612"/>
      <c r="CD31" s="612"/>
      <c r="CE31" s="612"/>
      <c r="CF31" s="612"/>
      <c r="CG31" s="612"/>
      <c r="CH31" s="612"/>
      <c r="CI31" s="612"/>
      <c r="CJ31" s="612"/>
      <c r="CK31" s="612"/>
      <c r="CL31" s="612"/>
      <c r="CM31" s="612"/>
      <c r="CN31" s="613"/>
      <c r="CO31" s="594"/>
      <c r="CP31" s="595"/>
      <c r="CQ31" s="596"/>
      <c r="CR31" s="595"/>
      <c r="CS31" s="597"/>
    </row>
    <row r="32" spans="1:9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6"/>
      <c r="BY32" s="576"/>
      <c r="BZ32" s="576"/>
      <c r="CA32" s="576"/>
      <c r="CB32" s="576"/>
      <c r="CC32" s="576"/>
      <c r="CD32" s="576"/>
      <c r="CE32" s="576"/>
      <c r="CF32" s="576"/>
      <c r="CG32" s="576"/>
      <c r="CH32" s="576"/>
      <c r="CI32" s="576"/>
      <c r="CJ32" s="576"/>
      <c r="CK32" s="576"/>
      <c r="CL32" s="576"/>
      <c r="CM32" s="576"/>
      <c r="CN32" s="608"/>
      <c r="CO32" s="84">
        <f>COUNTIF(C32:CN32,"=Met")</f>
        <v>0</v>
      </c>
      <c r="CP32" s="85">
        <f t="shared" ref="CP32" si="13">IF(SUM(CO32,CQ32)=0,0,CO32/SUM(CO32,CQ32))</f>
        <v>0</v>
      </c>
      <c r="CQ32" s="86">
        <f>COUNTIF(C32:CN32,"=Not Met")</f>
        <v>0</v>
      </c>
      <c r="CR32" s="85">
        <f t="shared" ref="CR32" si="14">IF(SUM(CO32,CQ32)=0,0,CQ32/SUM(CO32,CQ32))</f>
        <v>0</v>
      </c>
      <c r="CS32" s="87">
        <f>COUNTIF(C32:CN32,"=N/A")</f>
        <v>0</v>
      </c>
    </row>
    <row r="33" spans="1:9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2"/>
      <c r="BQ33" s="612"/>
      <c r="BR33" s="612"/>
      <c r="BS33" s="612"/>
      <c r="BT33" s="612"/>
      <c r="BU33" s="612"/>
      <c r="BV33" s="612"/>
      <c r="BW33" s="612"/>
      <c r="BX33" s="612"/>
      <c r="BY33" s="612"/>
      <c r="BZ33" s="612"/>
      <c r="CA33" s="612"/>
      <c r="CB33" s="612"/>
      <c r="CC33" s="612"/>
      <c r="CD33" s="612"/>
      <c r="CE33" s="612"/>
      <c r="CF33" s="612"/>
      <c r="CG33" s="612"/>
      <c r="CH33" s="612"/>
      <c r="CI33" s="612"/>
      <c r="CJ33" s="612"/>
      <c r="CK33" s="612"/>
      <c r="CL33" s="612"/>
      <c r="CM33" s="612"/>
      <c r="CN33" s="613"/>
      <c r="CO33" s="594"/>
      <c r="CP33" s="595"/>
      <c r="CQ33" s="596"/>
      <c r="CR33" s="595"/>
      <c r="CS33" s="597"/>
    </row>
    <row r="34" spans="1:9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6"/>
      <c r="BY34" s="576"/>
      <c r="BZ34" s="576"/>
      <c r="CA34" s="576"/>
      <c r="CB34" s="576"/>
      <c r="CC34" s="576"/>
      <c r="CD34" s="576"/>
      <c r="CE34" s="576"/>
      <c r="CF34" s="576"/>
      <c r="CG34" s="576"/>
      <c r="CH34" s="576"/>
      <c r="CI34" s="576"/>
      <c r="CJ34" s="576"/>
      <c r="CK34" s="576"/>
      <c r="CL34" s="576"/>
      <c r="CM34" s="576"/>
      <c r="CN34" s="608"/>
      <c r="CO34" s="84">
        <f>COUNTIF(C34:CN34,"=Met")</f>
        <v>0</v>
      </c>
      <c r="CP34" s="85">
        <f t="shared" ref="CP34" si="15">IF(SUM(CO34,CQ34)=0,0,CO34/SUM(CO34,CQ34))</f>
        <v>0</v>
      </c>
      <c r="CQ34" s="86">
        <f>COUNTIF(C34:CN34,"=Not Met")</f>
        <v>0</v>
      </c>
      <c r="CR34" s="85">
        <f t="shared" ref="CR34" si="16">IF(SUM(CO34,CQ34)=0,0,CQ34/SUM(CO34,CQ34))</f>
        <v>0</v>
      </c>
      <c r="CS34" s="87">
        <f>COUNTIF(C34:CN34,"=N/A")</f>
        <v>0</v>
      </c>
    </row>
    <row r="35" spans="1:9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2"/>
      <c r="AG35" s="612"/>
      <c r="AH35" s="612"/>
      <c r="AI35" s="612"/>
      <c r="AJ35" s="612"/>
      <c r="AK35" s="612"/>
      <c r="AL35" s="612"/>
      <c r="AM35" s="612"/>
      <c r="AN35" s="612"/>
      <c r="AO35" s="612"/>
      <c r="AP35" s="612"/>
      <c r="AQ35" s="612"/>
      <c r="AR35" s="612"/>
      <c r="AS35" s="612"/>
      <c r="AT35" s="612"/>
      <c r="AU35" s="612"/>
      <c r="AV35" s="612"/>
      <c r="AW35" s="612"/>
      <c r="AX35" s="612"/>
      <c r="AY35" s="612"/>
      <c r="AZ35" s="612"/>
      <c r="BA35" s="612"/>
      <c r="BB35" s="612"/>
      <c r="BC35" s="612"/>
      <c r="BD35" s="612"/>
      <c r="BE35" s="612"/>
      <c r="BF35" s="612"/>
      <c r="BG35" s="612"/>
      <c r="BH35" s="612"/>
      <c r="BI35" s="612"/>
      <c r="BJ35" s="612"/>
      <c r="BK35" s="612"/>
      <c r="BL35" s="612"/>
      <c r="BM35" s="612"/>
      <c r="BN35" s="612"/>
      <c r="BO35" s="612"/>
      <c r="BP35" s="612"/>
      <c r="BQ35" s="612"/>
      <c r="BR35" s="612"/>
      <c r="BS35" s="612"/>
      <c r="BT35" s="612"/>
      <c r="BU35" s="612"/>
      <c r="BV35" s="612"/>
      <c r="BW35" s="612"/>
      <c r="BX35" s="612"/>
      <c r="BY35" s="612"/>
      <c r="BZ35" s="612"/>
      <c r="CA35" s="612"/>
      <c r="CB35" s="612"/>
      <c r="CC35" s="612"/>
      <c r="CD35" s="612"/>
      <c r="CE35" s="612"/>
      <c r="CF35" s="612"/>
      <c r="CG35" s="612"/>
      <c r="CH35" s="612"/>
      <c r="CI35" s="612"/>
      <c r="CJ35" s="612"/>
      <c r="CK35" s="612"/>
      <c r="CL35" s="612"/>
      <c r="CM35" s="612"/>
      <c r="CN35" s="613"/>
      <c r="CO35" s="594"/>
      <c r="CP35" s="595"/>
      <c r="CQ35" s="596"/>
      <c r="CR35" s="595"/>
      <c r="CS35" s="597"/>
    </row>
    <row r="36" spans="1:9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6"/>
      <c r="BY36" s="576"/>
      <c r="BZ36" s="576"/>
      <c r="CA36" s="576"/>
      <c r="CB36" s="576"/>
      <c r="CC36" s="576"/>
      <c r="CD36" s="576"/>
      <c r="CE36" s="576"/>
      <c r="CF36" s="576"/>
      <c r="CG36" s="576"/>
      <c r="CH36" s="576"/>
      <c r="CI36" s="576"/>
      <c r="CJ36" s="576"/>
      <c r="CK36" s="576"/>
      <c r="CL36" s="576"/>
      <c r="CM36" s="576"/>
      <c r="CN36" s="608"/>
      <c r="CO36" s="84">
        <f>COUNTIF(C36:CN36,"=Met")</f>
        <v>0</v>
      </c>
      <c r="CP36" s="85">
        <f t="shared" ref="CP36" si="17">IF(SUM(CO36,CQ36)=0,0,CO36/SUM(CO36,CQ36))</f>
        <v>0</v>
      </c>
      <c r="CQ36" s="86">
        <f>COUNTIF(C36:CN36,"=Not Met")</f>
        <v>0</v>
      </c>
      <c r="CR36" s="85">
        <f t="shared" ref="CR36" si="18">IF(SUM(CO36,CQ36)=0,0,CQ36/SUM(CO36,CQ36))</f>
        <v>0</v>
      </c>
      <c r="CS36" s="87">
        <f>COUNTIF(C36:CN36,"=N/A")</f>
        <v>0</v>
      </c>
    </row>
    <row r="37" spans="1:9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612"/>
      <c r="BE37" s="612"/>
      <c r="BF37" s="612"/>
      <c r="BG37" s="612"/>
      <c r="BH37" s="612"/>
      <c r="BI37" s="612"/>
      <c r="BJ37" s="612"/>
      <c r="BK37" s="612"/>
      <c r="BL37" s="612"/>
      <c r="BM37" s="612"/>
      <c r="BN37" s="612"/>
      <c r="BO37" s="612"/>
      <c r="BP37" s="612"/>
      <c r="BQ37" s="612"/>
      <c r="BR37" s="612"/>
      <c r="BS37" s="612"/>
      <c r="BT37" s="612"/>
      <c r="BU37" s="612"/>
      <c r="BV37" s="612"/>
      <c r="BW37" s="612"/>
      <c r="BX37" s="612"/>
      <c r="BY37" s="612"/>
      <c r="BZ37" s="612"/>
      <c r="CA37" s="612"/>
      <c r="CB37" s="612"/>
      <c r="CC37" s="612"/>
      <c r="CD37" s="612"/>
      <c r="CE37" s="612"/>
      <c r="CF37" s="612"/>
      <c r="CG37" s="612"/>
      <c r="CH37" s="612"/>
      <c r="CI37" s="612"/>
      <c r="CJ37" s="612"/>
      <c r="CK37" s="612"/>
      <c r="CL37" s="612"/>
      <c r="CM37" s="612"/>
      <c r="CN37" s="613"/>
      <c r="CO37" s="594"/>
      <c r="CP37" s="595"/>
      <c r="CQ37" s="596"/>
      <c r="CR37" s="595"/>
      <c r="CS37" s="597"/>
    </row>
    <row r="38" spans="1:9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6"/>
      <c r="BY38" s="576"/>
      <c r="BZ38" s="576"/>
      <c r="CA38" s="576"/>
      <c r="CB38" s="576"/>
      <c r="CC38" s="576"/>
      <c r="CD38" s="576"/>
      <c r="CE38" s="576"/>
      <c r="CF38" s="576"/>
      <c r="CG38" s="576"/>
      <c r="CH38" s="576"/>
      <c r="CI38" s="576"/>
      <c r="CJ38" s="576"/>
      <c r="CK38" s="576"/>
      <c r="CL38" s="576"/>
      <c r="CM38" s="576"/>
      <c r="CN38" s="608"/>
      <c r="CO38" s="84">
        <f>COUNTIF(C38:CN38,"=Met")</f>
        <v>0</v>
      </c>
      <c r="CP38" s="85">
        <f t="shared" ref="CP38" si="19">IF(SUM(CO38,CQ38)=0,0,CO38/SUM(CO38,CQ38))</f>
        <v>0</v>
      </c>
      <c r="CQ38" s="86">
        <f>COUNTIF(C38:CN38,"=Not Met")</f>
        <v>0</v>
      </c>
      <c r="CR38" s="85">
        <f t="shared" ref="CR38" si="20">IF(SUM(CO38,CQ38)=0,0,CQ38/SUM(CO38,CQ38))</f>
        <v>0</v>
      </c>
      <c r="CS38" s="87">
        <f>COUNTIF(C38:CN38,"=N/A")</f>
        <v>0</v>
      </c>
    </row>
    <row r="39" spans="1:9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2"/>
      <c r="AG39" s="612"/>
      <c r="AH39" s="612"/>
      <c r="AI39" s="612"/>
      <c r="AJ39" s="612"/>
      <c r="AK39" s="612"/>
      <c r="AL39" s="612"/>
      <c r="AM39" s="612"/>
      <c r="AN39" s="612"/>
      <c r="AO39" s="612"/>
      <c r="AP39" s="612"/>
      <c r="AQ39" s="612"/>
      <c r="AR39" s="612"/>
      <c r="AS39" s="612"/>
      <c r="AT39" s="612"/>
      <c r="AU39" s="612"/>
      <c r="AV39" s="612"/>
      <c r="AW39" s="612"/>
      <c r="AX39" s="612"/>
      <c r="AY39" s="612"/>
      <c r="AZ39" s="612"/>
      <c r="BA39" s="612"/>
      <c r="BB39" s="612"/>
      <c r="BC39" s="612"/>
      <c r="BD39" s="612"/>
      <c r="BE39" s="612"/>
      <c r="BF39" s="612"/>
      <c r="BG39" s="612"/>
      <c r="BH39" s="612"/>
      <c r="BI39" s="612"/>
      <c r="BJ39" s="612"/>
      <c r="BK39" s="612"/>
      <c r="BL39" s="612"/>
      <c r="BM39" s="612"/>
      <c r="BN39" s="612"/>
      <c r="BO39" s="612"/>
      <c r="BP39" s="612"/>
      <c r="BQ39" s="612"/>
      <c r="BR39" s="612"/>
      <c r="BS39" s="612"/>
      <c r="BT39" s="612"/>
      <c r="BU39" s="612"/>
      <c r="BV39" s="612"/>
      <c r="BW39" s="612"/>
      <c r="BX39" s="612"/>
      <c r="BY39" s="612"/>
      <c r="BZ39" s="612"/>
      <c r="CA39" s="612"/>
      <c r="CB39" s="612"/>
      <c r="CC39" s="612"/>
      <c r="CD39" s="612"/>
      <c r="CE39" s="612"/>
      <c r="CF39" s="612"/>
      <c r="CG39" s="612"/>
      <c r="CH39" s="612"/>
      <c r="CI39" s="612"/>
      <c r="CJ39" s="612"/>
      <c r="CK39" s="612"/>
      <c r="CL39" s="612"/>
      <c r="CM39" s="612"/>
      <c r="CN39" s="613"/>
      <c r="CO39" s="594"/>
      <c r="CP39" s="595"/>
      <c r="CQ39" s="596"/>
      <c r="CR39" s="595"/>
      <c r="CS39" s="597"/>
    </row>
    <row r="40" spans="1:9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6"/>
      <c r="BY40" s="576"/>
      <c r="BZ40" s="576"/>
      <c r="CA40" s="576"/>
      <c r="CB40" s="576"/>
      <c r="CC40" s="576"/>
      <c r="CD40" s="576"/>
      <c r="CE40" s="576"/>
      <c r="CF40" s="576"/>
      <c r="CG40" s="576"/>
      <c r="CH40" s="576"/>
      <c r="CI40" s="576"/>
      <c r="CJ40" s="576"/>
      <c r="CK40" s="576"/>
      <c r="CL40" s="576"/>
      <c r="CM40" s="576"/>
      <c r="CN40" s="608"/>
      <c r="CO40" s="84">
        <f>COUNTIF(C40:CN40,"=Met")</f>
        <v>0</v>
      </c>
      <c r="CP40" s="85">
        <f t="shared" ref="CP40" si="21">IF(SUM(CO40,CQ40)=0,0,CO40/SUM(CO40,CQ40))</f>
        <v>0</v>
      </c>
      <c r="CQ40" s="86">
        <f>COUNTIF(C40:CN40,"=Not Met")</f>
        <v>0</v>
      </c>
      <c r="CR40" s="85">
        <f t="shared" ref="CR40" si="22">IF(SUM(CO40,CQ40)=0,0,CQ40/SUM(CO40,CQ40))</f>
        <v>0</v>
      </c>
      <c r="CS40" s="87">
        <f>COUNTIF(C40:CN40,"=N/A")</f>
        <v>0</v>
      </c>
    </row>
    <row r="41" spans="1:9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1"/>
      <c r="AG41" s="931"/>
      <c r="AH41" s="931"/>
      <c r="AI41" s="931"/>
      <c r="AJ41" s="931"/>
      <c r="AK41" s="931"/>
      <c r="AL41" s="931"/>
      <c r="AM41" s="931"/>
      <c r="AN41" s="931"/>
      <c r="AO41" s="931"/>
      <c r="AP41" s="931"/>
      <c r="AQ41" s="931"/>
      <c r="AR41" s="931"/>
      <c r="AS41" s="931"/>
      <c r="AT41" s="931"/>
      <c r="AU41" s="931"/>
      <c r="AV41" s="931"/>
      <c r="AW41" s="931"/>
      <c r="AX41" s="931"/>
      <c r="AY41" s="931"/>
      <c r="AZ41" s="931"/>
      <c r="BA41" s="931"/>
      <c r="BB41" s="931"/>
      <c r="BC41" s="931"/>
      <c r="BD41" s="931"/>
      <c r="BE41" s="931"/>
      <c r="BF41" s="931"/>
      <c r="BG41" s="931"/>
      <c r="BH41" s="931"/>
      <c r="BI41" s="931"/>
      <c r="BJ41" s="931"/>
      <c r="BK41" s="931"/>
      <c r="BL41" s="931"/>
      <c r="BM41" s="931"/>
      <c r="BN41" s="931"/>
      <c r="BO41" s="931"/>
      <c r="BP41" s="931"/>
      <c r="BQ41" s="931"/>
      <c r="BR41" s="931"/>
      <c r="BS41" s="931"/>
      <c r="BT41" s="931"/>
      <c r="BU41" s="931"/>
      <c r="BV41" s="931"/>
      <c r="BW41" s="931"/>
      <c r="BX41" s="931"/>
      <c r="BY41" s="931"/>
      <c r="BZ41" s="931"/>
      <c r="CA41" s="931"/>
      <c r="CB41" s="931"/>
      <c r="CC41" s="931"/>
      <c r="CD41" s="931"/>
      <c r="CE41" s="931"/>
      <c r="CF41" s="931"/>
      <c r="CG41" s="931"/>
      <c r="CH41" s="931"/>
      <c r="CI41" s="931"/>
      <c r="CJ41" s="931"/>
      <c r="CK41" s="931"/>
      <c r="CL41" s="931"/>
      <c r="CM41" s="931"/>
      <c r="CN41" s="932"/>
      <c r="CO41" s="933"/>
      <c r="CP41" s="934"/>
      <c r="CQ41" s="935"/>
      <c r="CR41" s="934"/>
      <c r="CS41" s="936"/>
    </row>
    <row r="42" spans="1:97" ht="64.5" thickTop="1">
      <c r="A42" s="913" t="s">
        <v>405</v>
      </c>
      <c r="B42" s="939" t="s">
        <v>473</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8"/>
      <c r="AG42" s="628"/>
      <c r="AH42" s="628"/>
      <c r="AI42" s="628"/>
      <c r="AJ42" s="628"/>
      <c r="AK42" s="628"/>
      <c r="AL42" s="628"/>
      <c r="AM42" s="628"/>
      <c r="AN42" s="628"/>
      <c r="AO42" s="628"/>
      <c r="AP42" s="628"/>
      <c r="AQ42" s="628"/>
      <c r="AR42" s="628"/>
      <c r="AS42" s="628"/>
      <c r="AT42" s="628"/>
      <c r="AU42" s="628"/>
      <c r="AV42" s="628"/>
      <c r="AW42" s="628"/>
      <c r="AX42" s="628"/>
      <c r="AY42" s="628"/>
      <c r="AZ42" s="628"/>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8"/>
      <c r="BW42" s="628"/>
      <c r="BX42" s="628"/>
      <c r="BY42" s="628"/>
      <c r="BZ42" s="628"/>
      <c r="CA42" s="628"/>
      <c r="CB42" s="628"/>
      <c r="CC42" s="628"/>
      <c r="CD42" s="628"/>
      <c r="CE42" s="628"/>
      <c r="CF42" s="628"/>
      <c r="CG42" s="628"/>
      <c r="CH42" s="628"/>
      <c r="CI42" s="628"/>
      <c r="CJ42" s="628"/>
      <c r="CK42" s="628"/>
      <c r="CL42" s="628"/>
      <c r="CM42" s="628"/>
      <c r="CN42" s="627"/>
      <c r="CO42" s="922">
        <f>COUNTIF(C42:CN42,"=Met")</f>
        <v>0</v>
      </c>
      <c r="CP42" s="923">
        <f t="shared" ref="CP42" si="23">IF(SUM(CO42,CQ42)=0,0,CO42/SUM(CO42,CQ42))</f>
        <v>0</v>
      </c>
      <c r="CQ42" s="924">
        <f>COUNTIF(C42:CN42,"=Not Met")</f>
        <v>0</v>
      </c>
      <c r="CR42" s="923">
        <f t="shared" ref="CR42" si="24">IF(SUM(CO42,CQ42)=0,0,CQ42/SUM(CO42,CQ42))</f>
        <v>0</v>
      </c>
      <c r="CS42" s="925">
        <f>COUNTIF(C42:CN42,"=N/A")</f>
        <v>0</v>
      </c>
    </row>
    <row r="43" spans="1:9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2"/>
      <c r="AP43" s="612"/>
      <c r="AQ43" s="612"/>
      <c r="AR43" s="612"/>
      <c r="AS43" s="612"/>
      <c r="AT43" s="612"/>
      <c r="AU43" s="612"/>
      <c r="AV43" s="612"/>
      <c r="AW43" s="612"/>
      <c r="AX43" s="612"/>
      <c r="AY43" s="612"/>
      <c r="AZ43" s="612"/>
      <c r="BA43" s="612"/>
      <c r="BB43" s="612"/>
      <c r="BC43" s="612"/>
      <c r="BD43" s="612"/>
      <c r="BE43" s="612"/>
      <c r="BF43" s="612"/>
      <c r="BG43" s="612"/>
      <c r="BH43" s="612"/>
      <c r="BI43" s="612"/>
      <c r="BJ43" s="612"/>
      <c r="BK43" s="612"/>
      <c r="BL43" s="612"/>
      <c r="BM43" s="612"/>
      <c r="BN43" s="612"/>
      <c r="BO43" s="612"/>
      <c r="BP43" s="612"/>
      <c r="BQ43" s="612"/>
      <c r="BR43" s="612"/>
      <c r="BS43" s="612"/>
      <c r="BT43" s="612"/>
      <c r="BU43" s="612"/>
      <c r="BV43" s="612"/>
      <c r="BW43" s="612"/>
      <c r="BX43" s="612"/>
      <c r="BY43" s="612"/>
      <c r="BZ43" s="612"/>
      <c r="CA43" s="612"/>
      <c r="CB43" s="612"/>
      <c r="CC43" s="612"/>
      <c r="CD43" s="612"/>
      <c r="CE43" s="612"/>
      <c r="CF43" s="612"/>
      <c r="CG43" s="612"/>
      <c r="CH43" s="612"/>
      <c r="CI43" s="612"/>
      <c r="CJ43" s="612"/>
      <c r="CK43" s="612"/>
      <c r="CL43" s="612"/>
      <c r="CM43" s="612"/>
      <c r="CN43" s="613"/>
      <c r="CO43" s="594"/>
      <c r="CP43" s="595"/>
      <c r="CQ43" s="596"/>
      <c r="CR43" s="595"/>
      <c r="CS43" s="597"/>
    </row>
    <row r="44" spans="1:97">
      <c r="A44" s="915" t="s">
        <v>406</v>
      </c>
      <c r="B44" s="939" t="s">
        <v>474</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8"/>
      <c r="AG44" s="628"/>
      <c r="AH44" s="628"/>
      <c r="AI44" s="628"/>
      <c r="AJ44" s="628"/>
      <c r="AK44" s="628"/>
      <c r="AL44" s="628"/>
      <c r="AM44" s="628"/>
      <c r="AN44" s="628"/>
      <c r="AO44" s="628"/>
      <c r="AP44" s="628"/>
      <c r="AQ44" s="628"/>
      <c r="AR44" s="628"/>
      <c r="AS44" s="628"/>
      <c r="AT44" s="628"/>
      <c r="AU44" s="628"/>
      <c r="AV44" s="628"/>
      <c r="AW44" s="628"/>
      <c r="AX44" s="628"/>
      <c r="AY44" s="628"/>
      <c r="AZ44" s="628"/>
      <c r="BA44" s="628"/>
      <c r="BB44" s="628"/>
      <c r="BC44" s="628"/>
      <c r="BD44" s="628"/>
      <c r="BE44" s="628"/>
      <c r="BF44" s="628"/>
      <c r="BG44" s="628"/>
      <c r="BH44" s="628"/>
      <c r="BI44" s="628"/>
      <c r="BJ44" s="628"/>
      <c r="BK44" s="628"/>
      <c r="BL44" s="628"/>
      <c r="BM44" s="628"/>
      <c r="BN44" s="628"/>
      <c r="BO44" s="628"/>
      <c r="BP44" s="628"/>
      <c r="BQ44" s="628"/>
      <c r="BR44" s="628"/>
      <c r="BS44" s="628"/>
      <c r="BT44" s="628"/>
      <c r="BU44" s="628"/>
      <c r="BV44" s="628"/>
      <c r="BW44" s="628"/>
      <c r="BX44" s="628"/>
      <c r="BY44" s="628"/>
      <c r="BZ44" s="628"/>
      <c r="CA44" s="628"/>
      <c r="CB44" s="628"/>
      <c r="CC44" s="628"/>
      <c r="CD44" s="628"/>
      <c r="CE44" s="628"/>
      <c r="CF44" s="628"/>
      <c r="CG44" s="628"/>
      <c r="CH44" s="628"/>
      <c r="CI44" s="628"/>
      <c r="CJ44" s="628"/>
      <c r="CK44" s="628"/>
      <c r="CL44" s="628"/>
      <c r="CM44" s="628"/>
      <c r="CN44" s="627"/>
      <c r="CO44" s="922">
        <f>COUNTIF(C44:CN44,"=Met")</f>
        <v>0</v>
      </c>
      <c r="CP44" s="923">
        <f t="shared" ref="CP44" si="25">IF(SUM(CO44,CQ44)=0,0,CO44/SUM(CO44,CQ44))</f>
        <v>0</v>
      </c>
      <c r="CQ44" s="924">
        <f>COUNTIF(C44:CN44,"=Not Met")</f>
        <v>0</v>
      </c>
      <c r="CR44" s="923">
        <f t="shared" ref="CR44" si="26">IF(SUM(CO44,CQ44)=0,0,CQ44/SUM(CO44,CQ44))</f>
        <v>0</v>
      </c>
      <c r="CS44" s="925">
        <f>COUNTIF(C44:CN44,"=N/A")</f>
        <v>0</v>
      </c>
    </row>
    <row r="45" spans="1:9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2"/>
      <c r="AG45" s="612"/>
      <c r="AH45" s="612"/>
      <c r="AI45" s="612"/>
      <c r="AJ45" s="612"/>
      <c r="AK45" s="612"/>
      <c r="AL45" s="612"/>
      <c r="AM45" s="612"/>
      <c r="AN45" s="612"/>
      <c r="AO45" s="612"/>
      <c r="AP45" s="612"/>
      <c r="AQ45" s="612"/>
      <c r="AR45" s="612"/>
      <c r="AS45" s="612"/>
      <c r="AT45" s="612"/>
      <c r="AU45" s="612"/>
      <c r="AV45" s="612"/>
      <c r="AW45" s="612"/>
      <c r="AX45" s="612"/>
      <c r="AY45" s="612"/>
      <c r="AZ45" s="612"/>
      <c r="BA45" s="612"/>
      <c r="BB45" s="612"/>
      <c r="BC45" s="612"/>
      <c r="BD45" s="612"/>
      <c r="BE45" s="612"/>
      <c r="BF45" s="612"/>
      <c r="BG45" s="612"/>
      <c r="BH45" s="612"/>
      <c r="BI45" s="612"/>
      <c r="BJ45" s="612"/>
      <c r="BK45" s="612"/>
      <c r="BL45" s="612"/>
      <c r="BM45" s="612"/>
      <c r="BN45" s="612"/>
      <c r="BO45" s="612"/>
      <c r="BP45" s="612"/>
      <c r="BQ45" s="612"/>
      <c r="BR45" s="612"/>
      <c r="BS45" s="612"/>
      <c r="BT45" s="612"/>
      <c r="BU45" s="612"/>
      <c r="BV45" s="612"/>
      <c r="BW45" s="612"/>
      <c r="BX45" s="612"/>
      <c r="BY45" s="612"/>
      <c r="BZ45" s="612"/>
      <c r="CA45" s="612"/>
      <c r="CB45" s="612"/>
      <c r="CC45" s="612"/>
      <c r="CD45" s="612"/>
      <c r="CE45" s="612"/>
      <c r="CF45" s="612"/>
      <c r="CG45" s="612"/>
      <c r="CH45" s="612"/>
      <c r="CI45" s="612"/>
      <c r="CJ45" s="612"/>
      <c r="CK45" s="612"/>
      <c r="CL45" s="612"/>
      <c r="CM45" s="612"/>
      <c r="CN45" s="613"/>
      <c r="CO45" s="594"/>
      <c r="CP45" s="595"/>
      <c r="CQ45" s="596"/>
      <c r="CR45" s="595"/>
      <c r="CS45" s="597"/>
    </row>
    <row r="46" spans="1:97">
      <c r="A46" s="913" t="s">
        <v>433</v>
      </c>
      <c r="B46" s="939" t="s">
        <v>475</v>
      </c>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576"/>
      <c r="AM46" s="576"/>
      <c r="AN46" s="576"/>
      <c r="AO46" s="576"/>
      <c r="AP46" s="576"/>
      <c r="AQ46" s="576"/>
      <c r="AR46" s="576"/>
      <c r="AS46" s="576"/>
      <c r="AT46" s="576"/>
      <c r="AU46" s="576"/>
      <c r="AV46" s="576"/>
      <c r="AW46" s="576"/>
      <c r="AX46" s="576"/>
      <c r="AY46" s="576"/>
      <c r="AZ46" s="576"/>
      <c r="BA46" s="576"/>
      <c r="BB46" s="576"/>
      <c r="BC46" s="576"/>
      <c r="BD46" s="576"/>
      <c r="BE46" s="576"/>
      <c r="BF46" s="576"/>
      <c r="BG46" s="576"/>
      <c r="BH46" s="576"/>
      <c r="BI46" s="576"/>
      <c r="BJ46" s="576"/>
      <c r="BK46" s="576"/>
      <c r="BL46" s="576"/>
      <c r="BM46" s="576"/>
      <c r="BN46" s="576"/>
      <c r="BO46" s="576"/>
      <c r="BP46" s="576"/>
      <c r="BQ46" s="576"/>
      <c r="BR46" s="576"/>
      <c r="BS46" s="576"/>
      <c r="BT46" s="576"/>
      <c r="BU46" s="576"/>
      <c r="BV46" s="576"/>
      <c r="BW46" s="576"/>
      <c r="BX46" s="576"/>
      <c r="BY46" s="576"/>
      <c r="BZ46" s="576"/>
      <c r="CA46" s="576"/>
      <c r="CB46" s="576"/>
      <c r="CC46" s="576"/>
      <c r="CD46" s="576"/>
      <c r="CE46" s="576"/>
      <c r="CF46" s="576"/>
      <c r="CG46" s="576"/>
      <c r="CH46" s="576"/>
      <c r="CI46" s="576"/>
      <c r="CJ46" s="576"/>
      <c r="CK46" s="576"/>
      <c r="CL46" s="576"/>
      <c r="CM46" s="576"/>
      <c r="CN46" s="608"/>
      <c r="CO46" s="84">
        <f>COUNTIF(C46:CN46,"=Met")</f>
        <v>0</v>
      </c>
      <c r="CP46" s="85">
        <f t="shared" ref="CP46" si="27">IF(SUM(CO46,CQ46)=0,0,CO46/SUM(CO46,CQ46))</f>
        <v>0</v>
      </c>
      <c r="CQ46" s="86">
        <f>COUNTIF(C46:CN46,"=Not Met")</f>
        <v>0</v>
      </c>
      <c r="CR46" s="85">
        <f t="shared" ref="CR46" si="28">IF(SUM(CO46,CQ46)=0,0,CQ46/SUM(CO46,CQ46))</f>
        <v>0</v>
      </c>
      <c r="CS46" s="87">
        <f>COUNTIF(C46:CN46,"=N/A")</f>
        <v>0</v>
      </c>
    </row>
    <row r="47" spans="1:97" ht="15" thickBot="1">
      <c r="A47" s="914"/>
      <c r="B47" s="943" t="s">
        <v>209</v>
      </c>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4"/>
      <c r="BY47" s="614"/>
      <c r="BZ47" s="614"/>
      <c r="CA47" s="614"/>
      <c r="CB47" s="614"/>
      <c r="CC47" s="614"/>
      <c r="CD47" s="614"/>
      <c r="CE47" s="614"/>
      <c r="CF47" s="614"/>
      <c r="CG47" s="614"/>
      <c r="CH47" s="614"/>
      <c r="CI47" s="614"/>
      <c r="CJ47" s="614"/>
      <c r="CK47" s="614"/>
      <c r="CL47" s="614"/>
      <c r="CM47" s="614"/>
      <c r="CN47" s="615"/>
      <c r="CO47" s="598"/>
      <c r="CP47" s="599"/>
      <c r="CQ47" s="600"/>
      <c r="CR47" s="599"/>
      <c r="CS47" s="601"/>
    </row>
    <row r="48" spans="1:97" ht="15" thickBot="1">
      <c r="B48" s="582"/>
    </row>
    <row r="49" spans="1:97" s="308" customFormat="1" ht="13.9" customHeight="1">
      <c r="B49" s="379" t="s">
        <v>58</v>
      </c>
      <c r="C49" s="380">
        <f t="shared" ref="C49:CN49" si="29">COUNTIF(C14:C47,"=Met")</f>
        <v>0</v>
      </c>
      <c r="D49" s="381">
        <f t="shared" si="29"/>
        <v>0</v>
      </c>
      <c r="E49" s="381">
        <f t="shared" si="29"/>
        <v>0</v>
      </c>
      <c r="F49" s="381">
        <f t="shared" si="29"/>
        <v>0</v>
      </c>
      <c r="G49" s="381">
        <f t="shared" si="29"/>
        <v>0</v>
      </c>
      <c r="H49" s="381">
        <f t="shared" si="29"/>
        <v>0</v>
      </c>
      <c r="I49" s="381">
        <f t="shared" si="29"/>
        <v>0</v>
      </c>
      <c r="J49" s="381">
        <f t="shared" si="29"/>
        <v>0</v>
      </c>
      <c r="K49" s="381">
        <f t="shared" si="29"/>
        <v>0</v>
      </c>
      <c r="L49" s="381">
        <f t="shared" si="29"/>
        <v>0</v>
      </c>
      <c r="M49" s="381">
        <f t="shared" ref="M49:BX49" si="30">COUNTIF(M14:M47,"=Met")</f>
        <v>0</v>
      </c>
      <c r="N49" s="381">
        <f t="shared" si="30"/>
        <v>0</v>
      </c>
      <c r="O49" s="381">
        <f t="shared" si="30"/>
        <v>0</v>
      </c>
      <c r="P49" s="381">
        <f t="shared" si="30"/>
        <v>0</v>
      </c>
      <c r="Q49" s="381">
        <f t="shared" si="30"/>
        <v>0</v>
      </c>
      <c r="R49" s="381">
        <f t="shared" si="30"/>
        <v>0</v>
      </c>
      <c r="S49" s="381">
        <f t="shared" si="30"/>
        <v>0</v>
      </c>
      <c r="T49" s="381">
        <f t="shared" si="30"/>
        <v>0</v>
      </c>
      <c r="U49" s="381">
        <f t="shared" si="30"/>
        <v>0</v>
      </c>
      <c r="V49" s="381">
        <f t="shared" si="30"/>
        <v>0</v>
      </c>
      <c r="W49" s="381">
        <f t="shared" si="30"/>
        <v>0</v>
      </c>
      <c r="X49" s="381">
        <f t="shared" si="30"/>
        <v>0</v>
      </c>
      <c r="Y49" s="381">
        <f t="shared" si="30"/>
        <v>0</v>
      </c>
      <c r="Z49" s="381">
        <f t="shared" si="30"/>
        <v>0</v>
      </c>
      <c r="AA49" s="381">
        <f t="shared" si="30"/>
        <v>0</v>
      </c>
      <c r="AB49" s="381">
        <f t="shared" si="30"/>
        <v>0</v>
      </c>
      <c r="AC49" s="381">
        <f t="shared" si="30"/>
        <v>0</v>
      </c>
      <c r="AD49" s="381">
        <f t="shared" si="30"/>
        <v>0</v>
      </c>
      <c r="AE49" s="381">
        <f t="shared" si="30"/>
        <v>0</v>
      </c>
      <c r="AF49" s="381">
        <f t="shared" si="30"/>
        <v>0</v>
      </c>
      <c r="AG49" s="381">
        <f t="shared" si="30"/>
        <v>0</v>
      </c>
      <c r="AH49" s="381">
        <f t="shared" si="30"/>
        <v>0</v>
      </c>
      <c r="AI49" s="381">
        <f t="shared" si="30"/>
        <v>0</v>
      </c>
      <c r="AJ49" s="381">
        <f t="shared" si="30"/>
        <v>0</v>
      </c>
      <c r="AK49" s="381">
        <f t="shared" si="30"/>
        <v>0</v>
      </c>
      <c r="AL49" s="381">
        <f t="shared" si="30"/>
        <v>0</v>
      </c>
      <c r="AM49" s="381">
        <f t="shared" si="30"/>
        <v>0</v>
      </c>
      <c r="AN49" s="381">
        <f t="shared" si="30"/>
        <v>0</v>
      </c>
      <c r="AO49" s="381">
        <f t="shared" si="30"/>
        <v>0</v>
      </c>
      <c r="AP49" s="381">
        <f t="shared" si="30"/>
        <v>0</v>
      </c>
      <c r="AQ49" s="381">
        <f t="shared" si="30"/>
        <v>0</v>
      </c>
      <c r="AR49" s="381">
        <f t="shared" si="30"/>
        <v>0</v>
      </c>
      <c r="AS49" s="381">
        <f t="shared" si="30"/>
        <v>0</v>
      </c>
      <c r="AT49" s="381">
        <f t="shared" si="30"/>
        <v>0</v>
      </c>
      <c r="AU49" s="381">
        <f t="shared" si="30"/>
        <v>0</v>
      </c>
      <c r="AV49" s="381">
        <f t="shared" si="30"/>
        <v>0</v>
      </c>
      <c r="AW49" s="381">
        <f t="shared" si="30"/>
        <v>0</v>
      </c>
      <c r="AX49" s="381">
        <f t="shared" si="30"/>
        <v>0</v>
      </c>
      <c r="AY49" s="381">
        <f t="shared" si="30"/>
        <v>0</v>
      </c>
      <c r="AZ49" s="381">
        <f t="shared" si="30"/>
        <v>0</v>
      </c>
      <c r="BA49" s="381">
        <f t="shared" si="30"/>
        <v>0</v>
      </c>
      <c r="BB49" s="381">
        <f t="shared" si="30"/>
        <v>0</v>
      </c>
      <c r="BC49" s="381">
        <f t="shared" si="30"/>
        <v>0</v>
      </c>
      <c r="BD49" s="381">
        <f t="shared" si="30"/>
        <v>0</v>
      </c>
      <c r="BE49" s="381">
        <f t="shared" si="30"/>
        <v>0</v>
      </c>
      <c r="BF49" s="381">
        <f t="shared" si="30"/>
        <v>0</v>
      </c>
      <c r="BG49" s="381">
        <f t="shared" si="30"/>
        <v>0</v>
      </c>
      <c r="BH49" s="381">
        <f t="shared" si="30"/>
        <v>0</v>
      </c>
      <c r="BI49" s="381">
        <f t="shared" si="30"/>
        <v>0</v>
      </c>
      <c r="BJ49" s="381">
        <f t="shared" si="30"/>
        <v>0</v>
      </c>
      <c r="BK49" s="381">
        <f t="shared" si="30"/>
        <v>0</v>
      </c>
      <c r="BL49" s="381">
        <f t="shared" si="30"/>
        <v>0</v>
      </c>
      <c r="BM49" s="381">
        <f t="shared" si="30"/>
        <v>0</v>
      </c>
      <c r="BN49" s="381">
        <f t="shared" si="30"/>
        <v>0</v>
      </c>
      <c r="BO49" s="381">
        <f t="shared" si="30"/>
        <v>0</v>
      </c>
      <c r="BP49" s="381">
        <f t="shared" si="30"/>
        <v>0</v>
      </c>
      <c r="BQ49" s="381">
        <f t="shared" si="30"/>
        <v>0</v>
      </c>
      <c r="BR49" s="381">
        <f t="shared" si="30"/>
        <v>0</v>
      </c>
      <c r="BS49" s="381">
        <f t="shared" si="30"/>
        <v>0</v>
      </c>
      <c r="BT49" s="381">
        <f t="shared" si="30"/>
        <v>0</v>
      </c>
      <c r="BU49" s="381">
        <f t="shared" si="30"/>
        <v>0</v>
      </c>
      <c r="BV49" s="381">
        <f t="shared" si="30"/>
        <v>0</v>
      </c>
      <c r="BW49" s="381">
        <f t="shared" si="30"/>
        <v>0</v>
      </c>
      <c r="BX49" s="381">
        <f t="shared" si="30"/>
        <v>0</v>
      </c>
      <c r="BY49" s="381">
        <f t="shared" ref="BY49:CI49" si="31">COUNTIF(BY14:BY47,"=Met")</f>
        <v>0</v>
      </c>
      <c r="BZ49" s="381">
        <f t="shared" si="31"/>
        <v>0</v>
      </c>
      <c r="CA49" s="381">
        <f t="shared" si="31"/>
        <v>0</v>
      </c>
      <c r="CB49" s="381">
        <f t="shared" si="31"/>
        <v>0</v>
      </c>
      <c r="CC49" s="381">
        <f t="shared" si="31"/>
        <v>0</v>
      </c>
      <c r="CD49" s="381">
        <f t="shared" si="31"/>
        <v>0</v>
      </c>
      <c r="CE49" s="381">
        <f t="shared" si="31"/>
        <v>0</v>
      </c>
      <c r="CF49" s="381">
        <f t="shared" si="31"/>
        <v>0</v>
      </c>
      <c r="CG49" s="381">
        <f t="shared" si="31"/>
        <v>0</v>
      </c>
      <c r="CH49" s="381">
        <f t="shared" si="31"/>
        <v>0</v>
      </c>
      <c r="CI49" s="381">
        <f t="shared" si="31"/>
        <v>0</v>
      </c>
      <c r="CJ49" s="381">
        <f t="shared" si="29"/>
        <v>0</v>
      </c>
      <c r="CK49" s="381">
        <f t="shared" si="29"/>
        <v>0</v>
      </c>
      <c r="CL49" s="381">
        <f t="shared" si="29"/>
        <v>0</v>
      </c>
      <c r="CM49" s="381">
        <f t="shared" si="29"/>
        <v>0</v>
      </c>
      <c r="CN49" s="382">
        <f t="shared" si="29"/>
        <v>0</v>
      </c>
      <c r="CP49" s="377"/>
      <c r="CQ49" s="378"/>
      <c r="CR49" s="377"/>
      <c r="CS49" s="378"/>
    </row>
    <row r="50" spans="1:97" s="308" customFormat="1" ht="13.9" customHeight="1">
      <c r="B50" s="379" t="s">
        <v>59</v>
      </c>
      <c r="C50" s="383">
        <f t="shared" ref="C50:CN50" si="32">IF(SUM(C49,C51)=0,0,C49/SUM(C49,C51))</f>
        <v>0</v>
      </c>
      <c r="D50" s="384">
        <f t="shared" si="32"/>
        <v>0</v>
      </c>
      <c r="E50" s="384">
        <f t="shared" si="32"/>
        <v>0</v>
      </c>
      <c r="F50" s="384">
        <f t="shared" si="32"/>
        <v>0</v>
      </c>
      <c r="G50" s="384">
        <f t="shared" si="32"/>
        <v>0</v>
      </c>
      <c r="H50" s="384">
        <f t="shared" si="32"/>
        <v>0</v>
      </c>
      <c r="I50" s="384">
        <f t="shared" si="32"/>
        <v>0</v>
      </c>
      <c r="J50" s="384">
        <f t="shared" si="32"/>
        <v>0</v>
      </c>
      <c r="K50" s="384">
        <f t="shared" si="32"/>
        <v>0</v>
      </c>
      <c r="L50" s="384">
        <f t="shared" si="32"/>
        <v>0</v>
      </c>
      <c r="M50" s="384">
        <f t="shared" ref="M50:BX50" si="33">IF(SUM(M49,M51)=0,0,M49/SUM(M49,M51))</f>
        <v>0</v>
      </c>
      <c r="N50" s="384">
        <f t="shared" si="33"/>
        <v>0</v>
      </c>
      <c r="O50" s="384">
        <f t="shared" si="33"/>
        <v>0</v>
      </c>
      <c r="P50" s="384">
        <f t="shared" si="33"/>
        <v>0</v>
      </c>
      <c r="Q50" s="384">
        <f t="shared" si="33"/>
        <v>0</v>
      </c>
      <c r="R50" s="384">
        <f t="shared" si="33"/>
        <v>0</v>
      </c>
      <c r="S50" s="384">
        <f t="shared" si="33"/>
        <v>0</v>
      </c>
      <c r="T50" s="384">
        <f t="shared" si="33"/>
        <v>0</v>
      </c>
      <c r="U50" s="384">
        <f t="shared" si="33"/>
        <v>0</v>
      </c>
      <c r="V50" s="384">
        <f t="shared" si="33"/>
        <v>0</v>
      </c>
      <c r="W50" s="384">
        <f t="shared" si="33"/>
        <v>0</v>
      </c>
      <c r="X50" s="384">
        <f t="shared" si="33"/>
        <v>0</v>
      </c>
      <c r="Y50" s="384">
        <f t="shared" si="33"/>
        <v>0</v>
      </c>
      <c r="Z50" s="384">
        <f t="shared" si="33"/>
        <v>0</v>
      </c>
      <c r="AA50" s="384">
        <f t="shared" si="33"/>
        <v>0</v>
      </c>
      <c r="AB50" s="384">
        <f t="shared" si="33"/>
        <v>0</v>
      </c>
      <c r="AC50" s="384">
        <f t="shared" si="33"/>
        <v>0</v>
      </c>
      <c r="AD50" s="384">
        <f t="shared" si="33"/>
        <v>0</v>
      </c>
      <c r="AE50" s="384">
        <f t="shared" si="33"/>
        <v>0</v>
      </c>
      <c r="AF50" s="384">
        <f t="shared" si="33"/>
        <v>0</v>
      </c>
      <c r="AG50" s="384">
        <f t="shared" si="33"/>
        <v>0</v>
      </c>
      <c r="AH50" s="384">
        <f t="shared" si="33"/>
        <v>0</v>
      </c>
      <c r="AI50" s="384">
        <f t="shared" si="33"/>
        <v>0</v>
      </c>
      <c r="AJ50" s="384">
        <f t="shared" si="33"/>
        <v>0</v>
      </c>
      <c r="AK50" s="384">
        <f t="shared" si="33"/>
        <v>0</v>
      </c>
      <c r="AL50" s="384">
        <f t="shared" si="33"/>
        <v>0</v>
      </c>
      <c r="AM50" s="384">
        <f t="shared" si="33"/>
        <v>0</v>
      </c>
      <c r="AN50" s="384">
        <f t="shared" si="33"/>
        <v>0</v>
      </c>
      <c r="AO50" s="384">
        <f t="shared" si="33"/>
        <v>0</v>
      </c>
      <c r="AP50" s="384">
        <f t="shared" si="33"/>
        <v>0</v>
      </c>
      <c r="AQ50" s="384">
        <f t="shared" si="33"/>
        <v>0</v>
      </c>
      <c r="AR50" s="384">
        <f t="shared" si="33"/>
        <v>0</v>
      </c>
      <c r="AS50" s="384">
        <f t="shared" si="33"/>
        <v>0</v>
      </c>
      <c r="AT50" s="384">
        <f t="shared" si="33"/>
        <v>0</v>
      </c>
      <c r="AU50" s="384">
        <f t="shared" si="33"/>
        <v>0</v>
      </c>
      <c r="AV50" s="384">
        <f t="shared" si="33"/>
        <v>0</v>
      </c>
      <c r="AW50" s="384">
        <f t="shared" si="33"/>
        <v>0</v>
      </c>
      <c r="AX50" s="384">
        <f t="shared" si="33"/>
        <v>0</v>
      </c>
      <c r="AY50" s="384">
        <f t="shared" si="33"/>
        <v>0</v>
      </c>
      <c r="AZ50" s="384">
        <f t="shared" si="33"/>
        <v>0</v>
      </c>
      <c r="BA50" s="384">
        <f t="shared" si="33"/>
        <v>0</v>
      </c>
      <c r="BB50" s="384">
        <f t="shared" si="33"/>
        <v>0</v>
      </c>
      <c r="BC50" s="384">
        <f t="shared" si="33"/>
        <v>0</v>
      </c>
      <c r="BD50" s="384">
        <f t="shared" si="33"/>
        <v>0</v>
      </c>
      <c r="BE50" s="384">
        <f t="shared" si="33"/>
        <v>0</v>
      </c>
      <c r="BF50" s="384">
        <f t="shared" si="33"/>
        <v>0</v>
      </c>
      <c r="BG50" s="384">
        <f t="shared" si="33"/>
        <v>0</v>
      </c>
      <c r="BH50" s="384">
        <f t="shared" si="33"/>
        <v>0</v>
      </c>
      <c r="BI50" s="384">
        <f t="shared" si="33"/>
        <v>0</v>
      </c>
      <c r="BJ50" s="384">
        <f t="shared" si="33"/>
        <v>0</v>
      </c>
      <c r="BK50" s="384">
        <f t="shared" si="33"/>
        <v>0</v>
      </c>
      <c r="BL50" s="384">
        <f t="shared" si="33"/>
        <v>0</v>
      </c>
      <c r="BM50" s="384">
        <f t="shared" si="33"/>
        <v>0</v>
      </c>
      <c r="BN50" s="384">
        <f t="shared" si="33"/>
        <v>0</v>
      </c>
      <c r="BO50" s="384">
        <f t="shared" si="33"/>
        <v>0</v>
      </c>
      <c r="BP50" s="384">
        <f t="shared" si="33"/>
        <v>0</v>
      </c>
      <c r="BQ50" s="384">
        <f t="shared" si="33"/>
        <v>0</v>
      </c>
      <c r="BR50" s="384">
        <f t="shared" si="33"/>
        <v>0</v>
      </c>
      <c r="BS50" s="384">
        <f t="shared" si="33"/>
        <v>0</v>
      </c>
      <c r="BT50" s="384">
        <f t="shared" si="33"/>
        <v>0</v>
      </c>
      <c r="BU50" s="384">
        <f t="shared" si="33"/>
        <v>0</v>
      </c>
      <c r="BV50" s="384">
        <f t="shared" si="33"/>
        <v>0</v>
      </c>
      <c r="BW50" s="384">
        <f t="shared" si="33"/>
        <v>0</v>
      </c>
      <c r="BX50" s="384">
        <f t="shared" si="33"/>
        <v>0</v>
      </c>
      <c r="BY50" s="384">
        <f t="shared" ref="BY50:CI50" si="34">IF(SUM(BY49,BY51)=0,0,BY49/SUM(BY49,BY51))</f>
        <v>0</v>
      </c>
      <c r="BZ50" s="384">
        <f t="shared" si="34"/>
        <v>0</v>
      </c>
      <c r="CA50" s="384">
        <f t="shared" si="34"/>
        <v>0</v>
      </c>
      <c r="CB50" s="384">
        <f t="shared" si="34"/>
        <v>0</v>
      </c>
      <c r="CC50" s="384">
        <f t="shared" si="34"/>
        <v>0</v>
      </c>
      <c r="CD50" s="384">
        <f t="shared" si="34"/>
        <v>0</v>
      </c>
      <c r="CE50" s="384">
        <f t="shared" si="34"/>
        <v>0</v>
      </c>
      <c r="CF50" s="384">
        <f t="shared" si="34"/>
        <v>0</v>
      </c>
      <c r="CG50" s="384">
        <f t="shared" si="34"/>
        <v>0</v>
      </c>
      <c r="CH50" s="384">
        <f t="shared" si="34"/>
        <v>0</v>
      </c>
      <c r="CI50" s="384">
        <f t="shared" si="34"/>
        <v>0</v>
      </c>
      <c r="CJ50" s="384">
        <f t="shared" si="32"/>
        <v>0</v>
      </c>
      <c r="CK50" s="384">
        <f t="shared" si="32"/>
        <v>0</v>
      </c>
      <c r="CL50" s="384">
        <f t="shared" si="32"/>
        <v>0</v>
      </c>
      <c r="CM50" s="384">
        <f t="shared" si="32"/>
        <v>0</v>
      </c>
      <c r="CN50" s="385">
        <f t="shared" si="32"/>
        <v>0</v>
      </c>
      <c r="CP50" s="377"/>
      <c r="CQ50" s="378"/>
      <c r="CR50" s="377"/>
      <c r="CS50" s="378"/>
    </row>
    <row r="51" spans="1:97" s="308" customFormat="1" ht="13.9" customHeight="1">
      <c r="B51" s="379" t="s">
        <v>60</v>
      </c>
      <c r="C51" s="386">
        <f t="shared" ref="C51:CN51" si="35">COUNTIF(C14:C47,"=Not Met")</f>
        <v>0</v>
      </c>
      <c r="D51" s="387">
        <f t="shared" si="35"/>
        <v>0</v>
      </c>
      <c r="E51" s="387">
        <f t="shared" si="35"/>
        <v>0</v>
      </c>
      <c r="F51" s="387">
        <f t="shared" si="35"/>
        <v>0</v>
      </c>
      <c r="G51" s="387">
        <f t="shared" si="35"/>
        <v>0</v>
      </c>
      <c r="H51" s="387">
        <f t="shared" si="35"/>
        <v>0</v>
      </c>
      <c r="I51" s="387">
        <f t="shared" si="35"/>
        <v>0</v>
      </c>
      <c r="J51" s="387">
        <f t="shared" si="35"/>
        <v>0</v>
      </c>
      <c r="K51" s="387">
        <f t="shared" si="35"/>
        <v>0</v>
      </c>
      <c r="L51" s="387">
        <f t="shared" si="35"/>
        <v>0</v>
      </c>
      <c r="M51" s="387">
        <f t="shared" ref="M51:BX51" si="36">COUNTIF(M14:M47,"=Not Met")</f>
        <v>0</v>
      </c>
      <c r="N51" s="387">
        <f t="shared" si="36"/>
        <v>0</v>
      </c>
      <c r="O51" s="387">
        <f t="shared" si="36"/>
        <v>0</v>
      </c>
      <c r="P51" s="387">
        <f t="shared" si="36"/>
        <v>0</v>
      </c>
      <c r="Q51" s="387">
        <f t="shared" si="36"/>
        <v>0</v>
      </c>
      <c r="R51" s="387">
        <f t="shared" si="36"/>
        <v>0</v>
      </c>
      <c r="S51" s="387">
        <f t="shared" si="36"/>
        <v>0</v>
      </c>
      <c r="T51" s="387">
        <f t="shared" si="36"/>
        <v>0</v>
      </c>
      <c r="U51" s="387">
        <f t="shared" si="36"/>
        <v>0</v>
      </c>
      <c r="V51" s="387">
        <f t="shared" si="36"/>
        <v>0</v>
      </c>
      <c r="W51" s="387">
        <f t="shared" si="36"/>
        <v>0</v>
      </c>
      <c r="X51" s="387">
        <f t="shared" si="36"/>
        <v>0</v>
      </c>
      <c r="Y51" s="387">
        <f t="shared" si="36"/>
        <v>0</v>
      </c>
      <c r="Z51" s="387">
        <f t="shared" si="36"/>
        <v>0</v>
      </c>
      <c r="AA51" s="387">
        <f t="shared" si="36"/>
        <v>0</v>
      </c>
      <c r="AB51" s="387">
        <f t="shared" si="36"/>
        <v>0</v>
      </c>
      <c r="AC51" s="387">
        <f t="shared" si="36"/>
        <v>0</v>
      </c>
      <c r="AD51" s="387">
        <f t="shared" si="36"/>
        <v>0</v>
      </c>
      <c r="AE51" s="387">
        <f t="shared" si="36"/>
        <v>0</v>
      </c>
      <c r="AF51" s="387">
        <f t="shared" si="36"/>
        <v>0</v>
      </c>
      <c r="AG51" s="387">
        <f t="shared" si="36"/>
        <v>0</v>
      </c>
      <c r="AH51" s="387">
        <f t="shared" si="36"/>
        <v>0</v>
      </c>
      <c r="AI51" s="387">
        <f t="shared" si="36"/>
        <v>0</v>
      </c>
      <c r="AJ51" s="387">
        <f t="shared" si="36"/>
        <v>0</v>
      </c>
      <c r="AK51" s="387">
        <f t="shared" si="36"/>
        <v>0</v>
      </c>
      <c r="AL51" s="387">
        <f t="shared" si="36"/>
        <v>0</v>
      </c>
      <c r="AM51" s="387">
        <f t="shared" si="36"/>
        <v>0</v>
      </c>
      <c r="AN51" s="387">
        <f t="shared" si="36"/>
        <v>0</v>
      </c>
      <c r="AO51" s="387">
        <f t="shared" si="36"/>
        <v>0</v>
      </c>
      <c r="AP51" s="387">
        <f t="shared" si="36"/>
        <v>0</v>
      </c>
      <c r="AQ51" s="387">
        <f t="shared" si="36"/>
        <v>0</v>
      </c>
      <c r="AR51" s="387">
        <f t="shared" si="36"/>
        <v>0</v>
      </c>
      <c r="AS51" s="387">
        <f t="shared" si="36"/>
        <v>0</v>
      </c>
      <c r="AT51" s="387">
        <f t="shared" si="36"/>
        <v>0</v>
      </c>
      <c r="AU51" s="387">
        <f t="shared" si="36"/>
        <v>0</v>
      </c>
      <c r="AV51" s="387">
        <f t="shared" si="36"/>
        <v>0</v>
      </c>
      <c r="AW51" s="387">
        <f t="shared" si="36"/>
        <v>0</v>
      </c>
      <c r="AX51" s="387">
        <f t="shared" si="36"/>
        <v>0</v>
      </c>
      <c r="AY51" s="387">
        <f t="shared" si="36"/>
        <v>0</v>
      </c>
      <c r="AZ51" s="387">
        <f t="shared" si="36"/>
        <v>0</v>
      </c>
      <c r="BA51" s="387">
        <f t="shared" si="36"/>
        <v>0</v>
      </c>
      <c r="BB51" s="387">
        <f t="shared" si="36"/>
        <v>0</v>
      </c>
      <c r="BC51" s="387">
        <f t="shared" si="36"/>
        <v>0</v>
      </c>
      <c r="BD51" s="387">
        <f t="shared" si="36"/>
        <v>0</v>
      </c>
      <c r="BE51" s="387">
        <f t="shared" si="36"/>
        <v>0</v>
      </c>
      <c r="BF51" s="387">
        <f t="shared" si="36"/>
        <v>0</v>
      </c>
      <c r="BG51" s="387">
        <f t="shared" si="36"/>
        <v>0</v>
      </c>
      <c r="BH51" s="387">
        <f t="shared" si="36"/>
        <v>0</v>
      </c>
      <c r="BI51" s="387">
        <f t="shared" si="36"/>
        <v>0</v>
      </c>
      <c r="BJ51" s="387">
        <f t="shared" si="36"/>
        <v>0</v>
      </c>
      <c r="BK51" s="387">
        <f t="shared" si="36"/>
        <v>0</v>
      </c>
      <c r="BL51" s="387">
        <f t="shared" si="36"/>
        <v>0</v>
      </c>
      <c r="BM51" s="387">
        <f t="shared" si="36"/>
        <v>0</v>
      </c>
      <c r="BN51" s="387">
        <f t="shared" si="36"/>
        <v>0</v>
      </c>
      <c r="BO51" s="387">
        <f t="shared" si="36"/>
        <v>0</v>
      </c>
      <c r="BP51" s="387">
        <f t="shared" si="36"/>
        <v>0</v>
      </c>
      <c r="BQ51" s="387">
        <f t="shared" si="36"/>
        <v>0</v>
      </c>
      <c r="BR51" s="387">
        <f t="shared" si="36"/>
        <v>0</v>
      </c>
      <c r="BS51" s="387">
        <f t="shared" si="36"/>
        <v>0</v>
      </c>
      <c r="BT51" s="387">
        <f t="shared" si="36"/>
        <v>0</v>
      </c>
      <c r="BU51" s="387">
        <f t="shared" si="36"/>
        <v>0</v>
      </c>
      <c r="BV51" s="387">
        <f t="shared" si="36"/>
        <v>0</v>
      </c>
      <c r="BW51" s="387">
        <f t="shared" si="36"/>
        <v>0</v>
      </c>
      <c r="BX51" s="387">
        <f t="shared" si="36"/>
        <v>0</v>
      </c>
      <c r="BY51" s="387">
        <f t="shared" ref="BY51:CI51" si="37">COUNTIF(BY14:BY47,"=Not Met")</f>
        <v>0</v>
      </c>
      <c r="BZ51" s="387">
        <f t="shared" si="37"/>
        <v>0</v>
      </c>
      <c r="CA51" s="387">
        <f t="shared" si="37"/>
        <v>0</v>
      </c>
      <c r="CB51" s="387">
        <f t="shared" si="37"/>
        <v>0</v>
      </c>
      <c r="CC51" s="387">
        <f t="shared" si="37"/>
        <v>0</v>
      </c>
      <c r="CD51" s="387">
        <f t="shared" si="37"/>
        <v>0</v>
      </c>
      <c r="CE51" s="387">
        <f t="shared" si="37"/>
        <v>0</v>
      </c>
      <c r="CF51" s="387">
        <f t="shared" si="37"/>
        <v>0</v>
      </c>
      <c r="CG51" s="387">
        <f t="shared" si="37"/>
        <v>0</v>
      </c>
      <c r="CH51" s="387">
        <f t="shared" si="37"/>
        <v>0</v>
      </c>
      <c r="CI51" s="387">
        <f t="shared" si="37"/>
        <v>0</v>
      </c>
      <c r="CJ51" s="387">
        <f t="shared" si="35"/>
        <v>0</v>
      </c>
      <c r="CK51" s="387">
        <f t="shared" si="35"/>
        <v>0</v>
      </c>
      <c r="CL51" s="387">
        <f t="shared" si="35"/>
        <v>0</v>
      </c>
      <c r="CM51" s="387">
        <f t="shared" si="35"/>
        <v>0</v>
      </c>
      <c r="CN51" s="388">
        <f t="shared" si="35"/>
        <v>0</v>
      </c>
      <c r="CP51" s="377"/>
      <c r="CQ51" s="378"/>
      <c r="CR51" s="377"/>
      <c r="CS51" s="378"/>
    </row>
    <row r="52" spans="1:97" s="308" customFormat="1" ht="13.9" customHeight="1">
      <c r="B52" s="379" t="s">
        <v>61</v>
      </c>
      <c r="C52" s="383">
        <f t="shared" ref="C52:CN52" si="38">IF(SUM(C49,C51)=0,0,C51/SUM(C49,C51))</f>
        <v>0</v>
      </c>
      <c r="D52" s="384">
        <f t="shared" si="38"/>
        <v>0</v>
      </c>
      <c r="E52" s="384">
        <f t="shared" si="38"/>
        <v>0</v>
      </c>
      <c r="F52" s="384">
        <f t="shared" si="38"/>
        <v>0</v>
      </c>
      <c r="G52" s="384">
        <f t="shared" si="38"/>
        <v>0</v>
      </c>
      <c r="H52" s="384">
        <f t="shared" si="38"/>
        <v>0</v>
      </c>
      <c r="I52" s="384">
        <f t="shared" si="38"/>
        <v>0</v>
      </c>
      <c r="J52" s="384">
        <f t="shared" si="38"/>
        <v>0</v>
      </c>
      <c r="K52" s="384">
        <f t="shared" si="38"/>
        <v>0</v>
      </c>
      <c r="L52" s="384">
        <f t="shared" si="38"/>
        <v>0</v>
      </c>
      <c r="M52" s="384">
        <f t="shared" ref="M52:BX52" si="39">IF(SUM(M49,M51)=0,0,M51/SUM(M49,M51))</f>
        <v>0</v>
      </c>
      <c r="N52" s="384">
        <f t="shared" si="39"/>
        <v>0</v>
      </c>
      <c r="O52" s="384">
        <f t="shared" si="39"/>
        <v>0</v>
      </c>
      <c r="P52" s="384">
        <f t="shared" si="39"/>
        <v>0</v>
      </c>
      <c r="Q52" s="384">
        <f t="shared" si="39"/>
        <v>0</v>
      </c>
      <c r="R52" s="384">
        <f t="shared" si="39"/>
        <v>0</v>
      </c>
      <c r="S52" s="384">
        <f t="shared" si="39"/>
        <v>0</v>
      </c>
      <c r="T52" s="384">
        <f t="shared" si="39"/>
        <v>0</v>
      </c>
      <c r="U52" s="384">
        <f t="shared" si="39"/>
        <v>0</v>
      </c>
      <c r="V52" s="384">
        <f t="shared" si="39"/>
        <v>0</v>
      </c>
      <c r="W52" s="384">
        <f t="shared" si="39"/>
        <v>0</v>
      </c>
      <c r="X52" s="384">
        <f t="shared" si="39"/>
        <v>0</v>
      </c>
      <c r="Y52" s="384">
        <f t="shared" si="39"/>
        <v>0</v>
      </c>
      <c r="Z52" s="384">
        <f t="shared" si="39"/>
        <v>0</v>
      </c>
      <c r="AA52" s="384">
        <f t="shared" si="39"/>
        <v>0</v>
      </c>
      <c r="AB52" s="384">
        <f t="shared" si="39"/>
        <v>0</v>
      </c>
      <c r="AC52" s="384">
        <f t="shared" si="39"/>
        <v>0</v>
      </c>
      <c r="AD52" s="384">
        <f t="shared" si="39"/>
        <v>0</v>
      </c>
      <c r="AE52" s="384">
        <f t="shared" si="39"/>
        <v>0</v>
      </c>
      <c r="AF52" s="384">
        <f t="shared" si="39"/>
        <v>0</v>
      </c>
      <c r="AG52" s="384">
        <f t="shared" si="39"/>
        <v>0</v>
      </c>
      <c r="AH52" s="384">
        <f t="shared" si="39"/>
        <v>0</v>
      </c>
      <c r="AI52" s="384">
        <f t="shared" si="39"/>
        <v>0</v>
      </c>
      <c r="AJ52" s="384">
        <f t="shared" si="39"/>
        <v>0</v>
      </c>
      <c r="AK52" s="384">
        <f t="shared" si="39"/>
        <v>0</v>
      </c>
      <c r="AL52" s="384">
        <f t="shared" si="39"/>
        <v>0</v>
      </c>
      <c r="AM52" s="384">
        <f t="shared" si="39"/>
        <v>0</v>
      </c>
      <c r="AN52" s="384">
        <f t="shared" si="39"/>
        <v>0</v>
      </c>
      <c r="AO52" s="384">
        <f t="shared" si="39"/>
        <v>0</v>
      </c>
      <c r="AP52" s="384">
        <f t="shared" si="39"/>
        <v>0</v>
      </c>
      <c r="AQ52" s="384">
        <f t="shared" si="39"/>
        <v>0</v>
      </c>
      <c r="AR52" s="384">
        <f t="shared" si="39"/>
        <v>0</v>
      </c>
      <c r="AS52" s="384">
        <f t="shared" si="39"/>
        <v>0</v>
      </c>
      <c r="AT52" s="384">
        <f t="shared" si="39"/>
        <v>0</v>
      </c>
      <c r="AU52" s="384">
        <f t="shared" si="39"/>
        <v>0</v>
      </c>
      <c r="AV52" s="384">
        <f t="shared" si="39"/>
        <v>0</v>
      </c>
      <c r="AW52" s="384">
        <f t="shared" si="39"/>
        <v>0</v>
      </c>
      <c r="AX52" s="384">
        <f t="shared" si="39"/>
        <v>0</v>
      </c>
      <c r="AY52" s="384">
        <f t="shared" si="39"/>
        <v>0</v>
      </c>
      <c r="AZ52" s="384">
        <f t="shared" si="39"/>
        <v>0</v>
      </c>
      <c r="BA52" s="384">
        <f t="shared" si="39"/>
        <v>0</v>
      </c>
      <c r="BB52" s="384">
        <f t="shared" si="39"/>
        <v>0</v>
      </c>
      <c r="BC52" s="384">
        <f t="shared" si="39"/>
        <v>0</v>
      </c>
      <c r="BD52" s="384">
        <f t="shared" si="39"/>
        <v>0</v>
      </c>
      <c r="BE52" s="384">
        <f t="shared" si="39"/>
        <v>0</v>
      </c>
      <c r="BF52" s="384">
        <f t="shared" si="39"/>
        <v>0</v>
      </c>
      <c r="BG52" s="384">
        <f t="shared" si="39"/>
        <v>0</v>
      </c>
      <c r="BH52" s="384">
        <f t="shared" si="39"/>
        <v>0</v>
      </c>
      <c r="BI52" s="384">
        <f t="shared" si="39"/>
        <v>0</v>
      </c>
      <c r="BJ52" s="384">
        <f t="shared" si="39"/>
        <v>0</v>
      </c>
      <c r="BK52" s="384">
        <f t="shared" si="39"/>
        <v>0</v>
      </c>
      <c r="BL52" s="384">
        <f t="shared" si="39"/>
        <v>0</v>
      </c>
      <c r="BM52" s="384">
        <f t="shared" si="39"/>
        <v>0</v>
      </c>
      <c r="BN52" s="384">
        <f t="shared" si="39"/>
        <v>0</v>
      </c>
      <c r="BO52" s="384">
        <f t="shared" si="39"/>
        <v>0</v>
      </c>
      <c r="BP52" s="384">
        <f t="shared" si="39"/>
        <v>0</v>
      </c>
      <c r="BQ52" s="384">
        <f t="shared" si="39"/>
        <v>0</v>
      </c>
      <c r="BR52" s="384">
        <f t="shared" si="39"/>
        <v>0</v>
      </c>
      <c r="BS52" s="384">
        <f t="shared" si="39"/>
        <v>0</v>
      </c>
      <c r="BT52" s="384">
        <f t="shared" si="39"/>
        <v>0</v>
      </c>
      <c r="BU52" s="384">
        <f t="shared" si="39"/>
        <v>0</v>
      </c>
      <c r="BV52" s="384">
        <f t="shared" si="39"/>
        <v>0</v>
      </c>
      <c r="BW52" s="384">
        <f t="shared" si="39"/>
        <v>0</v>
      </c>
      <c r="BX52" s="384">
        <f t="shared" si="39"/>
        <v>0</v>
      </c>
      <c r="BY52" s="384">
        <f t="shared" ref="BY52:CI52" si="40">IF(SUM(BY49,BY51)=0,0,BY51/SUM(BY49,BY51))</f>
        <v>0</v>
      </c>
      <c r="BZ52" s="384">
        <f t="shared" si="40"/>
        <v>0</v>
      </c>
      <c r="CA52" s="384">
        <f t="shared" si="40"/>
        <v>0</v>
      </c>
      <c r="CB52" s="384">
        <f t="shared" si="40"/>
        <v>0</v>
      </c>
      <c r="CC52" s="384">
        <f t="shared" si="40"/>
        <v>0</v>
      </c>
      <c r="CD52" s="384">
        <f t="shared" si="40"/>
        <v>0</v>
      </c>
      <c r="CE52" s="384">
        <f t="shared" si="40"/>
        <v>0</v>
      </c>
      <c r="CF52" s="384">
        <f t="shared" si="40"/>
        <v>0</v>
      </c>
      <c r="CG52" s="384">
        <f t="shared" si="40"/>
        <v>0</v>
      </c>
      <c r="CH52" s="384">
        <f t="shared" si="40"/>
        <v>0</v>
      </c>
      <c r="CI52" s="384">
        <f t="shared" si="40"/>
        <v>0</v>
      </c>
      <c r="CJ52" s="384">
        <f t="shared" si="38"/>
        <v>0</v>
      </c>
      <c r="CK52" s="384">
        <f t="shared" si="38"/>
        <v>0</v>
      </c>
      <c r="CL52" s="384">
        <f t="shared" si="38"/>
        <v>0</v>
      </c>
      <c r="CM52" s="384">
        <f t="shared" si="38"/>
        <v>0</v>
      </c>
      <c r="CN52" s="385">
        <f t="shared" si="38"/>
        <v>0</v>
      </c>
      <c r="CP52" s="377"/>
      <c r="CQ52" s="378"/>
      <c r="CR52" s="377"/>
      <c r="CS52" s="378"/>
    </row>
    <row r="53" spans="1:97" s="308" customFormat="1" ht="13.9" customHeight="1" thickBot="1">
      <c r="B53" s="379" t="s">
        <v>62</v>
      </c>
      <c r="C53" s="389">
        <f t="shared" ref="C53:CN53" si="41">COUNTIF(C14:C47,"=N/A")</f>
        <v>0</v>
      </c>
      <c r="D53" s="390">
        <f t="shared" si="41"/>
        <v>0</v>
      </c>
      <c r="E53" s="390">
        <f t="shared" si="41"/>
        <v>0</v>
      </c>
      <c r="F53" s="390">
        <f t="shared" si="41"/>
        <v>0</v>
      </c>
      <c r="G53" s="390">
        <f t="shared" si="41"/>
        <v>0</v>
      </c>
      <c r="H53" s="390">
        <f t="shared" si="41"/>
        <v>0</v>
      </c>
      <c r="I53" s="390">
        <f t="shared" si="41"/>
        <v>0</v>
      </c>
      <c r="J53" s="390">
        <f t="shared" si="41"/>
        <v>0</v>
      </c>
      <c r="K53" s="390">
        <f t="shared" si="41"/>
        <v>0</v>
      </c>
      <c r="L53" s="390">
        <f t="shared" si="41"/>
        <v>0</v>
      </c>
      <c r="M53" s="390">
        <f t="shared" ref="M53:BX53" si="42">COUNTIF(M14:M47,"=N/A")</f>
        <v>0</v>
      </c>
      <c r="N53" s="390">
        <f t="shared" si="42"/>
        <v>0</v>
      </c>
      <c r="O53" s="390">
        <f t="shared" si="42"/>
        <v>0</v>
      </c>
      <c r="P53" s="390">
        <f t="shared" si="42"/>
        <v>0</v>
      </c>
      <c r="Q53" s="390">
        <f t="shared" si="42"/>
        <v>0</v>
      </c>
      <c r="R53" s="390">
        <f t="shared" si="42"/>
        <v>0</v>
      </c>
      <c r="S53" s="390">
        <f t="shared" si="42"/>
        <v>0</v>
      </c>
      <c r="T53" s="390">
        <f t="shared" si="42"/>
        <v>0</v>
      </c>
      <c r="U53" s="390">
        <f t="shared" si="42"/>
        <v>0</v>
      </c>
      <c r="V53" s="390">
        <f t="shared" si="42"/>
        <v>0</v>
      </c>
      <c r="W53" s="390">
        <f t="shared" si="42"/>
        <v>0</v>
      </c>
      <c r="X53" s="390">
        <f t="shared" si="42"/>
        <v>0</v>
      </c>
      <c r="Y53" s="390">
        <f t="shared" si="42"/>
        <v>0</v>
      </c>
      <c r="Z53" s="390">
        <f t="shared" si="42"/>
        <v>0</v>
      </c>
      <c r="AA53" s="390">
        <f t="shared" si="42"/>
        <v>0</v>
      </c>
      <c r="AB53" s="390">
        <f t="shared" si="42"/>
        <v>0</v>
      </c>
      <c r="AC53" s="390">
        <f t="shared" si="42"/>
        <v>0</v>
      </c>
      <c r="AD53" s="390">
        <f t="shared" si="42"/>
        <v>0</v>
      </c>
      <c r="AE53" s="390">
        <f t="shared" si="42"/>
        <v>0</v>
      </c>
      <c r="AF53" s="390">
        <f t="shared" si="42"/>
        <v>0</v>
      </c>
      <c r="AG53" s="390">
        <f t="shared" si="42"/>
        <v>0</v>
      </c>
      <c r="AH53" s="390">
        <f t="shared" si="42"/>
        <v>0</v>
      </c>
      <c r="AI53" s="390">
        <f t="shared" si="42"/>
        <v>0</v>
      </c>
      <c r="AJ53" s="390">
        <f t="shared" si="42"/>
        <v>0</v>
      </c>
      <c r="AK53" s="390">
        <f t="shared" si="42"/>
        <v>0</v>
      </c>
      <c r="AL53" s="390">
        <f t="shared" si="42"/>
        <v>0</v>
      </c>
      <c r="AM53" s="390">
        <f t="shared" si="42"/>
        <v>0</v>
      </c>
      <c r="AN53" s="390">
        <f t="shared" si="42"/>
        <v>0</v>
      </c>
      <c r="AO53" s="390">
        <f t="shared" si="42"/>
        <v>0</v>
      </c>
      <c r="AP53" s="390">
        <f t="shared" si="42"/>
        <v>0</v>
      </c>
      <c r="AQ53" s="390">
        <f t="shared" si="42"/>
        <v>0</v>
      </c>
      <c r="AR53" s="390">
        <f t="shared" si="42"/>
        <v>0</v>
      </c>
      <c r="AS53" s="390">
        <f t="shared" si="42"/>
        <v>0</v>
      </c>
      <c r="AT53" s="390">
        <f t="shared" si="42"/>
        <v>0</v>
      </c>
      <c r="AU53" s="390">
        <f t="shared" si="42"/>
        <v>0</v>
      </c>
      <c r="AV53" s="390">
        <f t="shared" si="42"/>
        <v>0</v>
      </c>
      <c r="AW53" s="390">
        <f t="shared" si="42"/>
        <v>0</v>
      </c>
      <c r="AX53" s="390">
        <f t="shared" si="42"/>
        <v>0</v>
      </c>
      <c r="AY53" s="390">
        <f t="shared" si="42"/>
        <v>0</v>
      </c>
      <c r="AZ53" s="390">
        <f t="shared" si="42"/>
        <v>0</v>
      </c>
      <c r="BA53" s="390">
        <f t="shared" si="42"/>
        <v>0</v>
      </c>
      <c r="BB53" s="390">
        <f t="shared" si="42"/>
        <v>0</v>
      </c>
      <c r="BC53" s="390">
        <f t="shared" si="42"/>
        <v>0</v>
      </c>
      <c r="BD53" s="390">
        <f t="shared" si="42"/>
        <v>0</v>
      </c>
      <c r="BE53" s="390">
        <f t="shared" si="42"/>
        <v>0</v>
      </c>
      <c r="BF53" s="390">
        <f t="shared" si="42"/>
        <v>0</v>
      </c>
      <c r="BG53" s="390">
        <f t="shared" si="42"/>
        <v>0</v>
      </c>
      <c r="BH53" s="390">
        <f t="shared" si="42"/>
        <v>0</v>
      </c>
      <c r="BI53" s="390">
        <f t="shared" si="42"/>
        <v>0</v>
      </c>
      <c r="BJ53" s="390">
        <f t="shared" si="42"/>
        <v>0</v>
      </c>
      <c r="BK53" s="390">
        <f t="shared" si="42"/>
        <v>0</v>
      </c>
      <c r="BL53" s="390">
        <f t="shared" si="42"/>
        <v>0</v>
      </c>
      <c r="BM53" s="390">
        <f t="shared" si="42"/>
        <v>0</v>
      </c>
      <c r="BN53" s="390">
        <f t="shared" si="42"/>
        <v>0</v>
      </c>
      <c r="BO53" s="390">
        <f t="shared" si="42"/>
        <v>0</v>
      </c>
      <c r="BP53" s="390">
        <f t="shared" si="42"/>
        <v>0</v>
      </c>
      <c r="BQ53" s="390">
        <f t="shared" si="42"/>
        <v>0</v>
      </c>
      <c r="BR53" s="390">
        <f t="shared" si="42"/>
        <v>0</v>
      </c>
      <c r="BS53" s="390">
        <f t="shared" si="42"/>
        <v>0</v>
      </c>
      <c r="BT53" s="390">
        <f t="shared" si="42"/>
        <v>0</v>
      </c>
      <c r="BU53" s="390">
        <f t="shared" si="42"/>
        <v>0</v>
      </c>
      <c r="BV53" s="390">
        <f t="shared" si="42"/>
        <v>0</v>
      </c>
      <c r="BW53" s="390">
        <f t="shared" si="42"/>
        <v>0</v>
      </c>
      <c r="BX53" s="390">
        <f t="shared" si="42"/>
        <v>0</v>
      </c>
      <c r="BY53" s="390">
        <f t="shared" ref="BY53:CI53" si="43">COUNTIF(BY14:BY47,"=N/A")</f>
        <v>0</v>
      </c>
      <c r="BZ53" s="390">
        <f t="shared" si="43"/>
        <v>0</v>
      </c>
      <c r="CA53" s="390">
        <f t="shared" si="43"/>
        <v>0</v>
      </c>
      <c r="CB53" s="390">
        <f t="shared" si="43"/>
        <v>0</v>
      </c>
      <c r="CC53" s="390">
        <f t="shared" si="43"/>
        <v>0</v>
      </c>
      <c r="CD53" s="390">
        <f t="shared" si="43"/>
        <v>0</v>
      </c>
      <c r="CE53" s="390">
        <f t="shared" si="43"/>
        <v>0</v>
      </c>
      <c r="CF53" s="390">
        <f t="shared" si="43"/>
        <v>0</v>
      </c>
      <c r="CG53" s="390">
        <f t="shared" si="43"/>
        <v>0</v>
      </c>
      <c r="CH53" s="390">
        <f t="shared" si="43"/>
        <v>0</v>
      </c>
      <c r="CI53" s="390">
        <f t="shared" si="43"/>
        <v>0</v>
      </c>
      <c r="CJ53" s="390">
        <f t="shared" si="41"/>
        <v>0</v>
      </c>
      <c r="CK53" s="390">
        <f t="shared" si="41"/>
        <v>0</v>
      </c>
      <c r="CL53" s="390">
        <f t="shared" si="41"/>
        <v>0</v>
      </c>
      <c r="CM53" s="390">
        <f t="shared" si="41"/>
        <v>0</v>
      </c>
      <c r="CN53" s="391">
        <f t="shared" si="41"/>
        <v>0</v>
      </c>
      <c r="CP53" s="165"/>
      <c r="CQ53" s="165"/>
      <c r="CR53" s="165"/>
      <c r="CS53" s="165"/>
    </row>
    <row r="54" spans="1:97" s="308" customFormat="1" ht="13.9" customHeight="1" thickBot="1">
      <c r="B54" s="1026"/>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c r="AU54" s="1027"/>
      <c r="AV54" s="1027"/>
      <c r="AW54" s="1027"/>
      <c r="AX54" s="1027"/>
      <c r="AY54" s="1027"/>
      <c r="AZ54" s="1027"/>
      <c r="BA54" s="1027"/>
      <c r="BB54" s="1027"/>
      <c r="BC54" s="1027"/>
      <c r="BD54" s="1027"/>
      <c r="BE54" s="1027"/>
      <c r="BF54" s="1027"/>
      <c r="BG54" s="1027"/>
      <c r="BH54" s="1027"/>
      <c r="BI54" s="1027"/>
      <c r="BJ54" s="1027"/>
      <c r="BK54" s="1027"/>
      <c r="BL54" s="1027"/>
      <c r="BM54" s="1027"/>
      <c r="BN54" s="1027"/>
      <c r="BO54" s="1027"/>
      <c r="BP54" s="1027"/>
      <c r="BQ54" s="1027"/>
      <c r="BR54" s="1027"/>
      <c r="BS54" s="1027"/>
      <c r="BT54" s="1027"/>
      <c r="BU54" s="1027"/>
      <c r="BV54" s="1027"/>
      <c r="BW54" s="1027"/>
      <c r="BX54" s="1027"/>
      <c r="BY54" s="1027"/>
      <c r="BZ54" s="1027"/>
      <c r="CA54" s="1027"/>
      <c r="CB54" s="1027"/>
      <c r="CC54" s="1027"/>
      <c r="CD54" s="1027"/>
      <c r="CE54" s="1027"/>
      <c r="CF54" s="1027"/>
      <c r="CG54" s="1027"/>
      <c r="CH54" s="1027"/>
      <c r="CI54" s="1027"/>
      <c r="CJ54" s="1027"/>
      <c r="CK54" s="1027"/>
      <c r="CL54" s="1027"/>
      <c r="CM54" s="1027"/>
      <c r="CN54" s="1027"/>
      <c r="CO54" s="1027"/>
      <c r="CP54" s="1027"/>
      <c r="CQ54" s="1027"/>
      <c r="CR54" s="1027"/>
      <c r="CS54" s="1027"/>
    </row>
    <row r="55" spans="1:97" ht="17.25" thickBot="1">
      <c r="A55" s="904"/>
      <c r="C55" s="949" t="s">
        <v>576</v>
      </c>
      <c r="D55" s="950"/>
      <c r="E55" s="950"/>
      <c r="F55" s="950"/>
      <c r="G55" s="950"/>
      <c r="H55" s="950"/>
      <c r="I55" s="950"/>
      <c r="J55" s="950"/>
      <c r="K55" s="950"/>
      <c r="L55" s="950"/>
      <c r="M55" s="950"/>
      <c r="N55" s="950"/>
      <c r="O55" s="949" t="s">
        <v>577</v>
      </c>
      <c r="P55" s="950"/>
      <c r="Q55" s="950"/>
      <c r="R55" s="950"/>
      <c r="S55" s="950"/>
      <c r="T55" s="950"/>
      <c r="U55" s="950"/>
      <c r="V55" s="950"/>
      <c r="W55" s="950"/>
      <c r="X55" s="950"/>
      <c r="Y55" s="950"/>
      <c r="Z55" s="950"/>
      <c r="AA55" s="949" t="s">
        <v>578</v>
      </c>
      <c r="AB55" s="950"/>
      <c r="AC55" s="950"/>
      <c r="AD55" s="950"/>
      <c r="AE55" s="950"/>
      <c r="AF55" s="950"/>
      <c r="AG55" s="950"/>
      <c r="AH55" s="950"/>
      <c r="AI55" s="950"/>
      <c r="AJ55" s="950"/>
      <c r="AK55" s="950"/>
      <c r="AL55" s="950"/>
      <c r="AM55" s="949" t="s">
        <v>579</v>
      </c>
      <c r="AN55" s="950"/>
      <c r="AO55" s="950"/>
      <c r="AP55" s="950"/>
      <c r="AQ55" s="950"/>
      <c r="AR55" s="950"/>
      <c r="AS55" s="950"/>
      <c r="AT55" s="950"/>
      <c r="AU55" s="950"/>
      <c r="AV55" s="950"/>
      <c r="AW55" s="950"/>
      <c r="AX55" s="950"/>
      <c r="AY55" s="949" t="s">
        <v>580</v>
      </c>
      <c r="AZ55" s="950"/>
      <c r="BA55" s="950"/>
      <c r="BB55" s="950"/>
      <c r="BC55" s="950"/>
      <c r="BD55" s="950"/>
      <c r="BE55" s="950"/>
      <c r="BF55" s="950"/>
      <c r="BG55" s="950"/>
      <c r="BH55" s="950"/>
      <c r="BI55" s="950"/>
      <c r="BJ55" s="950"/>
      <c r="BK55" s="949" t="s">
        <v>581</v>
      </c>
      <c r="BL55" s="950"/>
      <c r="BM55" s="950"/>
      <c r="BN55" s="950"/>
      <c r="BO55" s="950"/>
      <c r="BP55" s="950"/>
      <c r="BQ55" s="950"/>
      <c r="BR55" s="950"/>
      <c r="BS55" s="950"/>
      <c r="BT55" s="950"/>
      <c r="BU55" s="950"/>
      <c r="BV55" s="950"/>
      <c r="BW55" s="949" t="s">
        <v>582</v>
      </c>
      <c r="BX55" s="950"/>
      <c r="BY55" s="950"/>
      <c r="BZ55" s="950"/>
      <c r="CA55" s="950"/>
      <c r="CB55" s="950"/>
      <c r="CC55" s="950"/>
      <c r="CD55" s="950"/>
      <c r="CE55" s="950"/>
      <c r="CF55" s="950"/>
      <c r="CG55" s="950"/>
      <c r="CH55" s="950"/>
      <c r="CI55" s="574" t="s">
        <v>583</v>
      </c>
      <c r="CJ55" s="574"/>
      <c r="CK55" s="574"/>
      <c r="CL55" s="574"/>
      <c r="CM55" s="574"/>
      <c r="CN55" s="573"/>
    </row>
    <row r="56" spans="1:97" ht="49.9" customHeight="1" thickBot="1">
      <c r="A56" s="904"/>
      <c r="C56" s="1028"/>
      <c r="D56" s="1029"/>
      <c r="E56" s="1029"/>
      <c r="F56" s="1029"/>
      <c r="G56" s="1029"/>
      <c r="H56" s="1029"/>
      <c r="I56" s="1029"/>
      <c r="J56" s="1029"/>
      <c r="K56" s="1029"/>
      <c r="L56" s="1029"/>
      <c r="M56" s="1029"/>
      <c r="N56" s="1030"/>
      <c r="O56" s="1028"/>
      <c r="P56" s="1029"/>
      <c r="Q56" s="1029"/>
      <c r="R56" s="1029"/>
      <c r="S56" s="1029"/>
      <c r="T56" s="1029"/>
      <c r="U56" s="1029"/>
      <c r="V56" s="1029"/>
      <c r="W56" s="1029"/>
      <c r="X56" s="1029"/>
      <c r="Y56" s="1029"/>
      <c r="Z56" s="1030"/>
      <c r="AA56" s="1028"/>
      <c r="AB56" s="1029"/>
      <c r="AC56" s="1029"/>
      <c r="AD56" s="1029"/>
      <c r="AE56" s="1029"/>
      <c r="AF56" s="1029"/>
      <c r="AG56" s="1029"/>
      <c r="AH56" s="1029"/>
      <c r="AI56" s="1029"/>
      <c r="AJ56" s="1029"/>
      <c r="AK56" s="1029"/>
      <c r="AL56" s="1030"/>
      <c r="AM56" s="1028"/>
      <c r="AN56" s="1029"/>
      <c r="AO56" s="1029"/>
      <c r="AP56" s="1029"/>
      <c r="AQ56" s="1029"/>
      <c r="AR56" s="1029"/>
      <c r="AS56" s="1029"/>
      <c r="AT56" s="1029"/>
      <c r="AU56" s="1029"/>
      <c r="AV56" s="1029"/>
      <c r="AW56" s="1029"/>
      <c r="AX56" s="1030"/>
      <c r="AY56" s="1028"/>
      <c r="AZ56" s="1029"/>
      <c r="BA56" s="1029"/>
      <c r="BB56" s="1029"/>
      <c r="BC56" s="1029"/>
      <c r="BD56" s="1029"/>
      <c r="BE56" s="1029"/>
      <c r="BF56" s="1029"/>
      <c r="BG56" s="1029"/>
      <c r="BH56" s="1029"/>
      <c r="BI56" s="1029"/>
      <c r="BJ56" s="1030"/>
      <c r="BK56" s="1028"/>
      <c r="BL56" s="1029"/>
      <c r="BM56" s="1029"/>
      <c r="BN56" s="1029"/>
      <c r="BO56" s="1029"/>
      <c r="BP56" s="1029"/>
      <c r="BQ56" s="1029"/>
      <c r="BR56" s="1029"/>
      <c r="BS56" s="1029"/>
      <c r="BT56" s="1029"/>
      <c r="BU56" s="1029"/>
      <c r="BV56" s="1030"/>
      <c r="BW56" s="1028"/>
      <c r="BX56" s="1029"/>
      <c r="BY56" s="1029"/>
      <c r="BZ56" s="1029"/>
      <c r="CA56" s="1029"/>
      <c r="CB56" s="1029"/>
      <c r="CC56" s="1029"/>
      <c r="CD56" s="1029"/>
      <c r="CE56" s="1029"/>
      <c r="CF56" s="1029"/>
      <c r="CG56" s="1029"/>
      <c r="CH56" s="1029"/>
      <c r="CI56" s="1029"/>
      <c r="CJ56" s="1029"/>
      <c r="CK56" s="1029"/>
      <c r="CL56" s="1029"/>
      <c r="CM56" s="1029"/>
      <c r="CN56" s="1030"/>
    </row>
    <row r="59" spans="1:97" ht="15">
      <c r="B59" s="646"/>
    </row>
    <row r="60" spans="1:97" ht="15">
      <c r="B60" s="646"/>
    </row>
    <row r="61" spans="1:97" ht="15">
      <c r="B61" s="646"/>
    </row>
    <row r="62" spans="1:97" ht="15">
      <c r="B62" s="647"/>
    </row>
  </sheetData>
  <sheetProtection sheet="1" objects="1" scenarios="1"/>
  <mergeCells count="54">
    <mergeCell ref="BR6:BV6"/>
    <mergeCell ref="BW6:CB6"/>
    <mergeCell ref="CD6:CH6"/>
    <mergeCell ref="CI6:CN6"/>
    <mergeCell ref="C56:N56"/>
    <mergeCell ref="O56:Z56"/>
    <mergeCell ref="AA56:AL56"/>
    <mergeCell ref="AM56:AX56"/>
    <mergeCell ref="AY56:BJ56"/>
    <mergeCell ref="BK56:BV56"/>
    <mergeCell ref="BW56:CH56"/>
    <mergeCell ref="CI56:CN56"/>
    <mergeCell ref="B54:CS54"/>
    <mergeCell ref="C6:H6"/>
    <mergeCell ref="J6:N6"/>
    <mergeCell ref="O6:T6"/>
    <mergeCell ref="BK5:BP5"/>
    <mergeCell ref="BR5:BV5"/>
    <mergeCell ref="BW5:CB5"/>
    <mergeCell ref="CD5:CH5"/>
    <mergeCell ref="CI5:CN5"/>
    <mergeCell ref="BK4:BP4"/>
    <mergeCell ref="BR4:BV4"/>
    <mergeCell ref="BW4:CB4"/>
    <mergeCell ref="CD4:CH4"/>
    <mergeCell ref="CI4:CN4"/>
    <mergeCell ref="C4:H4"/>
    <mergeCell ref="J4:N4"/>
    <mergeCell ref="O4:T4"/>
    <mergeCell ref="V4:Z4"/>
    <mergeCell ref="AA4:AF4"/>
    <mergeCell ref="AH4:AL4"/>
    <mergeCell ref="AM4:AR4"/>
    <mergeCell ref="AT4:AX4"/>
    <mergeCell ref="AY4:BD4"/>
    <mergeCell ref="BF4:BJ4"/>
    <mergeCell ref="C5:H5"/>
    <mergeCell ref="J5:N5"/>
    <mergeCell ref="O5:T5"/>
    <mergeCell ref="V5:Z5"/>
    <mergeCell ref="AA5:AF5"/>
    <mergeCell ref="AH5:AL5"/>
    <mergeCell ref="AM5:AR5"/>
    <mergeCell ref="AT5:AX5"/>
    <mergeCell ref="AY5:BD5"/>
    <mergeCell ref="BF5:BJ5"/>
    <mergeCell ref="AY6:BD6"/>
    <mergeCell ref="BF6:BJ6"/>
    <mergeCell ref="BK6:BP6"/>
    <mergeCell ref="V6:Z6"/>
    <mergeCell ref="AA6:AF6"/>
    <mergeCell ref="AH6:AL6"/>
    <mergeCell ref="AM6:AR6"/>
    <mergeCell ref="AT6:AX6"/>
  </mergeCells>
  <conditionalFormatting sqref="C12:CN12 C14:CN14 C22:CN22 C24:CN24 C36:CN36 C38:CN38 C20:CN20 C26:CN26 C40:CN40 C18:CN18 C16:CN16 C28:CN28 C30:CN30 C32:CN32 C34:CN34 C42:CN42 C44:CN44 C46:CN46">
    <cfRule type="cellIs" dxfId="89" priority="53" operator="equal">
      <formula>"N/A"</formula>
    </cfRule>
    <cfRule type="cellIs" dxfId="88" priority="54" operator="equal">
      <formula>"Not Met"</formula>
    </cfRule>
  </conditionalFormatting>
  <dataValidations count="2">
    <dataValidation type="list" allowBlank="1" showInputMessage="1" showErrorMessage="1" sqref="C30:CN30 C14:CN14 C22:CN22 C24:CN24 C32:CN32 C34:CN34 C36:CN36 C38:CN38 C40:CN40 C26:CN26 C18:CN18 C16:CN16 C20:CN20 C28:CN28 C44:CN44 C42:CN42 C46:CN46">
      <formula1>"Met,Not Met,N/A"</formula1>
    </dataValidation>
    <dataValidation type="list" allowBlank="1" showInputMessage="1" showErrorMessage="1" sqref="D12:CN12">
      <formula1>Staff_Credentials</formula1>
    </dataValidation>
  </dataValidations>
  <printOptions horizontalCentered="1"/>
  <pageMargins left="0.2" right="0.2" top="0.35" bottom="0.35" header="0.05" footer="0.05"/>
  <pageSetup paperSize="5" orientation="landscape" r:id="rId1"/>
  <headerFooter>
    <oddFooter>&amp;L&amp;8Staff Qualifications Worksheet for Innovations Waiver - Revised July 20,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16"/>
  <sheetViews>
    <sheetView zoomScaleNormal="100" workbookViewId="0">
      <pane xSplit="2" ySplit="8" topLeftCell="C9" activePane="bottomRight" state="frozen"/>
      <selection pane="topRight" activeCell="C1" sqref="C1"/>
      <selection pane="bottomLeft" activeCell="A9" sqref="A9"/>
      <selection pane="bottomRight" activeCell="C9" sqref="C9"/>
    </sheetView>
  </sheetViews>
  <sheetFormatPr defaultColWidth="8.85546875" defaultRowHeight="12.75"/>
  <cols>
    <col min="1" max="1" width="3.28515625" style="229" customWidth="1"/>
    <col min="2" max="2" width="75.7109375" style="230" customWidth="1"/>
    <col min="3" max="31" width="6.7109375" style="231" customWidth="1"/>
    <col min="32" max="32" width="6.7109375" style="245" customWidth="1"/>
    <col min="33" max="37" width="5.7109375" style="176" customWidth="1"/>
    <col min="38" max="16384" width="8.85546875" style="232"/>
  </cols>
  <sheetData>
    <row r="1" spans="1:37" s="214" customFormat="1" ht="40.15" customHeight="1">
      <c r="A1" s="181"/>
      <c r="B1" s="211"/>
      <c r="C1" s="21" t="s">
        <v>117</v>
      </c>
      <c r="D1" s="21"/>
      <c r="E1" s="21"/>
      <c r="F1" s="21"/>
      <c r="G1" s="21"/>
      <c r="H1" s="21"/>
      <c r="I1" s="21"/>
      <c r="J1" s="21"/>
      <c r="K1" s="21"/>
      <c r="L1" s="21"/>
      <c r="M1" s="853" t="s">
        <v>117</v>
      </c>
      <c r="N1" s="21"/>
      <c r="O1" s="21"/>
      <c r="P1" s="21"/>
      <c r="Q1" s="21"/>
      <c r="R1" s="21"/>
      <c r="S1" s="21"/>
      <c r="T1" s="21"/>
      <c r="U1" s="21"/>
      <c r="V1" s="685"/>
      <c r="W1" s="21" t="s">
        <v>117</v>
      </c>
      <c r="X1" s="21"/>
      <c r="Y1" s="21"/>
      <c r="Z1" s="21"/>
      <c r="AA1" s="21"/>
      <c r="AB1" s="21"/>
      <c r="AC1" s="21"/>
      <c r="AD1" s="21"/>
      <c r="AE1" s="21"/>
      <c r="AF1" s="21"/>
      <c r="AG1" s="246"/>
      <c r="AH1" s="211"/>
      <c r="AI1" s="211"/>
      <c r="AJ1" s="211"/>
      <c r="AK1" s="212"/>
    </row>
    <row r="2" spans="1:37" s="214" customFormat="1" ht="19.899999999999999" customHeight="1" thickBot="1">
      <c r="A2" s="182"/>
      <c r="B2" s="215"/>
      <c r="C2" s="179" t="str">
        <f>IF('Workbook Set-up'!B4="","[Name of LME/MCO]",'Workbook Set-up'!B4)</f>
        <v>[Name of LME/MCO]</v>
      </c>
      <c r="D2" s="215"/>
      <c r="E2" s="215"/>
      <c r="F2" s="215"/>
      <c r="G2" s="215"/>
      <c r="H2" s="215"/>
      <c r="I2" s="215"/>
      <c r="J2" s="215"/>
      <c r="K2" s="215"/>
      <c r="L2" s="215"/>
      <c r="M2" s="814" t="str">
        <f>IF('Workbook Set-up'!B4="","[Name of LME/MCO]",'Workbook Set-up'!B4)</f>
        <v>[Name of LME/MCO]</v>
      </c>
      <c r="N2" s="215"/>
      <c r="O2" s="215"/>
      <c r="P2" s="215"/>
      <c r="Q2" s="215"/>
      <c r="R2" s="215"/>
      <c r="S2" s="215"/>
      <c r="T2" s="215"/>
      <c r="U2" s="215"/>
      <c r="V2" s="854"/>
      <c r="W2" s="1040" t="str">
        <f>IF('Workbook Set-up'!B4="","[Name of LME/MCO]",'Workbook Set-up'!B4)</f>
        <v>[Name of LME/MCO]</v>
      </c>
      <c r="X2" s="1040"/>
      <c r="Y2" s="1040"/>
      <c r="Z2" s="1040"/>
      <c r="AA2" s="1040"/>
      <c r="AB2" s="1040"/>
      <c r="AC2" s="1040"/>
      <c r="AD2" s="1040"/>
      <c r="AE2" s="1040"/>
      <c r="AF2" s="1040"/>
      <c r="AG2" s="247"/>
      <c r="AH2" s="215"/>
      <c r="AI2" s="215"/>
      <c r="AJ2" s="215"/>
      <c r="AK2" s="216"/>
    </row>
    <row r="3" spans="1:37" s="214" customFormat="1" ht="15" customHeight="1">
      <c r="A3" s="29"/>
      <c r="B3" s="30" t="s">
        <v>4</v>
      </c>
      <c r="C3" s="31"/>
      <c r="D3" s="32" t="str">
        <f>IF('Workbook Set-up'!B5="","",'Workbook Set-up'!B5)</f>
        <v/>
      </c>
      <c r="E3" s="32"/>
      <c r="F3" s="32"/>
      <c r="G3" s="32"/>
      <c r="H3" s="32"/>
      <c r="I3" s="32"/>
      <c r="J3" s="32"/>
      <c r="K3" s="32"/>
      <c r="L3" s="33"/>
      <c r="M3" s="34"/>
      <c r="N3" s="32" t="str">
        <f>IF('Workbook Set-up'!B5="","",'Workbook Set-up'!B5)</f>
        <v/>
      </c>
      <c r="O3" s="32"/>
      <c r="P3" s="32"/>
      <c r="Q3" s="32"/>
      <c r="R3" s="32"/>
      <c r="S3" s="32"/>
      <c r="T3" s="32" t="str">
        <f>IF('Workbook Set-up'!J5="","",'Workbook Set-up'!J5)</f>
        <v/>
      </c>
      <c r="U3" s="32"/>
      <c r="V3" s="33"/>
      <c r="W3" s="34"/>
      <c r="X3" s="32" t="str">
        <f>IF('Workbook Set-up'!B5="","",'Workbook Set-up'!B5)</f>
        <v/>
      </c>
      <c r="Y3" s="32"/>
      <c r="Z3" s="32"/>
      <c r="AA3" s="32"/>
      <c r="AB3" s="32"/>
      <c r="AC3" s="32"/>
      <c r="AD3" s="32"/>
      <c r="AE3" s="32"/>
      <c r="AF3" s="35"/>
      <c r="AG3" s="36"/>
      <c r="AH3" s="37"/>
      <c r="AI3" s="37"/>
      <c r="AJ3" s="37"/>
      <c r="AK3" s="38"/>
    </row>
    <row r="4" spans="1:37" s="214" customFormat="1" ht="15" customHeight="1">
      <c r="A4" s="39"/>
      <c r="B4" s="40" t="s">
        <v>29</v>
      </c>
      <c r="C4" s="41"/>
      <c r="D4" s="42" t="str">
        <f>IF('Workbook Set-up'!B6="","",'Workbook Set-up'!B6)</f>
        <v/>
      </c>
      <c r="E4" s="42"/>
      <c r="F4" s="42"/>
      <c r="G4" s="42"/>
      <c r="H4" s="42"/>
      <c r="I4" s="42"/>
      <c r="J4" s="42"/>
      <c r="K4" s="42"/>
      <c r="L4" s="43"/>
      <c r="M4" s="44"/>
      <c r="N4" s="42" t="str">
        <f>IF('Workbook Set-up'!B6="","",'Workbook Set-up'!B6)</f>
        <v/>
      </c>
      <c r="O4" s="42"/>
      <c r="P4" s="42"/>
      <c r="Q4" s="42"/>
      <c r="R4" s="42"/>
      <c r="S4" s="42"/>
      <c r="T4" s="42" t="str">
        <f>IF('Workbook Set-up'!J6="","",'Workbook Set-up'!J6)</f>
        <v/>
      </c>
      <c r="U4" s="42"/>
      <c r="V4" s="43"/>
      <c r="W4" s="44"/>
      <c r="X4" s="42" t="str">
        <f>IF('Workbook Set-up'!B6="","",'Workbook Set-up'!B6)</f>
        <v/>
      </c>
      <c r="Y4" s="42"/>
      <c r="Z4" s="42"/>
      <c r="AA4" s="42"/>
      <c r="AB4" s="42"/>
      <c r="AC4" s="42"/>
      <c r="AD4" s="42"/>
      <c r="AE4" s="42"/>
      <c r="AF4" s="45"/>
      <c r="AG4" s="46"/>
      <c r="AH4" s="47"/>
      <c r="AI4" s="47"/>
      <c r="AJ4" s="47"/>
      <c r="AK4" s="48"/>
    </row>
    <row r="5" spans="1:37" s="214" customFormat="1" ht="15" customHeight="1">
      <c r="A5" s="49"/>
      <c r="B5" s="50" t="s">
        <v>9</v>
      </c>
      <c r="C5" s="51"/>
      <c r="D5" s="52" t="str">
        <f>IF('Workbook Set-up'!B11="","",'Workbook Set-up'!B11)</f>
        <v/>
      </c>
      <c r="E5" s="52"/>
      <c r="F5" s="52"/>
      <c r="G5" s="52"/>
      <c r="H5" s="52"/>
      <c r="I5" s="52"/>
      <c r="J5" s="52"/>
      <c r="K5" s="52"/>
      <c r="L5" s="53"/>
      <c r="M5" s="54"/>
      <c r="N5" s="52" t="str">
        <f>IF('Workbook Set-up'!B11="","",'Workbook Set-up'!B11)</f>
        <v/>
      </c>
      <c r="O5" s="52"/>
      <c r="P5" s="52"/>
      <c r="Q5" s="52"/>
      <c r="R5" s="52"/>
      <c r="S5" s="52"/>
      <c r="T5" s="52"/>
      <c r="U5" s="52"/>
      <c r="V5" s="53"/>
      <c r="W5" s="54"/>
      <c r="X5" s="52" t="str">
        <f>IF('Workbook Set-up'!B11="","",'Workbook Set-up'!B11)</f>
        <v/>
      </c>
      <c r="Y5" s="52"/>
      <c r="Z5" s="52"/>
      <c r="AA5" s="52"/>
      <c r="AB5" s="52"/>
      <c r="AC5" s="52"/>
      <c r="AD5" s="52"/>
      <c r="AE5" s="52"/>
      <c r="AF5" s="55"/>
      <c r="AG5" s="46"/>
      <c r="AH5" s="47"/>
      <c r="AI5" s="47"/>
      <c r="AJ5" s="47"/>
      <c r="AK5" s="48"/>
    </row>
    <row r="6" spans="1:37" s="214" customFormat="1" ht="15" customHeight="1" thickBot="1">
      <c r="A6" s="56"/>
      <c r="B6" s="57" t="s">
        <v>30</v>
      </c>
      <c r="C6" s="58"/>
      <c r="D6" s="59" t="str">
        <f>IF(AND('Workbook Set-up'!$B$12="",'Workbook Set-up'!$B$13=""),"",IF('Workbook Set-up'!$B$12='Workbook Set-up'!$B$13,TEXT('Workbook Set-up'!$B$12,"m/d/yyyy"),IF('Workbook Set-up'!$B$12&lt;&gt;'Workbook Set-up'!$B$13,TEXT('Workbook Set-up'!$B$12,"m/d/yyyy")&amp;" to "&amp;TEXT('Workbook Set-up'!$B$13,"m/d/yyyy"),"")))</f>
        <v/>
      </c>
      <c r="E6" s="59"/>
      <c r="F6" s="59"/>
      <c r="G6" s="59"/>
      <c r="H6" s="59"/>
      <c r="I6" s="59"/>
      <c r="J6" s="59"/>
      <c r="K6" s="59"/>
      <c r="L6" s="60"/>
      <c r="M6" s="61"/>
      <c r="N6" s="59" t="str">
        <f>IF(AND('Workbook Set-up'!$B$12="",'Workbook Set-up'!$B$13=""),"",IF('Workbook Set-up'!$B$12='Workbook Set-up'!$B$13,TEXT('Workbook Set-up'!$B$12,"m/d/yyyy"),IF('Workbook Set-up'!$B$12&lt;&gt;'Workbook Set-up'!$B$13,TEXT('Workbook Set-up'!$B$12,"m/d/yyyy")&amp;" to "&amp;TEXT('Workbook Set-up'!$B$13,"m/d/yyyy"),"")))</f>
        <v/>
      </c>
      <c r="O6" s="59"/>
      <c r="P6" s="59"/>
      <c r="Q6" s="59"/>
      <c r="R6" s="59"/>
      <c r="S6" s="59"/>
      <c r="T6" s="59"/>
      <c r="U6" s="59"/>
      <c r="V6" s="60"/>
      <c r="W6" s="61"/>
      <c r="X6" s="59" t="str">
        <f>IF(AND('Workbook Set-up'!$B$12="",'Workbook Set-up'!$B$13=""),"",IF('Workbook Set-up'!$B$12='Workbook Set-up'!$B$13,TEXT('Workbook Set-up'!$B$12,"m/d/yyyy"),IF('Workbook Set-up'!$B$12&lt;&gt;'Workbook Set-up'!$B$13,TEXT('Workbook Set-up'!$B$12,"m/d/yyyy")&amp;" to "&amp;TEXT('Workbook Set-up'!$B$13,"m/d/yyyy"),"")))</f>
        <v/>
      </c>
      <c r="Y6" s="59"/>
      <c r="Z6" s="59"/>
      <c r="AA6" s="59"/>
      <c r="AB6" s="59"/>
      <c r="AC6" s="59"/>
      <c r="AD6" s="59"/>
      <c r="AE6" s="59"/>
      <c r="AF6" s="62"/>
      <c r="AG6" s="63" t="s">
        <v>31</v>
      </c>
      <c r="AH6" s="64"/>
      <c r="AI6" s="64"/>
      <c r="AJ6" s="64"/>
      <c r="AK6" s="65"/>
    </row>
    <row r="7" spans="1:37" s="214" customFormat="1" ht="31.9" customHeight="1" thickBot="1">
      <c r="A7" s="217" t="s">
        <v>32</v>
      </c>
      <c r="B7" s="218" t="s">
        <v>66</v>
      </c>
      <c r="C7" s="248">
        <v>1</v>
      </c>
      <c r="D7" s="233">
        <v>2</v>
      </c>
      <c r="E7" s="233">
        <v>3</v>
      </c>
      <c r="F7" s="233">
        <v>4</v>
      </c>
      <c r="G7" s="233">
        <v>5</v>
      </c>
      <c r="H7" s="233">
        <v>6</v>
      </c>
      <c r="I7" s="233">
        <v>7</v>
      </c>
      <c r="J7" s="233">
        <v>8</v>
      </c>
      <c r="K7" s="233">
        <v>9</v>
      </c>
      <c r="L7" s="233">
        <v>10</v>
      </c>
      <c r="M7" s="235">
        <v>11</v>
      </c>
      <c r="N7" s="233">
        <v>12</v>
      </c>
      <c r="O7" s="233">
        <v>13</v>
      </c>
      <c r="P7" s="233">
        <v>14</v>
      </c>
      <c r="Q7" s="233">
        <v>15</v>
      </c>
      <c r="R7" s="233">
        <v>16</v>
      </c>
      <c r="S7" s="233">
        <v>17</v>
      </c>
      <c r="T7" s="233">
        <v>18</v>
      </c>
      <c r="U7" s="233">
        <v>19</v>
      </c>
      <c r="V7" s="233">
        <v>20</v>
      </c>
      <c r="W7" s="235">
        <v>21</v>
      </c>
      <c r="X7" s="235">
        <v>22</v>
      </c>
      <c r="Y7" s="233">
        <v>23</v>
      </c>
      <c r="Z7" s="233">
        <v>24</v>
      </c>
      <c r="AA7" s="233">
        <v>25</v>
      </c>
      <c r="AB7" s="233">
        <v>26</v>
      </c>
      <c r="AC7" s="233">
        <v>27</v>
      </c>
      <c r="AD7" s="233">
        <v>28</v>
      </c>
      <c r="AE7" s="235">
        <v>29</v>
      </c>
      <c r="AF7" s="249">
        <v>30</v>
      </c>
      <c r="AG7" s="71" t="s">
        <v>34</v>
      </c>
      <c r="AH7" s="72" t="s">
        <v>35</v>
      </c>
      <c r="AI7" s="73" t="s">
        <v>36</v>
      </c>
      <c r="AJ7" s="74" t="s">
        <v>37</v>
      </c>
      <c r="AK7" s="75" t="s">
        <v>38</v>
      </c>
    </row>
    <row r="8" spans="1:37" s="214" customFormat="1" ht="19.899999999999999" customHeight="1" thickBot="1">
      <c r="A8" s="237"/>
      <c r="B8" s="240"/>
      <c r="C8" s="695" t="s">
        <v>118</v>
      </c>
      <c r="D8" s="239"/>
      <c r="E8" s="239"/>
      <c r="F8" s="239"/>
      <c r="G8" s="239"/>
      <c r="H8" s="239"/>
      <c r="I8" s="239"/>
      <c r="J8" s="239"/>
      <c r="K8" s="239"/>
      <c r="L8" s="272"/>
      <c r="M8" s="273" t="s">
        <v>118</v>
      </c>
      <c r="N8" s="239"/>
      <c r="O8" s="239"/>
      <c r="P8" s="239"/>
      <c r="Q8" s="239"/>
      <c r="R8" s="239"/>
      <c r="S8" s="239"/>
      <c r="T8" s="239"/>
      <c r="U8" s="239"/>
      <c r="V8" s="272"/>
      <c r="W8" s="273" t="s">
        <v>118</v>
      </c>
      <c r="X8" s="239"/>
      <c r="Y8" s="239"/>
      <c r="Z8" s="239"/>
      <c r="AA8" s="239"/>
      <c r="AB8" s="239"/>
      <c r="AC8" s="239"/>
      <c r="AD8" s="239"/>
      <c r="AE8" s="239"/>
      <c r="AF8" s="855"/>
      <c r="AG8" s="274"/>
      <c r="AH8" s="275"/>
      <c r="AI8" s="275"/>
      <c r="AJ8" s="275"/>
      <c r="AK8" s="240"/>
    </row>
    <row r="9" spans="1:37" s="214" customFormat="1">
      <c r="A9" s="703" t="s">
        <v>39</v>
      </c>
      <c r="B9" s="840" t="s">
        <v>371</v>
      </c>
      <c r="C9" s="696"/>
      <c r="D9" s="250"/>
      <c r="E9" s="250"/>
      <c r="F9" s="250"/>
      <c r="G9" s="250"/>
      <c r="H9" s="250"/>
      <c r="I9" s="250"/>
      <c r="J9" s="250"/>
      <c r="K9" s="250"/>
      <c r="L9" s="250"/>
      <c r="M9" s="117"/>
      <c r="N9" s="250"/>
      <c r="O9" s="250"/>
      <c r="P9" s="250"/>
      <c r="Q9" s="250"/>
      <c r="R9" s="250"/>
      <c r="S9" s="250"/>
      <c r="T9" s="250"/>
      <c r="U9" s="250"/>
      <c r="V9" s="250"/>
      <c r="W9" s="117"/>
      <c r="X9" s="250"/>
      <c r="Y9" s="250"/>
      <c r="Z9" s="250"/>
      <c r="AA9" s="250"/>
      <c r="AB9" s="250"/>
      <c r="AC9" s="250"/>
      <c r="AD9" s="250"/>
      <c r="AE9" s="250"/>
      <c r="AF9" s="119"/>
      <c r="AG9" s="283">
        <f>COUNTIF(C9:AF9,"=Met")</f>
        <v>0</v>
      </c>
      <c r="AH9" s="284">
        <f>IF(SUM(AG9,AI9)=0,0,AG9/SUM(AG9,AI9))</f>
        <v>0</v>
      </c>
      <c r="AI9" s="285">
        <f>COUNTIF(C9:AF9,"=Not Met")</f>
        <v>0</v>
      </c>
      <c r="AJ9" s="284">
        <f>IF(SUM(AG9,AI9)=0,0,AI9/SUM(AG9,AI9))</f>
        <v>0</v>
      </c>
      <c r="AK9" s="286">
        <f>COUNTIF(C9:AF9,"=N/A")</f>
        <v>0</v>
      </c>
    </row>
    <row r="10" spans="1:37" s="214" customFormat="1" ht="38.25">
      <c r="A10" s="702" t="s">
        <v>40</v>
      </c>
      <c r="B10" s="845" t="s">
        <v>372</v>
      </c>
      <c r="C10" s="696"/>
      <c r="D10" s="250"/>
      <c r="E10" s="250"/>
      <c r="F10" s="250"/>
      <c r="G10" s="250"/>
      <c r="H10" s="250"/>
      <c r="I10" s="250"/>
      <c r="J10" s="250"/>
      <c r="K10" s="250"/>
      <c r="L10" s="250"/>
      <c r="M10" s="117"/>
      <c r="N10" s="250"/>
      <c r="O10" s="250"/>
      <c r="P10" s="250"/>
      <c r="Q10" s="250"/>
      <c r="R10" s="250"/>
      <c r="S10" s="250"/>
      <c r="T10" s="250"/>
      <c r="U10" s="250"/>
      <c r="V10" s="250"/>
      <c r="W10" s="117"/>
      <c r="X10" s="250"/>
      <c r="Y10" s="250"/>
      <c r="Z10" s="250"/>
      <c r="AA10" s="250"/>
      <c r="AB10" s="250"/>
      <c r="AC10" s="250"/>
      <c r="AD10" s="250"/>
      <c r="AE10" s="250"/>
      <c r="AF10" s="119"/>
      <c r="AG10" s="84">
        <f>COUNTIF(C10:AF10,"=Met")</f>
        <v>0</v>
      </c>
      <c r="AH10" s="85">
        <f>IF(SUM(AG10,AI10)=0,0,AG10/SUM(AG10,AI10))</f>
        <v>0</v>
      </c>
      <c r="AI10" s="86">
        <f>COUNTIF(C10:AF10,"=Not Met")</f>
        <v>0</v>
      </c>
      <c r="AJ10" s="85">
        <f>IF(SUM(AG10,AI10)=0,0,AI10/SUM(AG10,AI10))</f>
        <v>0</v>
      </c>
      <c r="AK10" s="87">
        <f>COUNTIF(C10:AF10,"=N/A")</f>
        <v>0</v>
      </c>
    </row>
    <row r="11" spans="1:37" s="214" customFormat="1">
      <c r="A11" s="701" t="s">
        <v>41</v>
      </c>
      <c r="B11" s="799" t="s">
        <v>139</v>
      </c>
      <c r="C11" s="696"/>
      <c r="D11" s="250"/>
      <c r="E11" s="250"/>
      <c r="F11" s="250"/>
      <c r="G11" s="250"/>
      <c r="H11" s="250"/>
      <c r="I11" s="250"/>
      <c r="J11" s="250"/>
      <c r="K11" s="250"/>
      <c r="L11" s="250"/>
      <c r="M11" s="117"/>
      <c r="N11" s="250"/>
      <c r="O11" s="250"/>
      <c r="P11" s="250"/>
      <c r="Q11" s="250"/>
      <c r="R11" s="250"/>
      <c r="S11" s="250"/>
      <c r="T11" s="250"/>
      <c r="U11" s="250"/>
      <c r="V11" s="250"/>
      <c r="W11" s="117"/>
      <c r="X11" s="250"/>
      <c r="Y11" s="250"/>
      <c r="Z11" s="250"/>
      <c r="AA11" s="250"/>
      <c r="AB11" s="250"/>
      <c r="AC11" s="250"/>
      <c r="AD11" s="250"/>
      <c r="AE11" s="250"/>
      <c r="AF11" s="119"/>
      <c r="AG11" s="84">
        <f>COUNTIF(C11:AF11,"=Met")</f>
        <v>0</v>
      </c>
      <c r="AH11" s="85">
        <f>IF(SUM(AG11,AI11)=0,0,AG11/SUM(AG11,AI11))</f>
        <v>0</v>
      </c>
      <c r="AI11" s="86">
        <f>COUNTIF(C11:AF11,"=Not Met")</f>
        <v>0</v>
      </c>
      <c r="AJ11" s="85">
        <f>IF(SUM(AG11,AI11)=0,0,AI11/SUM(AG11,AI11))</f>
        <v>0</v>
      </c>
      <c r="AK11" s="87">
        <f>COUNTIF(C11:AF11,"=N/A")</f>
        <v>0</v>
      </c>
    </row>
    <row r="12" spans="1:37" s="214" customFormat="1">
      <c r="A12" s="704"/>
      <c r="B12" s="838" t="s">
        <v>99</v>
      </c>
      <c r="C12" s="698"/>
      <c r="D12" s="251"/>
      <c r="E12" s="251"/>
      <c r="F12" s="251"/>
      <c r="G12" s="251"/>
      <c r="H12" s="251"/>
      <c r="I12" s="251"/>
      <c r="J12" s="251"/>
      <c r="K12" s="251"/>
      <c r="L12" s="251"/>
      <c r="M12" s="281"/>
      <c r="N12" s="251"/>
      <c r="O12" s="251"/>
      <c r="P12" s="251"/>
      <c r="Q12" s="251"/>
      <c r="R12" s="251"/>
      <c r="S12" s="251"/>
      <c r="T12" s="251"/>
      <c r="U12" s="251"/>
      <c r="V12" s="251"/>
      <c r="W12" s="281"/>
      <c r="X12" s="251"/>
      <c r="Y12" s="251"/>
      <c r="Z12" s="251"/>
      <c r="AA12" s="251"/>
      <c r="AB12" s="251"/>
      <c r="AC12" s="251"/>
      <c r="AD12" s="251"/>
      <c r="AE12" s="251"/>
      <c r="AF12" s="835"/>
      <c r="AG12" s="253"/>
      <c r="AH12" s="254"/>
      <c r="AI12" s="255"/>
      <c r="AJ12" s="254"/>
      <c r="AK12" s="256"/>
    </row>
    <row r="13" spans="1:37" s="214" customFormat="1">
      <c r="A13" s="705"/>
      <c r="B13" s="839" t="s">
        <v>100</v>
      </c>
      <c r="C13" s="698"/>
      <c r="D13" s="251"/>
      <c r="E13" s="251"/>
      <c r="F13" s="251"/>
      <c r="G13" s="251"/>
      <c r="H13" s="251"/>
      <c r="I13" s="251"/>
      <c r="J13" s="251"/>
      <c r="K13" s="251"/>
      <c r="L13" s="251"/>
      <c r="M13" s="281"/>
      <c r="N13" s="251"/>
      <c r="O13" s="251"/>
      <c r="P13" s="251"/>
      <c r="Q13" s="251"/>
      <c r="R13" s="251"/>
      <c r="S13" s="251"/>
      <c r="T13" s="251"/>
      <c r="U13" s="251"/>
      <c r="V13" s="251"/>
      <c r="W13" s="281"/>
      <c r="X13" s="251"/>
      <c r="Y13" s="251"/>
      <c r="Z13" s="251"/>
      <c r="AA13" s="251"/>
      <c r="AB13" s="251"/>
      <c r="AC13" s="251"/>
      <c r="AD13" s="251"/>
      <c r="AE13" s="251"/>
      <c r="AF13" s="835"/>
      <c r="AG13" s="253"/>
      <c r="AH13" s="254"/>
      <c r="AI13" s="255"/>
      <c r="AJ13" s="254"/>
      <c r="AK13" s="256"/>
    </row>
    <row r="14" spans="1:37" s="214" customFormat="1" ht="15" customHeight="1">
      <c r="A14" s="701" t="s">
        <v>42</v>
      </c>
      <c r="B14" s="845" t="s">
        <v>140</v>
      </c>
      <c r="C14" s="696"/>
      <c r="D14" s="250"/>
      <c r="E14" s="250"/>
      <c r="F14" s="250"/>
      <c r="G14" s="250"/>
      <c r="H14" s="250"/>
      <c r="I14" s="250"/>
      <c r="J14" s="250"/>
      <c r="K14" s="250"/>
      <c r="L14" s="250"/>
      <c r="M14" s="117"/>
      <c r="N14" s="250"/>
      <c r="O14" s="250"/>
      <c r="P14" s="250"/>
      <c r="Q14" s="250"/>
      <c r="R14" s="250"/>
      <c r="S14" s="250"/>
      <c r="T14" s="250"/>
      <c r="U14" s="250"/>
      <c r="V14" s="250"/>
      <c r="W14" s="117"/>
      <c r="X14" s="250"/>
      <c r="Y14" s="250"/>
      <c r="Z14" s="250"/>
      <c r="AA14" s="250"/>
      <c r="AB14" s="250"/>
      <c r="AC14" s="250"/>
      <c r="AD14" s="250"/>
      <c r="AE14" s="250"/>
      <c r="AF14" s="119"/>
      <c r="AG14" s="84">
        <f>COUNTIF(C14:AF14,"=Met")</f>
        <v>0</v>
      </c>
      <c r="AH14" s="85">
        <f>IF(SUM(AG14,AI14)=0,0,AG14/SUM(AG14,AI14))</f>
        <v>0</v>
      </c>
      <c r="AI14" s="86">
        <f>COUNTIF(C14:AF14,"=Not Met")</f>
        <v>0</v>
      </c>
      <c r="AJ14" s="85">
        <f>IF(SUM(AG14,AI14)=0,0,AI14/SUM(AG14,AI14))</f>
        <v>0</v>
      </c>
      <c r="AK14" s="87">
        <f>COUNTIF(C14:AF14,"=N/A")</f>
        <v>0</v>
      </c>
    </row>
    <row r="15" spans="1:37" s="214" customFormat="1" ht="15" customHeight="1" thickBot="1">
      <c r="A15" s="569" t="s">
        <v>43</v>
      </c>
      <c r="B15" s="846" t="s">
        <v>141</v>
      </c>
      <c r="C15" s="696"/>
      <c r="D15" s="250"/>
      <c r="E15" s="250"/>
      <c r="F15" s="250"/>
      <c r="G15" s="250"/>
      <c r="H15" s="250"/>
      <c r="I15" s="250"/>
      <c r="J15" s="250"/>
      <c r="K15" s="250"/>
      <c r="L15" s="250"/>
      <c r="M15" s="117"/>
      <c r="N15" s="250"/>
      <c r="O15" s="250"/>
      <c r="P15" s="250"/>
      <c r="Q15" s="250"/>
      <c r="R15" s="250"/>
      <c r="S15" s="250"/>
      <c r="T15" s="250"/>
      <c r="U15" s="250"/>
      <c r="V15" s="250"/>
      <c r="W15" s="117"/>
      <c r="X15" s="250"/>
      <c r="Y15" s="250"/>
      <c r="Z15" s="250"/>
      <c r="AA15" s="250"/>
      <c r="AB15" s="250"/>
      <c r="AC15" s="250"/>
      <c r="AD15" s="250"/>
      <c r="AE15" s="250"/>
      <c r="AF15" s="119"/>
      <c r="AG15" s="84">
        <f>COUNTIF(C15:AF15,"=Met")</f>
        <v>0</v>
      </c>
      <c r="AH15" s="85">
        <f>IF(SUM(AG15,AI15)=0,0,AG15/SUM(AG15,AI15))</f>
        <v>0</v>
      </c>
      <c r="AI15" s="86">
        <f>COUNTIF(C15:AF15,"=Not Met")</f>
        <v>0</v>
      </c>
      <c r="AJ15" s="85">
        <f>IF(SUM(AG15,AI15)=0,0,AI15/SUM(AG15,AI15))</f>
        <v>0</v>
      </c>
      <c r="AK15" s="87">
        <f>COUNTIF(C15:AF15,"=N/A")</f>
        <v>0</v>
      </c>
    </row>
    <row r="16" spans="1:37" s="214" customFormat="1" ht="19.899999999999999" customHeight="1" thickBot="1">
      <c r="A16" s="568"/>
      <c r="B16" s="567"/>
      <c r="C16" s="695" t="s">
        <v>111</v>
      </c>
      <c r="D16" s="239"/>
      <c r="E16" s="239"/>
      <c r="F16" s="239"/>
      <c r="G16" s="239"/>
      <c r="H16" s="239"/>
      <c r="I16" s="239"/>
      <c r="J16" s="239"/>
      <c r="K16" s="239"/>
      <c r="L16" s="272"/>
      <c r="M16" s="273" t="s">
        <v>111</v>
      </c>
      <c r="N16" s="239"/>
      <c r="O16" s="239"/>
      <c r="P16" s="239"/>
      <c r="Q16" s="239"/>
      <c r="R16" s="239"/>
      <c r="S16" s="239"/>
      <c r="T16" s="239"/>
      <c r="U16" s="239"/>
      <c r="V16" s="272"/>
      <c r="W16" s="273" t="s">
        <v>111</v>
      </c>
      <c r="X16" s="239"/>
      <c r="Y16" s="239"/>
      <c r="Z16" s="239"/>
      <c r="AA16" s="239"/>
      <c r="AB16" s="239"/>
      <c r="AC16" s="239"/>
      <c r="AD16" s="239"/>
      <c r="AE16" s="239"/>
      <c r="AF16" s="855"/>
      <c r="AG16" s="287"/>
      <c r="AH16" s="288"/>
      <c r="AI16" s="288"/>
      <c r="AJ16" s="288"/>
      <c r="AK16" s="289"/>
    </row>
    <row r="17" spans="1:37" s="214" customFormat="1" ht="15" customHeight="1">
      <c r="A17" s="113" t="s">
        <v>44</v>
      </c>
      <c r="B17" s="840" t="s">
        <v>201</v>
      </c>
      <c r="C17" s="696"/>
      <c r="D17" s="250"/>
      <c r="E17" s="250"/>
      <c r="F17" s="250"/>
      <c r="G17" s="250"/>
      <c r="H17" s="250"/>
      <c r="I17" s="250"/>
      <c r="J17" s="250"/>
      <c r="K17" s="250"/>
      <c r="L17" s="250"/>
      <c r="M17" s="117"/>
      <c r="N17" s="250"/>
      <c r="O17" s="250"/>
      <c r="P17" s="250"/>
      <c r="Q17" s="250"/>
      <c r="R17" s="250"/>
      <c r="S17" s="250"/>
      <c r="T17" s="250"/>
      <c r="U17" s="250"/>
      <c r="V17" s="250"/>
      <c r="W17" s="117"/>
      <c r="X17" s="250"/>
      <c r="Y17" s="250"/>
      <c r="Z17" s="250"/>
      <c r="AA17" s="250"/>
      <c r="AB17" s="250"/>
      <c r="AC17" s="250"/>
      <c r="AD17" s="250"/>
      <c r="AE17" s="250"/>
      <c r="AF17" s="119"/>
      <c r="AG17" s="283">
        <f>COUNTIF(C17:AF17,"=Met")</f>
        <v>0</v>
      </c>
      <c r="AH17" s="284">
        <f>IF(SUM(AG17,AI17)=0,0,AG17/SUM(AG17,AI17))</f>
        <v>0</v>
      </c>
      <c r="AI17" s="285">
        <f>COUNTIF(C17:AF17,"=Not Met")</f>
        <v>0</v>
      </c>
      <c r="AJ17" s="284">
        <f>IF(SUM(AG17,AI17)=0,0,AI17/SUM(AG17,AI17))</f>
        <v>0</v>
      </c>
      <c r="AK17" s="286">
        <f>COUNTIF(C17:AF17,"=N/A")</f>
        <v>0</v>
      </c>
    </row>
    <row r="18" spans="1:37" s="214" customFormat="1" ht="15" customHeight="1" thickBot="1">
      <c r="A18" s="113" t="s">
        <v>45</v>
      </c>
      <c r="B18" s="840" t="s">
        <v>202</v>
      </c>
      <c r="C18" s="696"/>
      <c r="D18" s="250"/>
      <c r="E18" s="250"/>
      <c r="F18" s="250"/>
      <c r="G18" s="250"/>
      <c r="H18" s="250"/>
      <c r="I18" s="250"/>
      <c r="J18" s="250"/>
      <c r="K18" s="250"/>
      <c r="L18" s="250"/>
      <c r="M18" s="117"/>
      <c r="N18" s="250"/>
      <c r="O18" s="250"/>
      <c r="P18" s="250"/>
      <c r="Q18" s="250"/>
      <c r="R18" s="250"/>
      <c r="S18" s="250"/>
      <c r="T18" s="250"/>
      <c r="U18" s="250"/>
      <c r="V18" s="250"/>
      <c r="W18" s="117"/>
      <c r="X18" s="250"/>
      <c r="Y18" s="250"/>
      <c r="Z18" s="250"/>
      <c r="AA18" s="250"/>
      <c r="AB18" s="250"/>
      <c r="AC18" s="250"/>
      <c r="AD18" s="250"/>
      <c r="AE18" s="250"/>
      <c r="AF18" s="119"/>
      <c r="AG18" s="283">
        <f>COUNTIF(C18:AF18,"=Met")</f>
        <v>0</v>
      </c>
      <c r="AH18" s="284">
        <f>IF(SUM(AG18,AI18)=0,0,AG18/SUM(AG18,AI18))</f>
        <v>0</v>
      </c>
      <c r="AI18" s="285">
        <f>COUNTIF(C18:AF18,"=Not Met")</f>
        <v>0</v>
      </c>
      <c r="AJ18" s="284">
        <f>IF(SUM(AG18,AI18)=0,0,AI18/SUM(AG18,AI18))</f>
        <v>0</v>
      </c>
      <c r="AK18" s="286">
        <f>COUNTIF(C18:AF18,"=N/A")</f>
        <v>0</v>
      </c>
    </row>
    <row r="19" spans="1:37" s="214" customFormat="1" ht="19.899999999999999" customHeight="1" thickBot="1">
      <c r="A19" s="237"/>
      <c r="B19" s="275"/>
      <c r="C19" s="695" t="s">
        <v>119</v>
      </c>
      <c r="D19" s="239"/>
      <c r="E19" s="239"/>
      <c r="F19" s="239"/>
      <c r="G19" s="239"/>
      <c r="H19" s="239"/>
      <c r="I19" s="239"/>
      <c r="J19" s="239"/>
      <c r="K19" s="239"/>
      <c r="L19" s="272"/>
      <c r="M19" s="273" t="s">
        <v>119</v>
      </c>
      <c r="N19" s="239"/>
      <c r="O19" s="239"/>
      <c r="P19" s="239"/>
      <c r="Q19" s="239"/>
      <c r="R19" s="239"/>
      <c r="S19" s="239"/>
      <c r="T19" s="239"/>
      <c r="U19" s="239"/>
      <c r="V19" s="272"/>
      <c r="W19" s="273" t="s">
        <v>119</v>
      </c>
      <c r="X19" s="239"/>
      <c r="Y19" s="239"/>
      <c r="Z19" s="239"/>
      <c r="AA19" s="239"/>
      <c r="AB19" s="239"/>
      <c r="AC19" s="239"/>
      <c r="AD19" s="239"/>
      <c r="AE19" s="239"/>
      <c r="AF19" s="855"/>
      <c r="AG19" s="291"/>
      <c r="AH19" s="292"/>
      <c r="AI19" s="292"/>
      <c r="AJ19" s="292"/>
      <c r="AK19" s="293"/>
    </row>
    <row r="20" spans="1:37" s="214" customFormat="1" ht="25.5">
      <c r="A20" s="219" t="s">
        <v>46</v>
      </c>
      <c r="B20" s="818" t="s">
        <v>246</v>
      </c>
      <c r="C20" s="696"/>
      <c r="D20" s="250"/>
      <c r="E20" s="250"/>
      <c r="F20" s="250"/>
      <c r="G20" s="250"/>
      <c r="H20" s="250"/>
      <c r="I20" s="250"/>
      <c r="J20" s="250"/>
      <c r="K20" s="250"/>
      <c r="L20" s="250"/>
      <c r="M20" s="117"/>
      <c r="N20" s="250"/>
      <c r="O20" s="250"/>
      <c r="P20" s="250"/>
      <c r="Q20" s="250"/>
      <c r="R20" s="250"/>
      <c r="S20" s="250"/>
      <c r="T20" s="250"/>
      <c r="U20" s="250"/>
      <c r="V20" s="250"/>
      <c r="W20" s="117"/>
      <c r="X20" s="250"/>
      <c r="Y20" s="250"/>
      <c r="Z20" s="250"/>
      <c r="AA20" s="250"/>
      <c r="AB20" s="250"/>
      <c r="AC20" s="250"/>
      <c r="AD20" s="250"/>
      <c r="AE20" s="250"/>
      <c r="AF20" s="119"/>
      <c r="AG20" s="708">
        <f>COUNTIF(C20:AF20,"=Met")</f>
        <v>0</v>
      </c>
      <c r="AH20" s="278">
        <f>IF(SUM(AG20,AI20)=0,0,AG20/SUM(AG20,AI20))</f>
        <v>0</v>
      </c>
      <c r="AI20" s="709">
        <f>COUNTIF(C20:AF20,"=Not Met")</f>
        <v>0</v>
      </c>
      <c r="AJ20" s="278">
        <f>IF(SUM(AG20,AI20)=0,0,AI20/SUM(AG20,AI20))</f>
        <v>0</v>
      </c>
      <c r="AK20" s="710">
        <f>COUNTIF(C20:AF20,"=N/A")</f>
        <v>0</v>
      </c>
    </row>
    <row r="21" spans="1:37" s="214" customFormat="1" ht="26.25" thickBot="1">
      <c r="A21" s="847" t="s">
        <v>47</v>
      </c>
      <c r="B21" s="848" t="s">
        <v>137</v>
      </c>
      <c r="C21" s="699"/>
      <c r="D21" s="827"/>
      <c r="E21" s="827"/>
      <c r="F21" s="827"/>
      <c r="G21" s="827"/>
      <c r="H21" s="827"/>
      <c r="I21" s="827"/>
      <c r="J21" s="827"/>
      <c r="K21" s="827"/>
      <c r="L21" s="827"/>
      <c r="M21" s="834"/>
      <c r="N21" s="827"/>
      <c r="O21" s="827"/>
      <c r="P21" s="827"/>
      <c r="Q21" s="827"/>
      <c r="R21" s="827"/>
      <c r="S21" s="827"/>
      <c r="T21" s="827"/>
      <c r="U21" s="827"/>
      <c r="V21" s="827"/>
      <c r="W21" s="834"/>
      <c r="X21" s="827"/>
      <c r="Y21" s="827"/>
      <c r="Z21" s="827"/>
      <c r="AA21" s="827"/>
      <c r="AB21" s="827"/>
      <c r="AC21" s="827"/>
      <c r="AD21" s="827"/>
      <c r="AE21" s="827"/>
      <c r="AF21" s="828"/>
      <c r="AG21" s="849">
        <f>COUNTIF(C21:AF21,"=Met")</f>
        <v>0</v>
      </c>
      <c r="AH21" s="850">
        <f>IF(SUM(AG21,AI21)=0,0,AG21/SUM(AG21,AI21))</f>
        <v>0</v>
      </c>
      <c r="AI21" s="851">
        <f>COUNTIF(C21:AF21,"=Not Met")</f>
        <v>0</v>
      </c>
      <c r="AJ21" s="850">
        <f>IF(SUM(AG21,AI21)=0,0,AI21/SUM(AG21,AI21))</f>
        <v>0</v>
      </c>
      <c r="AK21" s="852">
        <f>COUNTIF(C21:AF21,"=N/A")</f>
        <v>0</v>
      </c>
    </row>
    <row r="22" spans="1:37" s="14" customFormat="1" ht="13.9" customHeight="1" thickBot="1">
      <c r="A22" s="180"/>
      <c r="B22" s="131" t="s">
        <v>57</v>
      </c>
      <c r="C22" s="655"/>
      <c r="D22" s="656"/>
      <c r="E22" s="656"/>
      <c r="F22" s="656"/>
      <c r="G22" s="656"/>
      <c r="H22" s="656"/>
      <c r="I22" s="656"/>
      <c r="J22" s="656"/>
      <c r="K22" s="656"/>
      <c r="L22" s="656"/>
      <c r="M22" s="656"/>
      <c r="N22" s="656"/>
      <c r="O22" s="656"/>
      <c r="P22" s="656"/>
      <c r="Q22" s="656"/>
      <c r="R22" s="656"/>
      <c r="S22" s="656"/>
      <c r="T22" s="656"/>
      <c r="U22" s="656"/>
      <c r="V22" s="656"/>
      <c r="W22" s="662"/>
      <c r="X22" s="656"/>
      <c r="Y22" s="656"/>
      <c r="Z22" s="656"/>
      <c r="AA22" s="656"/>
      <c r="AB22" s="656"/>
      <c r="AC22" s="656"/>
      <c r="AD22" s="656"/>
      <c r="AE22" s="656"/>
      <c r="AF22" s="657"/>
      <c r="AG22" s="129"/>
      <c r="AH22" s="129"/>
      <c r="AI22" s="129"/>
      <c r="AJ22" s="129"/>
      <c r="AK22" s="129"/>
    </row>
    <row r="23" spans="1:37" s="214" customFormat="1" ht="13.9" customHeight="1" thickBot="1">
      <c r="A23" s="222"/>
      <c r="B23" s="223"/>
      <c r="C23" s="241"/>
      <c r="D23" s="241"/>
      <c r="E23" s="241"/>
      <c r="F23" s="241"/>
      <c r="G23" s="241"/>
      <c r="H23" s="241"/>
      <c r="I23" s="241"/>
      <c r="J23" s="241"/>
      <c r="K23" s="241"/>
      <c r="L23" s="241"/>
      <c r="M23" s="224"/>
      <c r="N23" s="224"/>
      <c r="O23" s="224"/>
      <c r="P23" s="224"/>
      <c r="Q23" s="224"/>
      <c r="R23" s="224"/>
      <c r="S23" s="224"/>
      <c r="T23" s="224"/>
      <c r="U23" s="224"/>
      <c r="V23" s="224"/>
      <c r="W23" s="241"/>
      <c r="X23" s="241"/>
      <c r="Y23" s="241"/>
      <c r="Z23" s="241"/>
      <c r="AA23" s="241"/>
      <c r="AB23" s="241"/>
      <c r="AC23" s="241"/>
      <c r="AD23" s="241"/>
      <c r="AE23" s="241"/>
      <c r="AF23" s="241"/>
      <c r="AG23" s="225"/>
      <c r="AH23" s="270"/>
      <c r="AI23" s="225"/>
      <c r="AJ23" s="270"/>
      <c r="AK23" s="225"/>
    </row>
    <row r="24" spans="1:37" s="214" customFormat="1">
      <c r="A24" s="222"/>
      <c r="B24" s="264" t="s">
        <v>107</v>
      </c>
      <c r="C24" s="265" t="str">
        <f t="shared" ref="C24:AF24" si="0">IF(MIN(C12,C12)=0,"",MIN(C12,C12))</f>
        <v/>
      </c>
      <c r="D24" s="266" t="str">
        <f t="shared" si="0"/>
        <v/>
      </c>
      <c r="E24" s="266" t="str">
        <f t="shared" si="0"/>
        <v/>
      </c>
      <c r="F24" s="266" t="str">
        <f t="shared" si="0"/>
        <v/>
      </c>
      <c r="G24" s="266" t="str">
        <f t="shared" si="0"/>
        <v/>
      </c>
      <c r="H24" s="266" t="str">
        <f t="shared" si="0"/>
        <v/>
      </c>
      <c r="I24" s="266" t="str">
        <f t="shared" si="0"/>
        <v/>
      </c>
      <c r="J24" s="266" t="str">
        <f t="shared" si="0"/>
        <v/>
      </c>
      <c r="K24" s="266" t="str">
        <f t="shared" si="0"/>
        <v/>
      </c>
      <c r="L24" s="266" t="str">
        <f t="shared" si="0"/>
        <v/>
      </c>
      <c r="M24" s="266" t="str">
        <f t="shared" si="0"/>
        <v/>
      </c>
      <c r="N24" s="266" t="str">
        <f t="shared" si="0"/>
        <v/>
      </c>
      <c r="O24" s="266" t="str">
        <f t="shared" si="0"/>
        <v/>
      </c>
      <c r="P24" s="266" t="str">
        <f t="shared" si="0"/>
        <v/>
      </c>
      <c r="Q24" s="266" t="str">
        <f t="shared" si="0"/>
        <v/>
      </c>
      <c r="R24" s="266" t="str">
        <f t="shared" si="0"/>
        <v/>
      </c>
      <c r="S24" s="266" t="str">
        <f t="shared" si="0"/>
        <v/>
      </c>
      <c r="T24" s="266" t="str">
        <f t="shared" si="0"/>
        <v/>
      </c>
      <c r="U24" s="266" t="str">
        <f t="shared" si="0"/>
        <v/>
      </c>
      <c r="V24" s="266" t="str">
        <f t="shared" si="0"/>
        <v/>
      </c>
      <c r="W24" s="266" t="str">
        <f t="shared" si="0"/>
        <v/>
      </c>
      <c r="X24" s="266" t="str">
        <f t="shared" si="0"/>
        <v/>
      </c>
      <c r="Y24" s="266" t="str">
        <f t="shared" si="0"/>
        <v/>
      </c>
      <c r="Z24" s="266" t="str">
        <f t="shared" si="0"/>
        <v/>
      </c>
      <c r="AA24" s="266" t="str">
        <f t="shared" si="0"/>
        <v/>
      </c>
      <c r="AB24" s="266" t="str">
        <f t="shared" si="0"/>
        <v/>
      </c>
      <c r="AC24" s="266" t="str">
        <f t="shared" si="0"/>
        <v/>
      </c>
      <c r="AD24" s="266" t="str">
        <f t="shared" si="0"/>
        <v/>
      </c>
      <c r="AE24" s="266" t="str">
        <f t="shared" si="0"/>
        <v/>
      </c>
      <c r="AF24" s="689" t="str">
        <f t="shared" si="0"/>
        <v/>
      </c>
      <c r="AG24" s="163"/>
      <c r="AH24" s="163"/>
      <c r="AI24" s="163"/>
      <c r="AJ24" s="163"/>
      <c r="AK24" s="163"/>
    </row>
    <row r="25" spans="1:37" s="214" customFormat="1" ht="13.5" thickBot="1">
      <c r="A25" s="222"/>
      <c r="B25" s="264" t="s">
        <v>108</v>
      </c>
      <c r="C25" s="267" t="str">
        <f t="shared" ref="C25:AF25" si="1">IF(MAX(C13,C13)=0,"",MAX(C13,C13))</f>
        <v/>
      </c>
      <c r="D25" s="268" t="str">
        <f t="shared" si="1"/>
        <v/>
      </c>
      <c r="E25" s="268" t="str">
        <f t="shared" si="1"/>
        <v/>
      </c>
      <c r="F25" s="268" t="str">
        <f t="shared" si="1"/>
        <v/>
      </c>
      <c r="G25" s="268" t="str">
        <f t="shared" si="1"/>
        <v/>
      </c>
      <c r="H25" s="268" t="str">
        <f t="shared" si="1"/>
        <v/>
      </c>
      <c r="I25" s="268" t="str">
        <f t="shared" si="1"/>
        <v/>
      </c>
      <c r="J25" s="268" t="str">
        <f t="shared" si="1"/>
        <v/>
      </c>
      <c r="K25" s="268" t="str">
        <f t="shared" si="1"/>
        <v/>
      </c>
      <c r="L25" s="268" t="str">
        <f t="shared" si="1"/>
        <v/>
      </c>
      <c r="M25" s="268" t="str">
        <f t="shared" si="1"/>
        <v/>
      </c>
      <c r="N25" s="268" t="str">
        <f t="shared" si="1"/>
        <v/>
      </c>
      <c r="O25" s="268" t="str">
        <f t="shared" si="1"/>
        <v/>
      </c>
      <c r="P25" s="268" t="str">
        <f t="shared" si="1"/>
        <v/>
      </c>
      <c r="Q25" s="268" t="str">
        <f t="shared" si="1"/>
        <v/>
      </c>
      <c r="R25" s="268" t="str">
        <f t="shared" si="1"/>
        <v/>
      </c>
      <c r="S25" s="268" t="str">
        <f t="shared" si="1"/>
        <v/>
      </c>
      <c r="T25" s="268" t="str">
        <f t="shared" si="1"/>
        <v/>
      </c>
      <c r="U25" s="268" t="str">
        <f t="shared" si="1"/>
        <v/>
      </c>
      <c r="V25" s="268" t="str">
        <f t="shared" si="1"/>
        <v/>
      </c>
      <c r="W25" s="268" t="str">
        <f t="shared" si="1"/>
        <v/>
      </c>
      <c r="X25" s="268" t="str">
        <f t="shared" si="1"/>
        <v/>
      </c>
      <c r="Y25" s="268" t="str">
        <f t="shared" si="1"/>
        <v/>
      </c>
      <c r="Z25" s="268" t="str">
        <f t="shared" si="1"/>
        <v/>
      </c>
      <c r="AA25" s="268" t="str">
        <f t="shared" si="1"/>
        <v/>
      </c>
      <c r="AB25" s="268" t="str">
        <f t="shared" si="1"/>
        <v/>
      </c>
      <c r="AC25" s="268" t="str">
        <f t="shared" si="1"/>
        <v/>
      </c>
      <c r="AD25" s="268" t="str">
        <f t="shared" si="1"/>
        <v/>
      </c>
      <c r="AE25" s="268" t="str">
        <f t="shared" si="1"/>
        <v/>
      </c>
      <c r="AF25" s="690" t="str">
        <f t="shared" si="1"/>
        <v/>
      </c>
      <c r="AG25" s="163"/>
      <c r="AH25" s="163"/>
      <c r="AI25" s="163"/>
      <c r="AJ25" s="163"/>
      <c r="AK25" s="163"/>
    </row>
    <row r="26" spans="1:37" s="214" customFormat="1" ht="13.9" customHeight="1" thickBot="1">
      <c r="A26" s="222"/>
      <c r="B26" s="223"/>
      <c r="C26" s="269"/>
      <c r="D26" s="269"/>
      <c r="E26" s="269"/>
      <c r="F26" s="269"/>
      <c r="G26" s="269"/>
      <c r="H26" s="269"/>
      <c r="I26" s="269"/>
      <c r="J26" s="269"/>
      <c r="K26" s="269"/>
      <c r="L26" s="269"/>
      <c r="M26" s="860"/>
      <c r="N26" s="269"/>
      <c r="O26" s="269"/>
      <c r="P26" s="269"/>
      <c r="Q26" s="269"/>
      <c r="R26" s="269"/>
      <c r="S26" s="269"/>
      <c r="T26" s="269"/>
      <c r="U26" s="269"/>
      <c r="V26" s="861"/>
      <c r="W26" s="269"/>
      <c r="X26" s="269"/>
      <c r="Y26" s="269"/>
      <c r="Z26" s="269"/>
      <c r="AA26" s="269"/>
      <c r="AB26" s="269"/>
      <c r="AC26" s="269"/>
      <c r="AD26" s="269"/>
      <c r="AE26" s="269"/>
      <c r="AF26" s="269"/>
      <c r="AG26" s="225"/>
      <c r="AH26" s="270"/>
      <c r="AI26" s="225"/>
      <c r="AJ26" s="270"/>
      <c r="AK26" s="225"/>
    </row>
    <row r="27" spans="1:37" s="214" customFormat="1" ht="13.9" customHeight="1">
      <c r="A27" s="222"/>
      <c r="B27" s="131" t="s">
        <v>58</v>
      </c>
      <c r="C27" s="170">
        <f t="shared" ref="C27:AF27" si="2">COUNTIF(C9:C21,"=Met")</f>
        <v>0</v>
      </c>
      <c r="D27" s="171">
        <f t="shared" si="2"/>
        <v>0</v>
      </c>
      <c r="E27" s="171">
        <f t="shared" si="2"/>
        <v>0</v>
      </c>
      <c r="F27" s="171">
        <f t="shared" si="2"/>
        <v>0</v>
      </c>
      <c r="G27" s="171">
        <f t="shared" si="2"/>
        <v>0</v>
      </c>
      <c r="H27" s="171">
        <f t="shared" si="2"/>
        <v>0</v>
      </c>
      <c r="I27" s="171">
        <f t="shared" si="2"/>
        <v>0</v>
      </c>
      <c r="J27" s="171">
        <f t="shared" si="2"/>
        <v>0</v>
      </c>
      <c r="K27" s="171">
        <f t="shared" si="2"/>
        <v>0</v>
      </c>
      <c r="L27" s="171">
        <f t="shared" si="2"/>
        <v>0</v>
      </c>
      <c r="M27" s="171">
        <f t="shared" si="2"/>
        <v>0</v>
      </c>
      <c r="N27" s="171">
        <f t="shared" si="2"/>
        <v>0</v>
      </c>
      <c r="O27" s="171">
        <f t="shared" si="2"/>
        <v>0</v>
      </c>
      <c r="P27" s="171">
        <f t="shared" si="2"/>
        <v>0</v>
      </c>
      <c r="Q27" s="171">
        <f t="shared" si="2"/>
        <v>0</v>
      </c>
      <c r="R27" s="171">
        <f t="shared" si="2"/>
        <v>0</v>
      </c>
      <c r="S27" s="171">
        <f t="shared" si="2"/>
        <v>0</v>
      </c>
      <c r="T27" s="171">
        <f t="shared" si="2"/>
        <v>0</v>
      </c>
      <c r="U27" s="171">
        <f t="shared" si="2"/>
        <v>0</v>
      </c>
      <c r="V27" s="171">
        <f t="shared" si="2"/>
        <v>0</v>
      </c>
      <c r="W27" s="856">
        <f t="shared" si="2"/>
        <v>0</v>
      </c>
      <c r="X27" s="171">
        <f t="shared" si="2"/>
        <v>0</v>
      </c>
      <c r="Y27" s="171">
        <f t="shared" si="2"/>
        <v>0</v>
      </c>
      <c r="Z27" s="171">
        <f t="shared" si="2"/>
        <v>0</v>
      </c>
      <c r="AA27" s="171">
        <f t="shared" si="2"/>
        <v>0</v>
      </c>
      <c r="AB27" s="171">
        <f t="shared" si="2"/>
        <v>0</v>
      </c>
      <c r="AC27" s="171">
        <f t="shared" si="2"/>
        <v>0</v>
      </c>
      <c r="AD27" s="171">
        <f t="shared" si="2"/>
        <v>0</v>
      </c>
      <c r="AE27" s="171">
        <f t="shared" si="2"/>
        <v>0</v>
      </c>
      <c r="AF27" s="172">
        <f t="shared" si="2"/>
        <v>0</v>
      </c>
      <c r="AG27" s="225"/>
      <c r="AH27" s="270"/>
      <c r="AI27" s="225"/>
      <c r="AJ27" s="270"/>
      <c r="AK27" s="225"/>
    </row>
    <row r="28" spans="1:37" s="214" customFormat="1" ht="13.9" customHeight="1">
      <c r="A28" s="222"/>
      <c r="B28" s="131" t="s">
        <v>59</v>
      </c>
      <c r="C28" s="137">
        <f t="shared" ref="C28:AF28" si="3">IF(SUM(C27,C29)=0,0,C27/SUM(C27,C29))</f>
        <v>0</v>
      </c>
      <c r="D28" s="138">
        <f t="shared" si="3"/>
        <v>0</v>
      </c>
      <c r="E28" s="138">
        <f t="shared" si="3"/>
        <v>0</v>
      </c>
      <c r="F28" s="138">
        <f t="shared" si="3"/>
        <v>0</v>
      </c>
      <c r="G28" s="138">
        <f t="shared" si="3"/>
        <v>0</v>
      </c>
      <c r="H28" s="138">
        <f t="shared" si="3"/>
        <v>0</v>
      </c>
      <c r="I28" s="138">
        <f t="shared" si="3"/>
        <v>0</v>
      </c>
      <c r="J28" s="138">
        <f t="shared" si="3"/>
        <v>0</v>
      </c>
      <c r="K28" s="138">
        <f t="shared" si="3"/>
        <v>0</v>
      </c>
      <c r="L28" s="138">
        <f t="shared" si="3"/>
        <v>0</v>
      </c>
      <c r="M28" s="138">
        <f t="shared" si="3"/>
        <v>0</v>
      </c>
      <c r="N28" s="138">
        <f t="shared" si="3"/>
        <v>0</v>
      </c>
      <c r="O28" s="138">
        <f t="shared" si="3"/>
        <v>0</v>
      </c>
      <c r="P28" s="138">
        <f t="shared" si="3"/>
        <v>0</v>
      </c>
      <c r="Q28" s="138">
        <f t="shared" si="3"/>
        <v>0</v>
      </c>
      <c r="R28" s="138">
        <f t="shared" si="3"/>
        <v>0</v>
      </c>
      <c r="S28" s="138">
        <f t="shared" si="3"/>
        <v>0</v>
      </c>
      <c r="T28" s="138">
        <f t="shared" si="3"/>
        <v>0</v>
      </c>
      <c r="U28" s="138">
        <f t="shared" si="3"/>
        <v>0</v>
      </c>
      <c r="V28" s="138">
        <f t="shared" si="3"/>
        <v>0</v>
      </c>
      <c r="W28" s="857">
        <f t="shared" si="3"/>
        <v>0</v>
      </c>
      <c r="X28" s="138">
        <f t="shared" si="3"/>
        <v>0</v>
      </c>
      <c r="Y28" s="138">
        <f t="shared" si="3"/>
        <v>0</v>
      </c>
      <c r="Z28" s="138">
        <f t="shared" si="3"/>
        <v>0</v>
      </c>
      <c r="AA28" s="138">
        <f t="shared" si="3"/>
        <v>0</v>
      </c>
      <c r="AB28" s="138">
        <f t="shared" si="3"/>
        <v>0</v>
      </c>
      <c r="AC28" s="138">
        <f t="shared" si="3"/>
        <v>0</v>
      </c>
      <c r="AD28" s="138">
        <f t="shared" si="3"/>
        <v>0</v>
      </c>
      <c r="AE28" s="138">
        <f t="shared" si="3"/>
        <v>0</v>
      </c>
      <c r="AF28" s="139">
        <f t="shared" si="3"/>
        <v>0</v>
      </c>
      <c r="AG28" s="225"/>
      <c r="AH28" s="270"/>
      <c r="AI28" s="225"/>
      <c r="AJ28" s="270"/>
      <c r="AK28" s="225"/>
    </row>
    <row r="29" spans="1:37" s="214" customFormat="1" ht="13.9" customHeight="1">
      <c r="A29" s="222"/>
      <c r="B29" s="131" t="s">
        <v>60</v>
      </c>
      <c r="C29" s="173">
        <f t="shared" ref="C29:AF29" si="4">COUNTIF(C9:C21,"=Not Met")</f>
        <v>0</v>
      </c>
      <c r="D29" s="174">
        <f t="shared" si="4"/>
        <v>0</v>
      </c>
      <c r="E29" s="174">
        <f t="shared" si="4"/>
        <v>0</v>
      </c>
      <c r="F29" s="174">
        <f t="shared" si="4"/>
        <v>0</v>
      </c>
      <c r="G29" s="174">
        <f t="shared" si="4"/>
        <v>0</v>
      </c>
      <c r="H29" s="174">
        <f t="shared" si="4"/>
        <v>0</v>
      </c>
      <c r="I29" s="174">
        <f t="shared" si="4"/>
        <v>0</v>
      </c>
      <c r="J29" s="174">
        <f t="shared" si="4"/>
        <v>0</v>
      </c>
      <c r="K29" s="174">
        <f t="shared" si="4"/>
        <v>0</v>
      </c>
      <c r="L29" s="174">
        <f t="shared" si="4"/>
        <v>0</v>
      </c>
      <c r="M29" s="174">
        <f t="shared" si="4"/>
        <v>0</v>
      </c>
      <c r="N29" s="174">
        <f t="shared" si="4"/>
        <v>0</v>
      </c>
      <c r="O29" s="174">
        <f t="shared" si="4"/>
        <v>0</v>
      </c>
      <c r="P29" s="174">
        <f t="shared" si="4"/>
        <v>0</v>
      </c>
      <c r="Q29" s="174">
        <f t="shared" si="4"/>
        <v>0</v>
      </c>
      <c r="R29" s="174">
        <f t="shared" si="4"/>
        <v>0</v>
      </c>
      <c r="S29" s="174">
        <f t="shared" si="4"/>
        <v>0</v>
      </c>
      <c r="T29" s="174">
        <f t="shared" si="4"/>
        <v>0</v>
      </c>
      <c r="U29" s="174">
        <f t="shared" si="4"/>
        <v>0</v>
      </c>
      <c r="V29" s="174">
        <f t="shared" si="4"/>
        <v>0</v>
      </c>
      <c r="W29" s="858">
        <f t="shared" si="4"/>
        <v>0</v>
      </c>
      <c r="X29" s="174">
        <f t="shared" si="4"/>
        <v>0</v>
      </c>
      <c r="Y29" s="174">
        <f t="shared" si="4"/>
        <v>0</v>
      </c>
      <c r="Z29" s="174">
        <f t="shared" si="4"/>
        <v>0</v>
      </c>
      <c r="AA29" s="174">
        <f t="shared" si="4"/>
        <v>0</v>
      </c>
      <c r="AB29" s="174">
        <f t="shared" si="4"/>
        <v>0</v>
      </c>
      <c r="AC29" s="174">
        <f t="shared" si="4"/>
        <v>0</v>
      </c>
      <c r="AD29" s="174">
        <f t="shared" si="4"/>
        <v>0</v>
      </c>
      <c r="AE29" s="174">
        <f t="shared" si="4"/>
        <v>0</v>
      </c>
      <c r="AF29" s="175">
        <f t="shared" si="4"/>
        <v>0</v>
      </c>
      <c r="AG29" s="225"/>
      <c r="AH29" s="270"/>
      <c r="AI29" s="225"/>
      <c r="AJ29" s="270"/>
      <c r="AK29" s="225"/>
    </row>
    <row r="30" spans="1:37" s="214" customFormat="1" ht="13.9" customHeight="1">
      <c r="A30" s="222"/>
      <c r="B30" s="131" t="s">
        <v>61</v>
      </c>
      <c r="C30" s="137">
        <f t="shared" ref="C30:AF30" si="5">IF(SUM(C27,C29)=0,0,C29/SUM(C27,C29))</f>
        <v>0</v>
      </c>
      <c r="D30" s="138">
        <f t="shared" si="5"/>
        <v>0</v>
      </c>
      <c r="E30" s="138">
        <f t="shared" si="5"/>
        <v>0</v>
      </c>
      <c r="F30" s="138">
        <f t="shared" si="5"/>
        <v>0</v>
      </c>
      <c r="G30" s="138">
        <f t="shared" si="5"/>
        <v>0</v>
      </c>
      <c r="H30" s="138">
        <f t="shared" si="5"/>
        <v>0</v>
      </c>
      <c r="I30" s="138">
        <f t="shared" si="5"/>
        <v>0</v>
      </c>
      <c r="J30" s="138">
        <f t="shared" si="5"/>
        <v>0</v>
      </c>
      <c r="K30" s="138">
        <f t="shared" si="5"/>
        <v>0</v>
      </c>
      <c r="L30" s="138">
        <f t="shared" si="5"/>
        <v>0</v>
      </c>
      <c r="M30" s="138">
        <f t="shared" si="5"/>
        <v>0</v>
      </c>
      <c r="N30" s="138">
        <f t="shared" si="5"/>
        <v>0</v>
      </c>
      <c r="O30" s="138">
        <f t="shared" si="5"/>
        <v>0</v>
      </c>
      <c r="P30" s="138">
        <f t="shared" si="5"/>
        <v>0</v>
      </c>
      <c r="Q30" s="138">
        <f t="shared" si="5"/>
        <v>0</v>
      </c>
      <c r="R30" s="138">
        <f t="shared" si="5"/>
        <v>0</v>
      </c>
      <c r="S30" s="138">
        <f t="shared" si="5"/>
        <v>0</v>
      </c>
      <c r="T30" s="138">
        <f t="shared" si="5"/>
        <v>0</v>
      </c>
      <c r="U30" s="138">
        <f t="shared" si="5"/>
        <v>0</v>
      </c>
      <c r="V30" s="138">
        <f t="shared" si="5"/>
        <v>0</v>
      </c>
      <c r="W30" s="857">
        <f t="shared" si="5"/>
        <v>0</v>
      </c>
      <c r="X30" s="138">
        <f t="shared" si="5"/>
        <v>0</v>
      </c>
      <c r="Y30" s="138">
        <f t="shared" si="5"/>
        <v>0</v>
      </c>
      <c r="Z30" s="138">
        <f t="shared" si="5"/>
        <v>0</v>
      </c>
      <c r="AA30" s="138">
        <f t="shared" si="5"/>
        <v>0</v>
      </c>
      <c r="AB30" s="138">
        <f t="shared" si="5"/>
        <v>0</v>
      </c>
      <c r="AC30" s="138">
        <f t="shared" si="5"/>
        <v>0</v>
      </c>
      <c r="AD30" s="138">
        <f t="shared" si="5"/>
        <v>0</v>
      </c>
      <c r="AE30" s="138">
        <f t="shared" si="5"/>
        <v>0</v>
      </c>
      <c r="AF30" s="139">
        <f t="shared" si="5"/>
        <v>0</v>
      </c>
      <c r="AG30" s="225"/>
      <c r="AH30" s="270"/>
      <c r="AI30" s="225"/>
      <c r="AJ30" s="270"/>
      <c r="AK30" s="225"/>
    </row>
    <row r="31" spans="1:37" s="214" customFormat="1" ht="13.9" customHeight="1" thickBot="1">
      <c r="A31" s="222"/>
      <c r="B31" s="131" t="s">
        <v>62</v>
      </c>
      <c r="C31" s="242">
        <f t="shared" ref="C31:AF31" si="6">COUNTIF(C9:C21,"=N/A")</f>
        <v>0</v>
      </c>
      <c r="D31" s="243">
        <f t="shared" si="6"/>
        <v>0</v>
      </c>
      <c r="E31" s="243">
        <f t="shared" si="6"/>
        <v>0</v>
      </c>
      <c r="F31" s="243">
        <f t="shared" si="6"/>
        <v>0</v>
      </c>
      <c r="G31" s="243">
        <f t="shared" si="6"/>
        <v>0</v>
      </c>
      <c r="H31" s="243">
        <f t="shared" si="6"/>
        <v>0</v>
      </c>
      <c r="I31" s="243">
        <f t="shared" si="6"/>
        <v>0</v>
      </c>
      <c r="J31" s="243">
        <f t="shared" si="6"/>
        <v>0</v>
      </c>
      <c r="K31" s="243">
        <f t="shared" si="6"/>
        <v>0</v>
      </c>
      <c r="L31" s="243">
        <f t="shared" si="6"/>
        <v>0</v>
      </c>
      <c r="M31" s="243">
        <f t="shared" si="6"/>
        <v>0</v>
      </c>
      <c r="N31" s="243">
        <f t="shared" si="6"/>
        <v>0</v>
      </c>
      <c r="O31" s="243">
        <f t="shared" si="6"/>
        <v>0</v>
      </c>
      <c r="P31" s="243">
        <f t="shared" si="6"/>
        <v>0</v>
      </c>
      <c r="Q31" s="243">
        <f t="shared" si="6"/>
        <v>0</v>
      </c>
      <c r="R31" s="243">
        <f t="shared" si="6"/>
        <v>0</v>
      </c>
      <c r="S31" s="243">
        <f t="shared" si="6"/>
        <v>0</v>
      </c>
      <c r="T31" s="243">
        <f t="shared" si="6"/>
        <v>0</v>
      </c>
      <c r="U31" s="243">
        <f t="shared" si="6"/>
        <v>0</v>
      </c>
      <c r="V31" s="243">
        <f t="shared" si="6"/>
        <v>0</v>
      </c>
      <c r="W31" s="859">
        <f t="shared" si="6"/>
        <v>0</v>
      </c>
      <c r="X31" s="243">
        <f t="shared" si="6"/>
        <v>0</v>
      </c>
      <c r="Y31" s="243">
        <f t="shared" si="6"/>
        <v>0</v>
      </c>
      <c r="Z31" s="243">
        <f t="shared" si="6"/>
        <v>0</v>
      </c>
      <c r="AA31" s="243">
        <f t="shared" si="6"/>
        <v>0</v>
      </c>
      <c r="AB31" s="243">
        <f t="shared" si="6"/>
        <v>0</v>
      </c>
      <c r="AC31" s="243">
        <f t="shared" si="6"/>
        <v>0</v>
      </c>
      <c r="AD31" s="243">
        <f t="shared" si="6"/>
        <v>0</v>
      </c>
      <c r="AE31" s="243">
        <f t="shared" si="6"/>
        <v>0</v>
      </c>
      <c r="AF31" s="244">
        <f t="shared" si="6"/>
        <v>0</v>
      </c>
      <c r="AG31" s="165"/>
      <c r="AH31" s="165"/>
      <c r="AI31" s="165"/>
      <c r="AJ31" s="165"/>
      <c r="AK31" s="165"/>
    </row>
    <row r="32" spans="1:37" s="214" customFormat="1" ht="13.9" customHeight="1" thickBot="1">
      <c r="A32" s="1024"/>
      <c r="B32" s="1025"/>
      <c r="C32" s="1025"/>
      <c r="D32" s="1025"/>
      <c r="E32" s="1025"/>
      <c r="F32" s="1025"/>
      <c r="G32" s="1025"/>
      <c r="H32" s="1025"/>
      <c r="I32" s="1025"/>
      <c r="J32" s="1025"/>
      <c r="K32" s="1025"/>
      <c r="L32" s="1025"/>
      <c r="M32" s="1025"/>
      <c r="N32" s="1025"/>
      <c r="O32" s="1025"/>
      <c r="P32" s="1025"/>
      <c r="Q32" s="1025"/>
      <c r="R32" s="1025"/>
      <c r="S32" s="1025"/>
      <c r="T32" s="1025"/>
      <c r="U32" s="1025"/>
      <c r="V32" s="1025"/>
      <c r="W32" s="1025"/>
      <c r="X32" s="1025"/>
      <c r="Y32" s="1025"/>
      <c r="Z32" s="1025"/>
      <c r="AA32" s="1025"/>
      <c r="AB32" s="1025"/>
      <c r="AC32" s="1025"/>
      <c r="AD32" s="1025"/>
      <c r="AE32" s="1025"/>
      <c r="AF32" s="1025"/>
      <c r="AG32" s="1025"/>
      <c r="AH32" s="1025"/>
      <c r="AI32" s="1025"/>
      <c r="AJ32" s="1025"/>
      <c r="AK32" s="1025"/>
    </row>
    <row r="33" spans="1:37" s="14" customFormat="1" ht="13.9" customHeight="1">
      <c r="A33" s="127"/>
      <c r="B33" s="148"/>
      <c r="C33" s="149" t="s">
        <v>63</v>
      </c>
      <c r="D33" s="150"/>
      <c r="E33" s="150"/>
      <c r="F33" s="150"/>
      <c r="G33" s="150"/>
      <c r="H33" s="150"/>
      <c r="I33" s="150"/>
      <c r="J33" s="150"/>
      <c r="K33" s="150"/>
      <c r="L33" s="151"/>
      <c r="M33" s="149" t="s">
        <v>64</v>
      </c>
      <c r="N33" s="150"/>
      <c r="O33" s="150"/>
      <c r="P33" s="150"/>
      <c r="Q33" s="150"/>
      <c r="R33" s="150"/>
      <c r="S33" s="150"/>
      <c r="T33" s="150"/>
      <c r="U33" s="150"/>
      <c r="V33" s="151"/>
      <c r="W33" s="149" t="s">
        <v>65</v>
      </c>
      <c r="X33" s="150"/>
      <c r="Y33" s="150"/>
      <c r="Z33" s="150"/>
      <c r="AA33" s="150"/>
      <c r="AB33" s="150"/>
      <c r="AC33" s="150"/>
      <c r="AD33" s="150"/>
      <c r="AE33" s="150"/>
      <c r="AF33" s="151"/>
      <c r="AG33" s="152"/>
      <c r="AH33" s="153"/>
      <c r="AI33" s="153"/>
      <c r="AJ33" s="153"/>
      <c r="AK33" s="153"/>
    </row>
    <row r="34" spans="1:37" s="14" customFormat="1" ht="70.150000000000006" customHeight="1" thickBot="1">
      <c r="A34" s="127"/>
      <c r="B34" s="154"/>
      <c r="C34" s="1021"/>
      <c r="D34" s="1022"/>
      <c r="E34" s="1022"/>
      <c r="F34" s="1022"/>
      <c r="G34" s="1022"/>
      <c r="H34" s="1022"/>
      <c r="I34" s="1022"/>
      <c r="J34" s="1022"/>
      <c r="K34" s="1022"/>
      <c r="L34" s="1023"/>
      <c r="M34" s="1021"/>
      <c r="N34" s="1022"/>
      <c r="O34" s="1022"/>
      <c r="P34" s="1022"/>
      <c r="Q34" s="1022"/>
      <c r="R34" s="1022"/>
      <c r="S34" s="1022"/>
      <c r="T34" s="1022"/>
      <c r="U34" s="1022"/>
      <c r="V34" s="1023"/>
      <c r="W34" s="1021"/>
      <c r="X34" s="1022"/>
      <c r="Y34" s="1022"/>
      <c r="Z34" s="1022"/>
      <c r="AA34" s="1022"/>
      <c r="AB34" s="1022"/>
      <c r="AC34" s="1022"/>
      <c r="AD34" s="1022"/>
      <c r="AE34" s="1022"/>
      <c r="AF34" s="1023"/>
      <c r="AG34" s="154"/>
      <c r="AH34" s="154"/>
      <c r="AI34" s="154"/>
      <c r="AJ34" s="154"/>
      <c r="AK34" s="154"/>
    </row>
    <row r="35" spans="1:37" s="214" customFormat="1">
      <c r="A35" s="222"/>
      <c r="B35" s="227"/>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165"/>
      <c r="AH35" s="165"/>
      <c r="AI35" s="165"/>
      <c r="AJ35" s="165"/>
      <c r="AK35" s="165"/>
    </row>
    <row r="36" spans="1:37" s="214" customFormat="1">
      <c r="A36" s="222"/>
      <c r="B36" s="227"/>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163"/>
      <c r="AH36" s="163"/>
      <c r="AI36" s="163"/>
      <c r="AJ36" s="163"/>
      <c r="AK36" s="163"/>
    </row>
    <row r="37" spans="1:37" s="214" customFormat="1">
      <c r="A37" s="222"/>
      <c r="B37" s="227"/>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163"/>
      <c r="AH37" s="163"/>
      <c r="AI37" s="163"/>
      <c r="AJ37" s="163"/>
      <c r="AK37" s="163"/>
    </row>
    <row r="38" spans="1:37" s="214" customFormat="1">
      <c r="A38" s="222"/>
      <c r="B38" s="227"/>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163"/>
      <c r="AH38" s="163"/>
      <c r="AI38" s="163"/>
      <c r="AJ38" s="163"/>
      <c r="AK38" s="163"/>
    </row>
    <row r="39" spans="1:37" s="214" customFormat="1">
      <c r="A39" s="222"/>
      <c r="B39" s="227"/>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163"/>
      <c r="AH39" s="163"/>
      <c r="AI39" s="163"/>
      <c r="AJ39" s="163"/>
      <c r="AK39" s="163"/>
    </row>
    <row r="40" spans="1:37" s="214" customFormat="1">
      <c r="A40" s="222"/>
      <c r="B40" s="227"/>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163"/>
      <c r="AH40" s="163"/>
      <c r="AI40" s="163"/>
      <c r="AJ40" s="163"/>
      <c r="AK40" s="163"/>
    </row>
    <row r="41" spans="1:37" s="214" customFormat="1">
      <c r="A41" s="222"/>
      <c r="B41" s="227"/>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163"/>
      <c r="AH41" s="163"/>
      <c r="AI41" s="163"/>
      <c r="AJ41" s="163"/>
      <c r="AK41" s="163"/>
    </row>
    <row r="42" spans="1:37" s="214" customFormat="1">
      <c r="A42" s="222"/>
      <c r="B42" s="227"/>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163"/>
      <c r="AH42" s="163"/>
      <c r="AI42" s="163"/>
      <c r="AJ42" s="163"/>
      <c r="AK42" s="163"/>
    </row>
    <row r="43" spans="1:37" s="214" customFormat="1">
      <c r="A43" s="222"/>
      <c r="B43" s="227"/>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163"/>
      <c r="AH43" s="163"/>
      <c r="AI43" s="163"/>
      <c r="AJ43" s="163"/>
      <c r="AK43" s="163"/>
    </row>
    <row r="44" spans="1:37" s="214" customFormat="1">
      <c r="A44" s="222"/>
      <c r="B44" s="227"/>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163"/>
      <c r="AH44" s="163"/>
      <c r="AI44" s="163"/>
      <c r="AJ44" s="163"/>
      <c r="AK44" s="163"/>
    </row>
    <row r="45" spans="1:37" s="214" customFormat="1">
      <c r="A45" s="222"/>
      <c r="B45" s="225"/>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5"/>
      <c r="AG45" s="163"/>
      <c r="AH45" s="163"/>
      <c r="AI45" s="163"/>
      <c r="AJ45" s="163"/>
      <c r="AK45" s="163"/>
    </row>
    <row r="46" spans="1:37" s="214" customFormat="1">
      <c r="A46" s="222"/>
      <c r="B46" s="225"/>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5"/>
      <c r="AG46" s="163"/>
      <c r="AH46" s="163"/>
      <c r="AI46" s="163"/>
      <c r="AJ46" s="163"/>
      <c r="AK46" s="163"/>
    </row>
    <row r="47" spans="1:37" s="214" customFormat="1">
      <c r="A47" s="222"/>
      <c r="B47" s="225"/>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5"/>
      <c r="AG47" s="163"/>
      <c r="AH47" s="163"/>
      <c r="AI47" s="163"/>
      <c r="AJ47" s="163"/>
      <c r="AK47" s="163"/>
    </row>
    <row r="48" spans="1:37" s="214" customFormat="1">
      <c r="A48" s="222"/>
      <c r="B48" s="225"/>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5"/>
      <c r="AG48" s="163"/>
      <c r="AH48" s="163"/>
      <c r="AI48" s="163"/>
      <c r="AJ48" s="163"/>
      <c r="AK48" s="163"/>
    </row>
    <row r="49" spans="1:37" s="214" customFormat="1">
      <c r="A49" s="222"/>
      <c r="B49" s="225"/>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5"/>
      <c r="AG49" s="163"/>
      <c r="AH49" s="163"/>
      <c r="AI49" s="163"/>
      <c r="AJ49" s="163"/>
      <c r="AK49" s="163"/>
    </row>
    <row r="50" spans="1:37" s="214" customFormat="1">
      <c r="A50" s="222"/>
      <c r="B50" s="225"/>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5"/>
      <c r="AG50" s="163"/>
      <c r="AH50" s="163"/>
      <c r="AI50" s="163"/>
      <c r="AJ50" s="163"/>
      <c r="AK50" s="163"/>
    </row>
    <row r="51" spans="1:37" s="214" customFormat="1">
      <c r="A51" s="222"/>
      <c r="B51" s="225"/>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5"/>
      <c r="AG51" s="163"/>
      <c r="AH51" s="163"/>
      <c r="AI51" s="163"/>
      <c r="AJ51" s="163"/>
      <c r="AK51" s="163"/>
    </row>
    <row r="52" spans="1:37" s="214" customFormat="1">
      <c r="A52" s="222"/>
      <c r="B52" s="225"/>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5"/>
      <c r="AG52" s="163"/>
      <c r="AH52" s="163"/>
      <c r="AI52" s="163"/>
      <c r="AJ52" s="163"/>
      <c r="AK52" s="163"/>
    </row>
    <row r="53" spans="1:37" s="214" customFormat="1">
      <c r="A53" s="222"/>
      <c r="B53" s="225"/>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5"/>
      <c r="AG53" s="163"/>
      <c r="AH53" s="163"/>
      <c r="AI53" s="163"/>
      <c r="AJ53" s="163"/>
      <c r="AK53" s="163"/>
    </row>
    <row r="54" spans="1:37" s="214" customFormat="1">
      <c r="A54" s="222"/>
      <c r="B54" s="225"/>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5"/>
      <c r="AG54" s="163"/>
      <c r="AH54" s="163"/>
      <c r="AI54" s="163"/>
      <c r="AJ54" s="163"/>
      <c r="AK54" s="163"/>
    </row>
    <row r="55" spans="1:37" s="214" customFormat="1">
      <c r="A55" s="222"/>
      <c r="B55" s="225"/>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5"/>
      <c r="AG55" s="163"/>
      <c r="AH55" s="163"/>
      <c r="AI55" s="163"/>
      <c r="AJ55" s="163"/>
      <c r="AK55" s="163"/>
    </row>
    <row r="56" spans="1:37" s="214" customFormat="1">
      <c r="A56" s="222"/>
      <c r="B56" s="225"/>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5"/>
      <c r="AG56" s="163"/>
      <c r="AH56" s="163"/>
      <c r="AI56" s="163"/>
      <c r="AJ56" s="163"/>
      <c r="AK56" s="163"/>
    </row>
    <row r="57" spans="1:37" s="214" customFormat="1">
      <c r="A57" s="222"/>
      <c r="B57" s="225"/>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5"/>
      <c r="AG57" s="163"/>
      <c r="AH57" s="163"/>
      <c r="AI57" s="163"/>
      <c r="AJ57" s="163"/>
      <c r="AK57" s="163"/>
    </row>
    <row r="58" spans="1:37" s="214" customFormat="1">
      <c r="A58" s="222"/>
      <c r="B58" s="225"/>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5"/>
      <c r="AG58" s="163"/>
      <c r="AH58" s="163"/>
      <c r="AI58" s="163"/>
      <c r="AJ58" s="163"/>
      <c r="AK58" s="163"/>
    </row>
    <row r="59" spans="1:37" s="214" customFormat="1">
      <c r="A59" s="222"/>
      <c r="B59" s="225"/>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5"/>
      <c r="AG59" s="163"/>
      <c r="AH59" s="163"/>
      <c r="AI59" s="163"/>
      <c r="AJ59" s="163"/>
      <c r="AK59" s="163"/>
    </row>
    <row r="60" spans="1:37" s="214" customFormat="1">
      <c r="A60" s="222"/>
      <c r="B60" s="225"/>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5"/>
      <c r="AG60" s="163"/>
      <c r="AH60" s="163"/>
      <c r="AI60" s="163"/>
      <c r="AJ60" s="163"/>
      <c r="AK60" s="163"/>
    </row>
    <row r="61" spans="1:37" s="214" customFormat="1">
      <c r="A61" s="222"/>
      <c r="B61" s="225"/>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5"/>
      <c r="AG61" s="163"/>
      <c r="AH61" s="163"/>
      <c r="AI61" s="163"/>
      <c r="AJ61" s="163"/>
      <c r="AK61" s="163"/>
    </row>
    <row r="62" spans="1:37" s="214" customFormat="1">
      <c r="A62" s="222"/>
      <c r="B62" s="225"/>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5"/>
      <c r="AG62" s="163"/>
      <c r="AH62" s="163"/>
      <c r="AI62" s="163"/>
      <c r="AJ62" s="163"/>
      <c r="AK62" s="163"/>
    </row>
    <row r="63" spans="1:37" s="214" customFormat="1">
      <c r="A63" s="222"/>
      <c r="B63" s="225"/>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5"/>
      <c r="AG63" s="163"/>
      <c r="AH63" s="163"/>
      <c r="AI63" s="163"/>
      <c r="AJ63" s="163"/>
      <c r="AK63" s="163"/>
    </row>
    <row r="64" spans="1:37">
      <c r="AG64" s="163"/>
      <c r="AH64" s="163"/>
      <c r="AI64" s="163"/>
      <c r="AJ64" s="163"/>
      <c r="AK64" s="163"/>
    </row>
    <row r="65" spans="33:37">
      <c r="AG65" s="163"/>
      <c r="AH65" s="163"/>
      <c r="AI65" s="163"/>
      <c r="AJ65" s="163"/>
      <c r="AK65" s="163"/>
    </row>
    <row r="66" spans="33:37">
      <c r="AG66" s="163"/>
      <c r="AH66" s="163"/>
      <c r="AI66" s="163"/>
      <c r="AJ66" s="163"/>
      <c r="AK66" s="163"/>
    </row>
    <row r="67" spans="33:37">
      <c r="AG67" s="163"/>
      <c r="AH67" s="163"/>
      <c r="AI67" s="163"/>
      <c r="AJ67" s="163"/>
      <c r="AK67" s="163"/>
    </row>
    <row r="68" spans="33:37">
      <c r="AG68" s="163"/>
      <c r="AH68" s="163"/>
      <c r="AI68" s="163"/>
      <c r="AJ68" s="163"/>
      <c r="AK68" s="163"/>
    </row>
    <row r="69" spans="33:37">
      <c r="AG69" s="163"/>
      <c r="AH69" s="163"/>
      <c r="AI69" s="163"/>
      <c r="AJ69" s="163"/>
      <c r="AK69" s="163"/>
    </row>
    <row r="70" spans="33:37">
      <c r="AG70" s="163"/>
      <c r="AH70" s="163"/>
      <c r="AI70" s="163"/>
      <c r="AJ70" s="163"/>
      <c r="AK70" s="163"/>
    </row>
    <row r="71" spans="33:37">
      <c r="AG71" s="163"/>
      <c r="AH71" s="163"/>
      <c r="AI71" s="163"/>
      <c r="AJ71" s="163"/>
      <c r="AK71" s="163"/>
    </row>
    <row r="72" spans="33:37">
      <c r="AG72" s="163"/>
      <c r="AH72" s="163"/>
      <c r="AI72" s="163"/>
      <c r="AJ72" s="163"/>
      <c r="AK72" s="163"/>
    </row>
    <row r="73" spans="33:37">
      <c r="AG73" s="163"/>
      <c r="AH73" s="163"/>
      <c r="AI73" s="163"/>
      <c r="AJ73" s="163"/>
      <c r="AK73" s="163"/>
    </row>
    <row r="74" spans="33:37">
      <c r="AG74" s="163"/>
      <c r="AH74" s="163"/>
      <c r="AI74" s="163"/>
      <c r="AJ74" s="163"/>
      <c r="AK74" s="163"/>
    </row>
    <row r="75" spans="33:37">
      <c r="AG75" s="163"/>
      <c r="AH75" s="163"/>
      <c r="AI75" s="163"/>
      <c r="AJ75" s="163"/>
      <c r="AK75" s="163"/>
    </row>
    <row r="76" spans="33:37">
      <c r="AG76" s="163"/>
      <c r="AH76" s="163"/>
      <c r="AI76" s="163"/>
      <c r="AJ76" s="163"/>
      <c r="AK76" s="163"/>
    </row>
    <row r="77" spans="33:37">
      <c r="AG77" s="163"/>
      <c r="AH77" s="163"/>
      <c r="AI77" s="163"/>
      <c r="AJ77" s="163"/>
      <c r="AK77" s="163"/>
    </row>
    <row r="78" spans="33:37">
      <c r="AG78" s="163"/>
      <c r="AH78" s="163"/>
      <c r="AI78" s="163"/>
      <c r="AJ78" s="163"/>
      <c r="AK78" s="163"/>
    </row>
    <row r="79" spans="33:37">
      <c r="AG79" s="163"/>
      <c r="AH79" s="163"/>
      <c r="AI79" s="163"/>
      <c r="AJ79" s="163"/>
      <c r="AK79" s="163"/>
    </row>
    <row r="80" spans="33: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row r="204" spans="33:37">
      <c r="AG204" s="163"/>
      <c r="AH204" s="163"/>
      <c r="AI204" s="163"/>
      <c r="AJ204" s="163"/>
      <c r="AK204" s="163"/>
    </row>
    <row r="205" spans="33:37">
      <c r="AG205" s="163"/>
      <c r="AH205" s="163"/>
      <c r="AI205" s="163"/>
      <c r="AJ205" s="163"/>
      <c r="AK205" s="163"/>
    </row>
    <row r="206" spans="33:37">
      <c r="AG206" s="163"/>
      <c r="AH206" s="163"/>
      <c r="AI206" s="163"/>
      <c r="AJ206" s="163"/>
      <c r="AK206" s="163"/>
    </row>
    <row r="207" spans="33:37">
      <c r="AG207" s="163"/>
      <c r="AH207" s="163"/>
      <c r="AI207" s="163"/>
      <c r="AJ207" s="163"/>
      <c r="AK207" s="163"/>
    </row>
    <row r="208" spans="33:37">
      <c r="AG208" s="163"/>
      <c r="AH208" s="163"/>
      <c r="AI208" s="163"/>
      <c r="AJ208" s="163"/>
      <c r="AK208" s="163"/>
    </row>
    <row r="209" spans="33:37">
      <c r="AG209" s="163"/>
      <c r="AH209" s="163"/>
      <c r="AI209" s="163"/>
      <c r="AJ209" s="163"/>
      <c r="AK209" s="163"/>
    </row>
    <row r="210" spans="33:37">
      <c r="AG210" s="163"/>
      <c r="AH210" s="163"/>
      <c r="AI210" s="163"/>
      <c r="AJ210" s="163"/>
      <c r="AK210" s="163"/>
    </row>
    <row r="211" spans="33:37">
      <c r="AG211" s="163"/>
      <c r="AH211" s="163"/>
      <c r="AI211" s="163"/>
      <c r="AJ211" s="163"/>
      <c r="AK211" s="163"/>
    </row>
    <row r="212" spans="33:37">
      <c r="AG212" s="163"/>
      <c r="AH212" s="163"/>
      <c r="AI212" s="163"/>
      <c r="AJ212" s="163"/>
      <c r="AK212" s="163"/>
    </row>
    <row r="213" spans="33:37">
      <c r="AG213" s="163"/>
      <c r="AH213" s="163"/>
      <c r="AI213" s="163"/>
      <c r="AJ213" s="163"/>
      <c r="AK213" s="163"/>
    </row>
    <row r="214" spans="33:37">
      <c r="AG214" s="163"/>
      <c r="AH214" s="163"/>
      <c r="AI214" s="163"/>
      <c r="AJ214" s="163"/>
      <c r="AK214" s="163"/>
    </row>
    <row r="215" spans="33:37">
      <c r="AG215" s="163"/>
      <c r="AH215" s="163"/>
      <c r="AI215" s="163"/>
      <c r="AJ215" s="163"/>
      <c r="AK215" s="163"/>
    </row>
    <row r="216" spans="33:37">
      <c r="AG216" s="163"/>
      <c r="AH216" s="163"/>
      <c r="AI216" s="163"/>
      <c r="AJ216" s="163"/>
      <c r="AK216" s="163"/>
    </row>
  </sheetData>
  <sheetProtection sheet="1" objects="1" scenarios="1"/>
  <mergeCells count="5">
    <mergeCell ref="C34:L34"/>
    <mergeCell ref="M34:V34"/>
    <mergeCell ref="W34:AF34"/>
    <mergeCell ref="W2:AF2"/>
    <mergeCell ref="A32:AK32"/>
  </mergeCells>
  <conditionalFormatting sqref="C9:AF15 C17:AF18 C20:AF21">
    <cfRule type="cellIs" dxfId="87" priority="3" stopIfTrue="1" operator="equal">
      <formula>"Not Met"</formula>
    </cfRule>
    <cfRule type="cellIs" dxfId="86" priority="4" stopIfTrue="1" operator="equal">
      <formula>"N/A"</formula>
    </cfRule>
  </conditionalFormatting>
  <dataValidations count="1">
    <dataValidation type="list" showInputMessage="1" showErrorMessage="1" sqref="C14:AF15 C9:AF11 C20:AF21 C17:AF18">
      <formula1>"Met, Not Met, N/A"</formula1>
    </dataValidation>
  </dataValidations>
  <printOptions horizontalCentered="1"/>
  <pageMargins left="0.2" right="0.2" top="0.35" bottom="0.5" header="0.5" footer="0.3"/>
  <pageSetup scale="94" fitToWidth="0" fitToHeight="2" orientation="landscape" r:id="rId1"/>
  <headerFooter alignWithMargins="0">
    <oddFooter>&amp;L&amp;8DHHS Outpatient Opioid Services Post-Payment Review Tool – April 21, 2015&amp;R&amp;8&amp;P</oddFooter>
  </headerFooter>
  <rowBreaks count="1" manualBreakCount="1">
    <brk id="31" max="16383" man="1"/>
  </rowBreaks>
  <colBreaks count="2" manualBreakCount="2">
    <brk id="12" max="42" man="1"/>
    <brk id="22" max="42" man="1"/>
  </colBreaks>
  <ignoredErrors>
    <ignoredError sqref="A12:A13 A16 A19"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1" t="s">
        <v>236</v>
      </c>
      <c r="C1" s="586"/>
      <c r="D1" s="586"/>
      <c r="E1" s="586"/>
      <c r="F1" s="586"/>
      <c r="G1" s="586"/>
      <c r="H1" s="586"/>
      <c r="I1" s="586"/>
      <c r="J1" s="586"/>
      <c r="K1" s="586"/>
      <c r="L1" s="586"/>
      <c r="M1" s="1" t="s">
        <v>236</v>
      </c>
      <c r="N1" s="586"/>
      <c r="O1" s="586"/>
      <c r="P1" s="586"/>
      <c r="Q1" s="586"/>
      <c r="R1" s="586"/>
      <c r="S1" s="586"/>
      <c r="T1" s="586"/>
      <c r="U1" s="586"/>
      <c r="V1" s="586"/>
      <c r="W1" s="1" t="s">
        <v>236</v>
      </c>
      <c r="X1" s="586"/>
      <c r="Y1" s="586"/>
      <c r="Z1" s="586"/>
      <c r="AA1" s="586"/>
      <c r="AB1" s="586"/>
      <c r="AC1" s="586"/>
      <c r="AD1" s="586"/>
      <c r="AE1" s="586"/>
      <c r="AF1" s="586"/>
    </row>
    <row r="2" spans="1:37" ht="17.25" thickBot="1">
      <c r="A2" s="904"/>
    </row>
    <row r="3" spans="1:37" ht="40.15" customHeight="1" thickBot="1">
      <c r="A3" s="905"/>
      <c r="B3" s="894"/>
      <c r="C3" s="581" t="s">
        <v>235</v>
      </c>
      <c r="D3" s="581"/>
      <c r="E3" s="581"/>
      <c r="F3" s="581"/>
      <c r="G3" s="581"/>
      <c r="H3" s="581"/>
      <c r="I3" s="581"/>
      <c r="J3" s="581"/>
      <c r="K3" s="581"/>
      <c r="L3" s="580"/>
      <c r="M3" s="581" t="s">
        <v>235</v>
      </c>
      <c r="N3" s="581"/>
      <c r="O3" s="581"/>
      <c r="P3" s="581"/>
      <c r="Q3" s="581"/>
      <c r="R3" s="581"/>
      <c r="S3" s="581"/>
      <c r="T3" s="581"/>
      <c r="U3" s="581"/>
      <c r="V3" s="580"/>
      <c r="W3" s="581" t="s">
        <v>235</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587"/>
      <c r="AH6" s="588"/>
      <c r="AI6" s="588"/>
      <c r="AJ6" s="588"/>
      <c r="AK6" s="588"/>
    </row>
    <row r="7" spans="1:37" s="578" customFormat="1" ht="16.5">
      <c r="A7" s="927"/>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926"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589" t="s">
        <v>34</v>
      </c>
      <c r="AH8" s="590" t="s">
        <v>35</v>
      </c>
      <c r="AI8" s="591" t="s">
        <v>36</v>
      </c>
      <c r="AJ8" s="592" t="s">
        <v>37</v>
      </c>
      <c r="AK8" s="593"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ht="15" customHeight="1">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594"/>
      <c r="AH10" s="595"/>
      <c r="AI10" s="596"/>
      <c r="AJ10" s="595"/>
      <c r="AK10" s="597"/>
    </row>
    <row r="11" spans="1:37" ht="15" customHeight="1">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594"/>
      <c r="AH11" s="595"/>
      <c r="AI11" s="596"/>
      <c r="AJ11" s="595"/>
      <c r="AK11" s="597"/>
    </row>
    <row r="12" spans="1:37">
      <c r="A12" s="913" t="s">
        <v>42</v>
      </c>
      <c r="B12" s="916"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6"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6"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6"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64.5" thickTop="1">
      <c r="A42" s="913" t="s">
        <v>405</v>
      </c>
      <c r="B42" s="939" t="s">
        <v>476</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7"/>
      <c r="AG42" s="922">
        <f t="shared" ref="AG42" si="62">COUNTIF(C42:AF42,"=Met")</f>
        <v>0</v>
      </c>
      <c r="AH42" s="923">
        <f t="shared" ref="AH42" si="63">IF(SUM(AG42,AI42)=0,0,AG42/SUM(AG42,AI42))</f>
        <v>0</v>
      </c>
      <c r="AI42" s="924">
        <f t="shared" ref="AI42" si="64">COUNTIF(C42:AF42,"=Not Met")</f>
        <v>0</v>
      </c>
      <c r="AJ42" s="923">
        <f t="shared" ref="AJ42" si="65">IF(SUM(AG42,AI42)=0,0,AI42/SUM(AG42,AI42))</f>
        <v>0</v>
      </c>
      <c r="AK42" s="925">
        <f t="shared" ref="AK42" si="66">COUNTIF(C42:AF42,"=N/A")</f>
        <v>0</v>
      </c>
    </row>
    <row r="43" spans="1:37">
      <c r="A43" s="911"/>
      <c r="B43" s="940"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3"/>
      <c r="AG43" s="594"/>
      <c r="AH43" s="595"/>
      <c r="AI43" s="596"/>
      <c r="AJ43" s="595"/>
      <c r="AK43" s="597"/>
    </row>
    <row r="44" spans="1:37" ht="63.75">
      <c r="A44" s="915" t="s">
        <v>406</v>
      </c>
      <c r="B44" s="939" t="s">
        <v>477</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28"/>
      <c r="AA44" s="628"/>
      <c r="AB44" s="628"/>
      <c r="AC44" s="628"/>
      <c r="AD44" s="628"/>
      <c r="AE44" s="628"/>
      <c r="AF44" s="627"/>
      <c r="AG44" s="922">
        <f t="shared" ref="AG44" si="67">COUNTIF(C44:AF44,"=Met")</f>
        <v>0</v>
      </c>
      <c r="AH44" s="923">
        <f t="shared" ref="AH44" si="68">IF(SUM(AG44,AI44)=0,0,AG44/SUM(AG44,AI44))</f>
        <v>0</v>
      </c>
      <c r="AI44" s="924">
        <f t="shared" ref="AI44" si="69">COUNTIF(C44:AF44,"=Not Met")</f>
        <v>0</v>
      </c>
      <c r="AJ44" s="923">
        <f t="shared" ref="AJ44" si="70">IF(SUM(AG44,AI44)=0,0,AI44/SUM(AG44,AI44))</f>
        <v>0</v>
      </c>
      <c r="AK44" s="925">
        <f t="shared" ref="AK44" si="71">COUNTIF(C44:AF44,"=N/A")</f>
        <v>0</v>
      </c>
    </row>
    <row r="45" spans="1:37">
      <c r="A45" s="911"/>
      <c r="B45" s="940" t="s">
        <v>209</v>
      </c>
      <c r="C45" s="612"/>
      <c r="D45" s="612"/>
      <c r="E45" s="612"/>
      <c r="F45" s="612"/>
      <c r="G45" s="612"/>
      <c r="H45" s="612"/>
      <c r="I45" s="612"/>
      <c r="J45" s="612"/>
      <c r="K45" s="612"/>
      <c r="L45" s="612"/>
      <c r="M45" s="612"/>
      <c r="N45" s="612"/>
      <c r="O45" s="612"/>
      <c r="P45" s="612"/>
      <c r="Q45" s="612"/>
      <c r="R45" s="612"/>
      <c r="S45" s="612"/>
      <c r="T45" s="612"/>
      <c r="U45" s="612"/>
      <c r="V45" s="612"/>
      <c r="W45" s="612"/>
      <c r="X45" s="612"/>
      <c r="Y45" s="612"/>
      <c r="Z45" s="612"/>
      <c r="AA45" s="612"/>
      <c r="AB45" s="612"/>
      <c r="AC45" s="612"/>
      <c r="AD45" s="612"/>
      <c r="AE45" s="612"/>
      <c r="AF45" s="613"/>
      <c r="AG45" s="594"/>
      <c r="AH45" s="595"/>
      <c r="AI45" s="596"/>
      <c r="AJ45" s="595"/>
      <c r="AK45" s="597"/>
    </row>
    <row r="46" spans="1:37" ht="76.5">
      <c r="A46" s="913" t="s">
        <v>433</v>
      </c>
      <c r="B46" s="939" t="s">
        <v>460</v>
      </c>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608"/>
      <c r="AG46" s="84">
        <f t="shared" ref="AG46" si="72">COUNTIF(C46:AF46,"=Met")</f>
        <v>0</v>
      </c>
      <c r="AH46" s="85">
        <f t="shared" ref="AH46" si="73">IF(SUM(AG46,AI46)=0,0,AG46/SUM(AG46,AI46))</f>
        <v>0</v>
      </c>
      <c r="AI46" s="86">
        <f t="shared" ref="AI46" si="74">COUNTIF(C46:AF46,"=Not Met")</f>
        <v>0</v>
      </c>
      <c r="AJ46" s="85">
        <f t="shared" ref="AJ46" si="75">IF(SUM(AG46,AI46)=0,0,AI46/SUM(AG46,AI46))</f>
        <v>0</v>
      </c>
      <c r="AK46" s="87">
        <f t="shared" ref="AK46" si="76">COUNTIF(C46:AF46,"=N/A")</f>
        <v>0</v>
      </c>
    </row>
    <row r="47" spans="1:37" ht="15" thickBot="1">
      <c r="A47" s="914"/>
      <c r="B47" s="943" t="s">
        <v>209</v>
      </c>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5"/>
      <c r="AG47" s="598"/>
      <c r="AH47" s="599"/>
      <c r="AI47" s="600"/>
      <c r="AJ47" s="599"/>
      <c r="AK47" s="601"/>
    </row>
    <row r="48" spans="1:37" ht="15" thickBot="1">
      <c r="B48" s="582"/>
    </row>
    <row r="49" spans="2:37" s="308" customFormat="1" ht="13.9" customHeight="1">
      <c r="B49" s="379" t="s">
        <v>58</v>
      </c>
      <c r="C49" s="380">
        <f t="shared" ref="C49:AF49" si="77">COUNTIF(C14:C47,"=Met")</f>
        <v>0</v>
      </c>
      <c r="D49" s="381">
        <f t="shared" si="77"/>
        <v>0</v>
      </c>
      <c r="E49" s="381">
        <f t="shared" si="77"/>
        <v>0</v>
      </c>
      <c r="F49" s="381">
        <f t="shared" si="77"/>
        <v>0</v>
      </c>
      <c r="G49" s="381">
        <f t="shared" si="77"/>
        <v>0</v>
      </c>
      <c r="H49" s="381">
        <f t="shared" si="77"/>
        <v>0</v>
      </c>
      <c r="I49" s="381">
        <f t="shared" si="77"/>
        <v>0</v>
      </c>
      <c r="J49" s="381">
        <f t="shared" si="77"/>
        <v>0</v>
      </c>
      <c r="K49" s="381">
        <f t="shared" si="77"/>
        <v>0</v>
      </c>
      <c r="L49" s="381">
        <f t="shared" si="77"/>
        <v>0</v>
      </c>
      <c r="M49" s="381">
        <f t="shared" si="77"/>
        <v>0</v>
      </c>
      <c r="N49" s="381">
        <f t="shared" si="77"/>
        <v>0</v>
      </c>
      <c r="O49" s="381">
        <f t="shared" si="77"/>
        <v>0</v>
      </c>
      <c r="P49" s="381">
        <f t="shared" si="77"/>
        <v>0</v>
      </c>
      <c r="Q49" s="381">
        <f t="shared" si="77"/>
        <v>0</v>
      </c>
      <c r="R49" s="381">
        <f t="shared" si="77"/>
        <v>0</v>
      </c>
      <c r="S49" s="381">
        <f t="shared" si="77"/>
        <v>0</v>
      </c>
      <c r="T49" s="381">
        <f t="shared" si="77"/>
        <v>0</v>
      </c>
      <c r="U49" s="381">
        <f t="shared" si="77"/>
        <v>0</v>
      </c>
      <c r="V49" s="381">
        <f t="shared" si="77"/>
        <v>0</v>
      </c>
      <c r="W49" s="381">
        <f t="shared" si="77"/>
        <v>0</v>
      </c>
      <c r="X49" s="381">
        <f t="shared" si="77"/>
        <v>0</v>
      </c>
      <c r="Y49" s="381">
        <f t="shared" si="77"/>
        <v>0</v>
      </c>
      <c r="Z49" s="381">
        <f t="shared" si="77"/>
        <v>0</v>
      </c>
      <c r="AA49" s="381">
        <f t="shared" si="77"/>
        <v>0</v>
      </c>
      <c r="AB49" s="381">
        <f t="shared" si="77"/>
        <v>0</v>
      </c>
      <c r="AC49" s="381">
        <f t="shared" si="77"/>
        <v>0</v>
      </c>
      <c r="AD49" s="381">
        <f t="shared" si="77"/>
        <v>0</v>
      </c>
      <c r="AE49" s="381">
        <f t="shared" si="77"/>
        <v>0</v>
      </c>
      <c r="AF49" s="382">
        <f t="shared" si="77"/>
        <v>0</v>
      </c>
      <c r="AH49" s="377"/>
      <c r="AI49" s="378"/>
      <c r="AJ49" s="377"/>
      <c r="AK49" s="378"/>
    </row>
    <row r="50" spans="2:37" s="308" customFormat="1" ht="13.9" customHeight="1">
      <c r="B50" s="379" t="s">
        <v>59</v>
      </c>
      <c r="C50" s="383">
        <f t="shared" ref="C50:AF50" si="78">IF(SUM(C49,C51)=0,0,C49/SUM(C49,C51))</f>
        <v>0</v>
      </c>
      <c r="D50" s="384">
        <f t="shared" si="78"/>
        <v>0</v>
      </c>
      <c r="E50" s="384">
        <f t="shared" si="78"/>
        <v>0</v>
      </c>
      <c r="F50" s="384">
        <f t="shared" si="78"/>
        <v>0</v>
      </c>
      <c r="G50" s="384">
        <f t="shared" si="78"/>
        <v>0</v>
      </c>
      <c r="H50" s="384">
        <f t="shared" si="78"/>
        <v>0</v>
      </c>
      <c r="I50" s="384">
        <f t="shared" si="78"/>
        <v>0</v>
      </c>
      <c r="J50" s="384">
        <f t="shared" si="78"/>
        <v>0</v>
      </c>
      <c r="K50" s="384">
        <f t="shared" si="78"/>
        <v>0</v>
      </c>
      <c r="L50" s="384">
        <f t="shared" si="78"/>
        <v>0</v>
      </c>
      <c r="M50" s="384">
        <f t="shared" si="78"/>
        <v>0</v>
      </c>
      <c r="N50" s="384">
        <f t="shared" si="78"/>
        <v>0</v>
      </c>
      <c r="O50" s="384">
        <f t="shared" si="78"/>
        <v>0</v>
      </c>
      <c r="P50" s="384">
        <f t="shared" si="78"/>
        <v>0</v>
      </c>
      <c r="Q50" s="384">
        <f t="shared" si="78"/>
        <v>0</v>
      </c>
      <c r="R50" s="384">
        <f t="shared" si="78"/>
        <v>0</v>
      </c>
      <c r="S50" s="384">
        <f t="shared" si="78"/>
        <v>0</v>
      </c>
      <c r="T50" s="384">
        <f t="shared" si="78"/>
        <v>0</v>
      </c>
      <c r="U50" s="384">
        <f t="shared" si="78"/>
        <v>0</v>
      </c>
      <c r="V50" s="384">
        <f t="shared" si="78"/>
        <v>0</v>
      </c>
      <c r="W50" s="384">
        <f t="shared" si="78"/>
        <v>0</v>
      </c>
      <c r="X50" s="384">
        <f t="shared" si="78"/>
        <v>0</v>
      </c>
      <c r="Y50" s="384">
        <f t="shared" si="78"/>
        <v>0</v>
      </c>
      <c r="Z50" s="384">
        <f t="shared" si="78"/>
        <v>0</v>
      </c>
      <c r="AA50" s="384">
        <f t="shared" si="78"/>
        <v>0</v>
      </c>
      <c r="AB50" s="384">
        <f t="shared" si="78"/>
        <v>0</v>
      </c>
      <c r="AC50" s="384">
        <f t="shared" si="78"/>
        <v>0</v>
      </c>
      <c r="AD50" s="384">
        <f t="shared" si="78"/>
        <v>0</v>
      </c>
      <c r="AE50" s="384">
        <f t="shared" si="78"/>
        <v>0</v>
      </c>
      <c r="AF50" s="385">
        <f t="shared" si="78"/>
        <v>0</v>
      </c>
      <c r="AH50" s="377"/>
      <c r="AI50" s="378"/>
      <c r="AJ50" s="377"/>
      <c r="AK50" s="378"/>
    </row>
    <row r="51" spans="2:37" s="308" customFormat="1" ht="13.9" customHeight="1">
      <c r="B51" s="379" t="s">
        <v>60</v>
      </c>
      <c r="C51" s="386">
        <f t="shared" ref="C51:AF51" si="79">COUNTIF(C14:C47,"=Not Met")</f>
        <v>0</v>
      </c>
      <c r="D51" s="387">
        <f t="shared" si="79"/>
        <v>0</v>
      </c>
      <c r="E51" s="387">
        <f t="shared" si="79"/>
        <v>0</v>
      </c>
      <c r="F51" s="387">
        <f t="shared" si="79"/>
        <v>0</v>
      </c>
      <c r="G51" s="387">
        <f t="shared" si="79"/>
        <v>0</v>
      </c>
      <c r="H51" s="387">
        <f t="shared" si="79"/>
        <v>0</v>
      </c>
      <c r="I51" s="387">
        <f t="shared" si="79"/>
        <v>0</v>
      </c>
      <c r="J51" s="387">
        <f t="shared" si="79"/>
        <v>0</v>
      </c>
      <c r="K51" s="387">
        <f t="shared" si="79"/>
        <v>0</v>
      </c>
      <c r="L51" s="387">
        <f t="shared" si="79"/>
        <v>0</v>
      </c>
      <c r="M51" s="387">
        <f t="shared" si="79"/>
        <v>0</v>
      </c>
      <c r="N51" s="387">
        <f t="shared" si="79"/>
        <v>0</v>
      </c>
      <c r="O51" s="387">
        <f t="shared" si="79"/>
        <v>0</v>
      </c>
      <c r="P51" s="387">
        <f t="shared" si="79"/>
        <v>0</v>
      </c>
      <c r="Q51" s="387">
        <f t="shared" si="79"/>
        <v>0</v>
      </c>
      <c r="R51" s="387">
        <f t="shared" si="79"/>
        <v>0</v>
      </c>
      <c r="S51" s="387">
        <f t="shared" si="79"/>
        <v>0</v>
      </c>
      <c r="T51" s="387">
        <f t="shared" si="79"/>
        <v>0</v>
      </c>
      <c r="U51" s="387">
        <f t="shared" si="79"/>
        <v>0</v>
      </c>
      <c r="V51" s="387">
        <f t="shared" si="79"/>
        <v>0</v>
      </c>
      <c r="W51" s="387">
        <f t="shared" si="79"/>
        <v>0</v>
      </c>
      <c r="X51" s="387">
        <f t="shared" si="79"/>
        <v>0</v>
      </c>
      <c r="Y51" s="387">
        <f t="shared" si="79"/>
        <v>0</v>
      </c>
      <c r="Z51" s="387">
        <f t="shared" si="79"/>
        <v>0</v>
      </c>
      <c r="AA51" s="387">
        <f t="shared" si="79"/>
        <v>0</v>
      </c>
      <c r="AB51" s="387">
        <f t="shared" si="79"/>
        <v>0</v>
      </c>
      <c r="AC51" s="387">
        <f t="shared" si="79"/>
        <v>0</v>
      </c>
      <c r="AD51" s="387">
        <f t="shared" si="79"/>
        <v>0</v>
      </c>
      <c r="AE51" s="387">
        <f t="shared" si="79"/>
        <v>0</v>
      </c>
      <c r="AF51" s="388">
        <f t="shared" si="79"/>
        <v>0</v>
      </c>
      <c r="AH51" s="377"/>
      <c r="AI51" s="378"/>
      <c r="AJ51" s="377"/>
      <c r="AK51" s="378"/>
    </row>
    <row r="52" spans="2:37" s="308" customFormat="1" ht="13.9" customHeight="1">
      <c r="B52" s="379" t="s">
        <v>61</v>
      </c>
      <c r="C52" s="383">
        <f t="shared" ref="C52:AF52" si="80">IF(SUM(C49,C51)=0,0,C51/SUM(C49,C51))</f>
        <v>0</v>
      </c>
      <c r="D52" s="384">
        <f t="shared" si="80"/>
        <v>0</v>
      </c>
      <c r="E52" s="384">
        <f t="shared" si="80"/>
        <v>0</v>
      </c>
      <c r="F52" s="384">
        <f t="shared" si="80"/>
        <v>0</v>
      </c>
      <c r="G52" s="384">
        <f t="shared" si="80"/>
        <v>0</v>
      </c>
      <c r="H52" s="384">
        <f t="shared" si="80"/>
        <v>0</v>
      </c>
      <c r="I52" s="384">
        <f t="shared" si="80"/>
        <v>0</v>
      </c>
      <c r="J52" s="384">
        <f t="shared" si="80"/>
        <v>0</v>
      </c>
      <c r="K52" s="384">
        <f t="shared" si="80"/>
        <v>0</v>
      </c>
      <c r="L52" s="384">
        <f t="shared" si="80"/>
        <v>0</v>
      </c>
      <c r="M52" s="384">
        <f t="shared" si="80"/>
        <v>0</v>
      </c>
      <c r="N52" s="384">
        <f t="shared" si="80"/>
        <v>0</v>
      </c>
      <c r="O52" s="384">
        <f t="shared" si="80"/>
        <v>0</v>
      </c>
      <c r="P52" s="384">
        <f t="shared" si="80"/>
        <v>0</v>
      </c>
      <c r="Q52" s="384">
        <f t="shared" si="80"/>
        <v>0</v>
      </c>
      <c r="R52" s="384">
        <f t="shared" si="80"/>
        <v>0</v>
      </c>
      <c r="S52" s="384">
        <f t="shared" si="80"/>
        <v>0</v>
      </c>
      <c r="T52" s="384">
        <f t="shared" si="80"/>
        <v>0</v>
      </c>
      <c r="U52" s="384">
        <f t="shared" si="80"/>
        <v>0</v>
      </c>
      <c r="V52" s="384">
        <f t="shared" si="80"/>
        <v>0</v>
      </c>
      <c r="W52" s="384">
        <f t="shared" si="80"/>
        <v>0</v>
      </c>
      <c r="X52" s="384">
        <f t="shared" si="80"/>
        <v>0</v>
      </c>
      <c r="Y52" s="384">
        <f t="shared" si="80"/>
        <v>0</v>
      </c>
      <c r="Z52" s="384">
        <f t="shared" si="80"/>
        <v>0</v>
      </c>
      <c r="AA52" s="384">
        <f t="shared" si="80"/>
        <v>0</v>
      </c>
      <c r="AB52" s="384">
        <f t="shared" si="80"/>
        <v>0</v>
      </c>
      <c r="AC52" s="384">
        <f t="shared" si="80"/>
        <v>0</v>
      </c>
      <c r="AD52" s="384">
        <f t="shared" si="80"/>
        <v>0</v>
      </c>
      <c r="AE52" s="384">
        <f t="shared" si="80"/>
        <v>0</v>
      </c>
      <c r="AF52" s="385">
        <f t="shared" si="80"/>
        <v>0</v>
      </c>
      <c r="AH52" s="377"/>
      <c r="AI52" s="378"/>
      <c r="AJ52" s="377"/>
      <c r="AK52" s="378"/>
    </row>
    <row r="53" spans="2:37" s="308" customFormat="1" ht="13.9" customHeight="1" thickBot="1">
      <c r="B53" s="379" t="s">
        <v>62</v>
      </c>
      <c r="C53" s="389">
        <f t="shared" ref="C53:AF53" si="81">COUNTIF(C14:C47,"=N/A")</f>
        <v>0</v>
      </c>
      <c r="D53" s="390">
        <f t="shared" si="81"/>
        <v>0</v>
      </c>
      <c r="E53" s="390">
        <f t="shared" si="81"/>
        <v>0</v>
      </c>
      <c r="F53" s="390">
        <f t="shared" si="81"/>
        <v>0</v>
      </c>
      <c r="G53" s="390">
        <f t="shared" si="81"/>
        <v>0</v>
      </c>
      <c r="H53" s="390">
        <f t="shared" si="81"/>
        <v>0</v>
      </c>
      <c r="I53" s="390">
        <f t="shared" si="81"/>
        <v>0</v>
      </c>
      <c r="J53" s="390">
        <f t="shared" si="81"/>
        <v>0</v>
      </c>
      <c r="K53" s="390">
        <f t="shared" si="81"/>
        <v>0</v>
      </c>
      <c r="L53" s="390">
        <f t="shared" si="81"/>
        <v>0</v>
      </c>
      <c r="M53" s="390">
        <f t="shared" si="81"/>
        <v>0</v>
      </c>
      <c r="N53" s="390">
        <f t="shared" si="81"/>
        <v>0</v>
      </c>
      <c r="O53" s="390">
        <f t="shared" si="81"/>
        <v>0</v>
      </c>
      <c r="P53" s="390">
        <f t="shared" si="81"/>
        <v>0</v>
      </c>
      <c r="Q53" s="390">
        <f t="shared" si="81"/>
        <v>0</v>
      </c>
      <c r="R53" s="390">
        <f t="shared" si="81"/>
        <v>0</v>
      </c>
      <c r="S53" s="390">
        <f t="shared" si="81"/>
        <v>0</v>
      </c>
      <c r="T53" s="390">
        <f t="shared" si="81"/>
        <v>0</v>
      </c>
      <c r="U53" s="390">
        <f t="shared" si="81"/>
        <v>0</v>
      </c>
      <c r="V53" s="390">
        <f t="shared" si="81"/>
        <v>0</v>
      </c>
      <c r="W53" s="390">
        <f t="shared" si="81"/>
        <v>0</v>
      </c>
      <c r="X53" s="390">
        <f t="shared" si="81"/>
        <v>0</v>
      </c>
      <c r="Y53" s="390">
        <f t="shared" si="81"/>
        <v>0</v>
      </c>
      <c r="Z53" s="390">
        <f t="shared" si="81"/>
        <v>0</v>
      </c>
      <c r="AA53" s="390">
        <f t="shared" si="81"/>
        <v>0</v>
      </c>
      <c r="AB53" s="390">
        <f t="shared" si="81"/>
        <v>0</v>
      </c>
      <c r="AC53" s="390">
        <f t="shared" si="81"/>
        <v>0</v>
      </c>
      <c r="AD53" s="390">
        <f t="shared" si="81"/>
        <v>0</v>
      </c>
      <c r="AE53" s="390">
        <f t="shared" si="81"/>
        <v>0</v>
      </c>
      <c r="AF53" s="391">
        <f t="shared" si="81"/>
        <v>0</v>
      </c>
      <c r="AH53" s="165"/>
      <c r="AI53" s="165"/>
      <c r="AJ53" s="165"/>
      <c r="AK53" s="165"/>
    </row>
    <row r="54" spans="2:37" s="308" customFormat="1" ht="13.9" customHeight="1" thickBot="1">
      <c r="B54" s="1026"/>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row>
    <row r="55" spans="2:37" ht="15" thickBot="1">
      <c r="C55" s="575" t="s">
        <v>208</v>
      </c>
      <c r="D55" s="574"/>
      <c r="E55" s="574"/>
      <c r="F55" s="574"/>
      <c r="G55" s="574"/>
      <c r="H55" s="574"/>
      <c r="I55" s="574"/>
      <c r="J55" s="574"/>
      <c r="K55" s="574"/>
      <c r="L55" s="573"/>
      <c r="M55" s="575" t="s">
        <v>207</v>
      </c>
      <c r="N55" s="574"/>
      <c r="O55" s="574"/>
      <c r="P55" s="574"/>
      <c r="Q55" s="574"/>
      <c r="R55" s="574"/>
      <c r="S55" s="574"/>
      <c r="T55" s="574"/>
      <c r="U55" s="574"/>
      <c r="V55" s="573"/>
      <c r="W55" s="575" t="s">
        <v>206</v>
      </c>
      <c r="X55" s="574"/>
      <c r="Y55" s="574"/>
      <c r="Z55" s="574"/>
      <c r="AA55" s="574"/>
      <c r="AB55" s="574"/>
      <c r="AC55" s="574"/>
      <c r="AD55" s="574"/>
      <c r="AE55" s="574"/>
      <c r="AF55" s="573"/>
    </row>
    <row r="56" spans="2:37" ht="49.9" customHeight="1" thickBot="1">
      <c r="C56" s="1028"/>
      <c r="D56" s="1029"/>
      <c r="E56" s="1029"/>
      <c r="F56" s="1029"/>
      <c r="G56" s="1029"/>
      <c r="H56" s="1029"/>
      <c r="I56" s="1029"/>
      <c r="J56" s="1029"/>
      <c r="K56" s="1029"/>
      <c r="L56" s="1030"/>
      <c r="M56" s="1028"/>
      <c r="N56" s="1029"/>
      <c r="O56" s="1029"/>
      <c r="P56" s="1029"/>
      <c r="Q56" s="1029"/>
      <c r="R56" s="1029"/>
      <c r="S56" s="1029"/>
      <c r="T56" s="1029"/>
      <c r="U56" s="1029"/>
      <c r="V56" s="1030"/>
      <c r="W56" s="1028"/>
      <c r="X56" s="1029"/>
      <c r="Y56" s="1029"/>
      <c r="Z56" s="1029"/>
      <c r="AA56" s="1029"/>
      <c r="AB56" s="1029"/>
      <c r="AC56" s="1029"/>
      <c r="AD56" s="1029"/>
      <c r="AE56" s="1029"/>
      <c r="AF56" s="1030"/>
    </row>
    <row r="59" spans="2:37" ht="15">
      <c r="B59" s="646"/>
    </row>
    <row r="60" spans="2:37" ht="15">
      <c r="B60" s="646"/>
    </row>
    <row r="61" spans="2:37" ht="15">
      <c r="B61" s="646"/>
    </row>
    <row r="62" spans="2:37" s="571" customFormat="1" ht="15">
      <c r="B62" s="647"/>
      <c r="AG62" s="570"/>
      <c r="AH62" s="570"/>
      <c r="AI62" s="570"/>
      <c r="AJ62" s="570"/>
      <c r="AK62" s="570"/>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4:AK54"/>
    <mergeCell ref="C56:L56"/>
    <mergeCell ref="M56:V56"/>
    <mergeCell ref="W56:AF56"/>
    <mergeCell ref="AC6:AF6"/>
  </mergeCells>
  <conditionalFormatting sqref="C24:AF24">
    <cfRule type="cellIs" dxfId="85" priority="29" operator="equal">
      <formula>"N/A"</formula>
    </cfRule>
    <cfRule type="cellIs" dxfId="84" priority="30" operator="equal">
      <formula>"Not Met"</formula>
    </cfRule>
  </conditionalFormatting>
  <conditionalFormatting sqref="C12:AF12">
    <cfRule type="cellIs" dxfId="83" priority="59" operator="equal">
      <formula>"N/A"</formula>
    </cfRule>
    <cfRule type="cellIs" dxfId="82" priority="60" operator="equal">
      <formula>"Not Met"</formula>
    </cfRule>
  </conditionalFormatting>
  <conditionalFormatting sqref="C32:AF32">
    <cfRule type="cellIs" dxfId="81" priority="27" operator="equal">
      <formula>"N/A"</formula>
    </cfRule>
    <cfRule type="cellIs" dxfId="80" priority="28" operator="equal">
      <formula>"Not Met"</formula>
    </cfRule>
  </conditionalFormatting>
  <conditionalFormatting sqref="C34:AF34">
    <cfRule type="cellIs" dxfId="79" priority="25" operator="equal">
      <formula>"N/A"</formula>
    </cfRule>
    <cfRule type="cellIs" dxfId="78" priority="26" operator="equal">
      <formula>"Not Met"</formula>
    </cfRule>
  </conditionalFormatting>
  <conditionalFormatting sqref="C36:AF36">
    <cfRule type="cellIs" dxfId="77" priority="23" operator="equal">
      <formula>"N/A"</formula>
    </cfRule>
    <cfRule type="cellIs" dxfId="76" priority="24" operator="equal">
      <formula>"Not Met"</formula>
    </cfRule>
  </conditionalFormatting>
  <conditionalFormatting sqref="C38:AF38">
    <cfRule type="cellIs" dxfId="75" priority="21" operator="equal">
      <formula>"N/A"</formula>
    </cfRule>
    <cfRule type="cellIs" dxfId="74" priority="22" operator="equal">
      <formula>"Not Met"</formula>
    </cfRule>
  </conditionalFormatting>
  <conditionalFormatting sqref="C40:AF40">
    <cfRule type="cellIs" dxfId="73" priority="19" operator="equal">
      <formula>"N/A"</formula>
    </cfRule>
    <cfRule type="cellIs" dxfId="72" priority="20" operator="equal">
      <formula>"Not Met"</formula>
    </cfRule>
  </conditionalFormatting>
  <conditionalFormatting sqref="C18:AF18">
    <cfRule type="cellIs" dxfId="71" priority="17" operator="equal">
      <formula>"N/A"</formula>
    </cfRule>
    <cfRule type="cellIs" dxfId="70" priority="18" operator="equal">
      <formula>"Not Met"</formula>
    </cfRule>
  </conditionalFormatting>
  <conditionalFormatting sqref="C16:AF16">
    <cfRule type="cellIs" dxfId="69" priority="15" operator="equal">
      <formula>"N/A"</formula>
    </cfRule>
    <cfRule type="cellIs" dxfId="68" priority="16" operator="equal">
      <formula>"Not Met"</formula>
    </cfRule>
  </conditionalFormatting>
  <conditionalFormatting sqref="C20:AF20">
    <cfRule type="cellIs" dxfId="67" priority="13" operator="equal">
      <formula>"N/A"</formula>
    </cfRule>
    <cfRule type="cellIs" dxfId="66" priority="14" operator="equal">
      <formula>"Not Met"</formula>
    </cfRule>
  </conditionalFormatting>
  <conditionalFormatting sqref="C28:AF28">
    <cfRule type="cellIs" dxfId="65" priority="11" operator="equal">
      <formula>"N/A"</formula>
    </cfRule>
    <cfRule type="cellIs" dxfId="64" priority="12" operator="equal">
      <formula>"Not Met"</formula>
    </cfRule>
  </conditionalFormatting>
  <conditionalFormatting sqref="C30:AF30">
    <cfRule type="cellIs" dxfId="63" priority="9" operator="equal">
      <formula>"N/A"</formula>
    </cfRule>
    <cfRule type="cellIs" dxfId="62" priority="10" operator="equal">
      <formula>"Not Met"</formula>
    </cfRule>
  </conditionalFormatting>
  <conditionalFormatting sqref="C26:AF26">
    <cfRule type="cellIs" dxfId="61" priority="7" operator="equal">
      <formula>"N/A"</formula>
    </cfRule>
    <cfRule type="cellIs" dxfId="60" priority="8" operator="equal">
      <formula>"Not Met"</formula>
    </cfRule>
  </conditionalFormatting>
  <conditionalFormatting sqref="C14:AF14">
    <cfRule type="cellIs" dxfId="59" priority="33" operator="equal">
      <formula>"N/A"</formula>
    </cfRule>
    <cfRule type="cellIs" dxfId="58" priority="34" operator="equal">
      <formula>"Not Met"</formula>
    </cfRule>
  </conditionalFormatting>
  <conditionalFormatting sqref="C22:AF22">
    <cfRule type="cellIs" dxfId="57" priority="31" operator="equal">
      <formula>"N/A"</formula>
    </cfRule>
    <cfRule type="cellIs" dxfId="56" priority="32" operator="equal">
      <formula>"Not Met"</formula>
    </cfRule>
  </conditionalFormatting>
  <conditionalFormatting sqref="C46:AF46">
    <cfRule type="cellIs" dxfId="55" priority="1" operator="equal">
      <formula>"N/A"</formula>
    </cfRule>
    <cfRule type="cellIs" dxfId="54" priority="2" operator="equal">
      <formula>"Not Met"</formula>
    </cfRule>
  </conditionalFormatting>
  <conditionalFormatting sqref="C42:AF42">
    <cfRule type="cellIs" dxfId="53" priority="5" operator="equal">
      <formula>"N/A"</formula>
    </cfRule>
    <cfRule type="cellIs" dxfId="52" priority="6" operator="equal">
      <formula>"Not Met"</formula>
    </cfRule>
  </conditionalFormatting>
  <conditionalFormatting sqref="C44:AF44">
    <cfRule type="cellIs" dxfId="51" priority="3" operator="equal">
      <formula>"N/A"</formula>
    </cfRule>
    <cfRule type="cellIs" dxfId="50" priority="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4:AF44 C42:AF42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Outpatient Opioid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03"/>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ColWidth="8.85546875" defaultRowHeight="12.75"/>
  <cols>
    <col min="1" max="1" width="3.28515625" style="229" customWidth="1"/>
    <col min="2" max="2" width="75.7109375" style="230" customWidth="1"/>
    <col min="3" max="31" width="6.7109375" style="231" customWidth="1"/>
    <col min="32" max="32" width="6.7109375" style="245" customWidth="1"/>
    <col min="33" max="37" width="5.7109375" style="176" customWidth="1"/>
    <col min="38" max="16384" width="8.85546875" style="232"/>
  </cols>
  <sheetData>
    <row r="1" spans="1:37" s="214" customFormat="1" ht="40.15" customHeight="1">
      <c r="A1" s="181"/>
      <c r="B1" s="211"/>
      <c r="C1" s="21" t="s">
        <v>120</v>
      </c>
      <c r="D1" s="21"/>
      <c r="E1" s="21"/>
      <c r="F1" s="21"/>
      <c r="G1" s="21"/>
      <c r="H1" s="21"/>
      <c r="I1" s="21"/>
      <c r="J1" s="21"/>
      <c r="K1" s="21"/>
      <c r="L1" s="21"/>
      <c r="M1" s="21" t="s">
        <v>120</v>
      </c>
      <c r="N1" s="21"/>
      <c r="O1" s="21"/>
      <c r="P1" s="21"/>
      <c r="Q1" s="21"/>
      <c r="R1" s="21"/>
      <c r="S1" s="21"/>
      <c r="T1" s="21"/>
      <c r="U1" s="21"/>
      <c r="V1" s="21"/>
      <c r="W1" s="21" t="s">
        <v>120</v>
      </c>
      <c r="X1" s="21"/>
      <c r="Y1" s="21"/>
      <c r="Z1" s="21"/>
      <c r="AA1" s="21"/>
      <c r="AB1" s="21"/>
      <c r="AC1" s="21"/>
      <c r="AD1" s="21"/>
      <c r="AE1" s="21"/>
      <c r="AF1" s="21"/>
      <c r="AG1" s="246"/>
      <c r="AH1" s="211"/>
      <c r="AI1" s="211"/>
      <c r="AJ1" s="211"/>
      <c r="AK1" s="212"/>
    </row>
    <row r="2" spans="1:37" s="214" customFormat="1" ht="19.899999999999999" customHeight="1" thickBot="1">
      <c r="A2" s="182"/>
      <c r="B2" s="215"/>
      <c r="C2" s="179" t="str">
        <f>IF('Workbook Set-up'!B4="","[Name of LME/MCO]",'Workbook Set-up'!B4)</f>
        <v>[Name of LME/MCO]</v>
      </c>
      <c r="D2" s="215"/>
      <c r="E2" s="215"/>
      <c r="F2" s="215"/>
      <c r="G2" s="215"/>
      <c r="H2" s="215"/>
      <c r="I2" s="215"/>
      <c r="J2" s="215"/>
      <c r="K2" s="215"/>
      <c r="L2" s="215"/>
      <c r="M2" s="179" t="str">
        <f>IF('Workbook Set-up'!B4="","[Name of LME/MCO]",'Workbook Set-up'!B4)</f>
        <v>[Name of LME/MCO]</v>
      </c>
      <c r="N2" s="215"/>
      <c r="O2" s="215"/>
      <c r="P2" s="215"/>
      <c r="Q2" s="215"/>
      <c r="R2" s="215"/>
      <c r="S2" s="215"/>
      <c r="T2" s="215"/>
      <c r="U2" s="215"/>
      <c r="V2" s="215"/>
      <c r="W2" s="1040" t="str">
        <f>IF('Workbook Set-up'!B4="","[Name of LME/MCO]",'Workbook Set-up'!B4)</f>
        <v>[Name of LME/MCO]</v>
      </c>
      <c r="X2" s="1040"/>
      <c r="Y2" s="1040"/>
      <c r="Z2" s="1040"/>
      <c r="AA2" s="1040"/>
      <c r="AB2" s="1040"/>
      <c r="AC2" s="1040"/>
      <c r="AD2" s="1040"/>
      <c r="AE2" s="1040"/>
      <c r="AF2" s="1040"/>
      <c r="AG2" s="247"/>
      <c r="AH2" s="215"/>
      <c r="AI2" s="215"/>
      <c r="AJ2" s="215"/>
      <c r="AK2" s="216"/>
    </row>
    <row r="3" spans="1:37" s="214" customFormat="1" ht="15" customHeight="1">
      <c r="A3" s="29"/>
      <c r="B3" s="30" t="s">
        <v>4</v>
      </c>
      <c r="C3" s="31"/>
      <c r="D3" s="32" t="str">
        <f>IF('Workbook Set-up'!B5="","",'Workbook Set-up'!B5)</f>
        <v/>
      </c>
      <c r="E3" s="32"/>
      <c r="F3" s="32"/>
      <c r="G3" s="32"/>
      <c r="H3" s="32"/>
      <c r="I3" s="32"/>
      <c r="J3" s="32"/>
      <c r="K3" s="32"/>
      <c r="L3" s="33"/>
      <c r="M3" s="34"/>
      <c r="N3" s="32" t="str">
        <f>IF('Workbook Set-up'!B5="","",'Workbook Set-up'!B5)</f>
        <v/>
      </c>
      <c r="O3" s="32"/>
      <c r="P3" s="32"/>
      <c r="Q3" s="32"/>
      <c r="R3" s="32"/>
      <c r="S3" s="32"/>
      <c r="T3" s="32" t="str">
        <f>IF('Workbook Set-up'!J5="","",'Workbook Set-up'!J5)</f>
        <v/>
      </c>
      <c r="U3" s="32"/>
      <c r="V3" s="33"/>
      <c r="W3" s="34"/>
      <c r="X3" s="32" t="str">
        <f>IF('Workbook Set-up'!B5="","",'Workbook Set-up'!B5)</f>
        <v/>
      </c>
      <c r="Y3" s="32"/>
      <c r="Z3" s="32"/>
      <c r="AA3" s="32"/>
      <c r="AB3" s="32"/>
      <c r="AC3" s="32"/>
      <c r="AD3" s="32"/>
      <c r="AE3" s="32"/>
      <c r="AF3" s="35"/>
      <c r="AG3" s="294"/>
      <c r="AH3" s="295"/>
      <c r="AI3" s="295"/>
      <c r="AJ3" s="295"/>
      <c r="AK3" s="296"/>
    </row>
    <row r="4" spans="1:37" s="214" customFormat="1" ht="15" customHeight="1">
      <c r="A4" s="39"/>
      <c r="B4" s="40" t="s">
        <v>29</v>
      </c>
      <c r="C4" s="41"/>
      <c r="D4" s="42" t="str">
        <f>IF('Workbook Set-up'!B6="","",'Workbook Set-up'!B6)</f>
        <v/>
      </c>
      <c r="E4" s="42"/>
      <c r="F4" s="42"/>
      <c r="G4" s="42"/>
      <c r="H4" s="42"/>
      <c r="I4" s="42"/>
      <c r="J4" s="42"/>
      <c r="K4" s="42"/>
      <c r="L4" s="43"/>
      <c r="M4" s="44"/>
      <c r="N4" s="42" t="str">
        <f>IF('Workbook Set-up'!B6="","",'Workbook Set-up'!B6)</f>
        <v/>
      </c>
      <c r="O4" s="42"/>
      <c r="P4" s="42"/>
      <c r="Q4" s="42"/>
      <c r="R4" s="42"/>
      <c r="S4" s="42"/>
      <c r="T4" s="42" t="str">
        <f>IF('Workbook Set-up'!J6="","",'Workbook Set-up'!J6)</f>
        <v/>
      </c>
      <c r="U4" s="42"/>
      <c r="V4" s="43"/>
      <c r="W4" s="44"/>
      <c r="X4" s="42" t="str">
        <f>IF('Workbook Set-up'!B6="","",'Workbook Set-up'!B6)</f>
        <v/>
      </c>
      <c r="Y4" s="42"/>
      <c r="Z4" s="42"/>
      <c r="AA4" s="42"/>
      <c r="AB4" s="42"/>
      <c r="AC4" s="42"/>
      <c r="AD4" s="42"/>
      <c r="AE4" s="42"/>
      <c r="AF4" s="45"/>
      <c r="AG4" s="297"/>
      <c r="AH4" s="298"/>
      <c r="AI4" s="298"/>
      <c r="AJ4" s="298"/>
      <c r="AK4" s="299"/>
    </row>
    <row r="5" spans="1:37" s="214" customFormat="1" ht="15" customHeight="1">
      <c r="A5" s="49"/>
      <c r="B5" s="50" t="s">
        <v>9</v>
      </c>
      <c r="C5" s="51"/>
      <c r="D5" s="52" t="str">
        <f>IF('Workbook Set-up'!B11="","",'Workbook Set-up'!B11)</f>
        <v/>
      </c>
      <c r="E5" s="52"/>
      <c r="F5" s="52"/>
      <c r="G5" s="52"/>
      <c r="H5" s="52"/>
      <c r="I5" s="52"/>
      <c r="J5" s="52"/>
      <c r="K5" s="52"/>
      <c r="L5" s="53"/>
      <c r="M5" s="54"/>
      <c r="N5" s="52" t="str">
        <f>IF('Workbook Set-up'!B11="","",'Workbook Set-up'!B11)</f>
        <v/>
      </c>
      <c r="O5" s="52"/>
      <c r="P5" s="52"/>
      <c r="Q5" s="52"/>
      <c r="R5" s="52"/>
      <c r="S5" s="52"/>
      <c r="T5" s="52"/>
      <c r="U5" s="52"/>
      <c r="V5" s="53"/>
      <c r="W5" s="54"/>
      <c r="X5" s="52" t="str">
        <f>IF('Workbook Set-up'!B11="","",'Workbook Set-up'!B11)</f>
        <v/>
      </c>
      <c r="Y5" s="52"/>
      <c r="Z5" s="52"/>
      <c r="AA5" s="52"/>
      <c r="AB5" s="52"/>
      <c r="AC5" s="52"/>
      <c r="AD5" s="52"/>
      <c r="AE5" s="52"/>
      <c r="AF5" s="55"/>
      <c r="AG5" s="297"/>
      <c r="AH5" s="298"/>
      <c r="AI5" s="298"/>
      <c r="AJ5" s="298"/>
      <c r="AK5" s="299"/>
    </row>
    <row r="6" spans="1:37" s="214" customFormat="1" ht="15" customHeight="1" thickBot="1">
      <c r="A6" s="56"/>
      <c r="B6" s="57" t="s">
        <v>30</v>
      </c>
      <c r="C6" s="58"/>
      <c r="D6" s="59" t="str">
        <f>IF(AND('Workbook Set-up'!$B$12="",'Workbook Set-up'!$B$13=""),"",IF('Workbook Set-up'!$B$12='Workbook Set-up'!$B$13,TEXT('Workbook Set-up'!$B$12,"m/d/yyyy"),IF('Workbook Set-up'!$B$12&lt;&gt;'Workbook Set-up'!$B$13,TEXT('Workbook Set-up'!$B$12,"m/d/yyyy")&amp;" to "&amp;TEXT('Workbook Set-up'!$B$13,"m/d/yyyy"),"")))</f>
        <v/>
      </c>
      <c r="E6" s="59"/>
      <c r="F6" s="59"/>
      <c r="G6" s="59"/>
      <c r="H6" s="59"/>
      <c r="I6" s="59"/>
      <c r="J6" s="59"/>
      <c r="K6" s="59"/>
      <c r="L6" s="60"/>
      <c r="M6" s="61"/>
      <c r="N6" s="59" t="str">
        <f>IF(AND('Workbook Set-up'!$B$12="",'Workbook Set-up'!$B$13=""),"",IF('Workbook Set-up'!$B$12='Workbook Set-up'!$B$13,TEXT('Workbook Set-up'!$B$12,"m/d/yyyy"),IF('Workbook Set-up'!$B$12&lt;&gt;'Workbook Set-up'!$B$13,TEXT('Workbook Set-up'!$B$12,"m/d/yyyy")&amp;" to "&amp;TEXT('Workbook Set-up'!$B$13,"m/d/yyyy"),"")))</f>
        <v/>
      </c>
      <c r="O6" s="59"/>
      <c r="P6" s="59"/>
      <c r="Q6" s="59"/>
      <c r="R6" s="59"/>
      <c r="S6" s="59"/>
      <c r="T6" s="59"/>
      <c r="U6" s="59"/>
      <c r="V6" s="60"/>
      <c r="W6" s="61"/>
      <c r="X6" s="59" t="str">
        <f>IF(AND('Workbook Set-up'!$B$12="",'Workbook Set-up'!$B$13=""),"",IF('Workbook Set-up'!$B$12='Workbook Set-up'!$B$13,TEXT('Workbook Set-up'!$B$12,"m/d/yyyy"),IF('Workbook Set-up'!$B$12&lt;&gt;'Workbook Set-up'!$B$13,TEXT('Workbook Set-up'!$B$12,"m/d/yyyy")&amp;" to "&amp;TEXT('Workbook Set-up'!$B$13,"m/d/yyyy"),"")))</f>
        <v/>
      </c>
      <c r="Y6" s="59"/>
      <c r="Z6" s="59"/>
      <c r="AA6" s="59"/>
      <c r="AB6" s="59"/>
      <c r="AC6" s="59"/>
      <c r="AD6" s="59"/>
      <c r="AE6" s="59"/>
      <c r="AF6" s="62"/>
      <c r="AG6" s="300" t="s">
        <v>31</v>
      </c>
      <c r="AH6" s="301"/>
      <c r="AI6" s="301"/>
      <c r="AJ6" s="301"/>
      <c r="AK6" s="302"/>
    </row>
    <row r="7" spans="1:37" s="214" customFormat="1" ht="31.9" customHeight="1" thickBot="1">
      <c r="A7" s="217" t="s">
        <v>32</v>
      </c>
      <c r="B7" s="218" t="s">
        <v>66</v>
      </c>
      <c r="C7" s="248">
        <v>1</v>
      </c>
      <c r="D7" s="233">
        <v>2</v>
      </c>
      <c r="E7" s="233">
        <v>3</v>
      </c>
      <c r="F7" s="233">
        <v>4</v>
      </c>
      <c r="G7" s="233">
        <v>5</v>
      </c>
      <c r="H7" s="233">
        <v>6</v>
      </c>
      <c r="I7" s="233">
        <v>7</v>
      </c>
      <c r="J7" s="233">
        <v>8</v>
      </c>
      <c r="K7" s="233">
        <v>9</v>
      </c>
      <c r="L7" s="233">
        <v>10</v>
      </c>
      <c r="M7" s="235">
        <v>11</v>
      </c>
      <c r="N7" s="233">
        <v>12</v>
      </c>
      <c r="O7" s="233">
        <v>13</v>
      </c>
      <c r="P7" s="233">
        <v>14</v>
      </c>
      <c r="Q7" s="233">
        <v>15</v>
      </c>
      <c r="R7" s="233">
        <v>16</v>
      </c>
      <c r="S7" s="233">
        <v>17</v>
      </c>
      <c r="T7" s="233">
        <v>18</v>
      </c>
      <c r="U7" s="233">
        <v>19</v>
      </c>
      <c r="V7" s="233">
        <v>20</v>
      </c>
      <c r="W7" s="235">
        <v>21</v>
      </c>
      <c r="X7" s="235">
        <v>22</v>
      </c>
      <c r="Y7" s="233">
        <v>23</v>
      </c>
      <c r="Z7" s="233">
        <v>24</v>
      </c>
      <c r="AA7" s="233">
        <v>25</v>
      </c>
      <c r="AB7" s="233">
        <v>26</v>
      </c>
      <c r="AC7" s="233">
        <v>27</v>
      </c>
      <c r="AD7" s="233">
        <v>28</v>
      </c>
      <c r="AE7" s="235">
        <v>29</v>
      </c>
      <c r="AF7" s="249">
        <v>30</v>
      </c>
      <c r="AG7" s="71" t="s">
        <v>34</v>
      </c>
      <c r="AH7" s="72" t="s">
        <v>35</v>
      </c>
      <c r="AI7" s="73" t="s">
        <v>36</v>
      </c>
      <c r="AJ7" s="74" t="s">
        <v>37</v>
      </c>
      <c r="AK7" s="75" t="s">
        <v>38</v>
      </c>
    </row>
    <row r="8" spans="1:37" s="214" customFormat="1" ht="204">
      <c r="A8" s="219" t="s">
        <v>39</v>
      </c>
      <c r="B8" s="818" t="s">
        <v>378</v>
      </c>
      <c r="C8" s="696"/>
      <c r="D8" s="250"/>
      <c r="E8" s="250"/>
      <c r="F8" s="250"/>
      <c r="G8" s="250"/>
      <c r="H8" s="250"/>
      <c r="I8" s="250"/>
      <c r="J8" s="250"/>
      <c r="K8" s="250"/>
      <c r="L8" s="250"/>
      <c r="M8" s="117"/>
      <c r="N8" s="250"/>
      <c r="O8" s="250"/>
      <c r="P8" s="250"/>
      <c r="Q8" s="250"/>
      <c r="R8" s="250"/>
      <c r="S8" s="250"/>
      <c r="T8" s="250"/>
      <c r="U8" s="250"/>
      <c r="V8" s="250"/>
      <c r="W8" s="117"/>
      <c r="X8" s="250"/>
      <c r="Y8" s="250"/>
      <c r="Z8" s="250"/>
      <c r="AA8" s="250"/>
      <c r="AB8" s="250"/>
      <c r="AC8" s="250"/>
      <c r="AD8" s="250"/>
      <c r="AE8" s="250"/>
      <c r="AF8" s="119"/>
      <c r="AG8" s="708">
        <f>COUNTIF(C8:AF8,"=Met")</f>
        <v>0</v>
      </c>
      <c r="AH8" s="278">
        <f>IF(SUM(AG8,AI8)=0,0,AG8/SUM(AG8,AI8))</f>
        <v>0</v>
      </c>
      <c r="AI8" s="709">
        <f>COUNTIF(C8:AF8,"=Not Met")</f>
        <v>0</v>
      </c>
      <c r="AJ8" s="278">
        <f>IF(SUM(AG8,AI8)=0,0,AI8/SUM(AG8,AI8))</f>
        <v>0</v>
      </c>
      <c r="AK8" s="710">
        <f>COUNTIF(C8:AF8,"=N/A")</f>
        <v>0</v>
      </c>
    </row>
    <row r="9" spans="1:37" s="214" customFormat="1" ht="25.5">
      <c r="A9" s="862" t="s">
        <v>40</v>
      </c>
      <c r="B9" s="677" t="s">
        <v>374</v>
      </c>
      <c r="C9" s="696"/>
      <c r="D9" s="250"/>
      <c r="E9" s="250"/>
      <c r="F9" s="250"/>
      <c r="G9" s="250"/>
      <c r="H9" s="250"/>
      <c r="I9" s="250"/>
      <c r="J9" s="250"/>
      <c r="K9" s="250"/>
      <c r="L9" s="250"/>
      <c r="M9" s="117"/>
      <c r="N9" s="250"/>
      <c r="O9" s="250"/>
      <c r="P9" s="250"/>
      <c r="Q9" s="250"/>
      <c r="R9" s="250"/>
      <c r="S9" s="250"/>
      <c r="T9" s="250"/>
      <c r="U9" s="250"/>
      <c r="V9" s="250"/>
      <c r="W9" s="117"/>
      <c r="X9" s="250"/>
      <c r="Y9" s="250"/>
      <c r="Z9" s="250"/>
      <c r="AA9" s="250"/>
      <c r="AB9" s="250"/>
      <c r="AC9" s="250"/>
      <c r="AD9" s="250"/>
      <c r="AE9" s="250"/>
      <c r="AF9" s="119"/>
      <c r="AG9" s="863">
        <f>COUNTIF(C9:AF9,"=Met")</f>
        <v>0</v>
      </c>
      <c r="AH9" s="707">
        <f>IF(SUM(AG9,AI9)=0,0,AG9/SUM(AG9,AI9))</f>
        <v>0</v>
      </c>
      <c r="AI9" s="864">
        <f>COUNTIF(C9:AF9,"=Not Met")</f>
        <v>0</v>
      </c>
      <c r="AJ9" s="707">
        <f>IF(SUM(AG9,AI9)=0,0,AI9/SUM(AG9,AI9))</f>
        <v>0</v>
      </c>
      <c r="AK9" s="865">
        <f>COUNTIF(C9:AF9,"=N/A")</f>
        <v>0</v>
      </c>
    </row>
    <row r="10" spans="1:37" s="214" customFormat="1" ht="25.5">
      <c r="A10" s="220" t="s">
        <v>41</v>
      </c>
      <c r="B10" s="869" t="s">
        <v>375</v>
      </c>
      <c r="C10" s="696"/>
      <c r="D10" s="250"/>
      <c r="E10" s="250"/>
      <c r="F10" s="250"/>
      <c r="G10" s="250"/>
      <c r="H10" s="250"/>
      <c r="I10" s="250"/>
      <c r="J10" s="250"/>
      <c r="K10" s="250"/>
      <c r="L10" s="250"/>
      <c r="M10" s="117"/>
      <c r="N10" s="250"/>
      <c r="O10" s="250"/>
      <c r="P10" s="250"/>
      <c r="Q10" s="250"/>
      <c r="R10" s="250"/>
      <c r="S10" s="250"/>
      <c r="T10" s="250"/>
      <c r="U10" s="250"/>
      <c r="V10" s="250"/>
      <c r="W10" s="117"/>
      <c r="X10" s="250"/>
      <c r="Y10" s="250"/>
      <c r="Z10" s="250"/>
      <c r="AA10" s="250"/>
      <c r="AB10" s="250"/>
      <c r="AC10" s="250"/>
      <c r="AD10" s="250"/>
      <c r="AE10" s="250"/>
      <c r="AF10" s="119"/>
      <c r="AG10" s="283">
        <f>COUNTIF(C10:AF10,"=Met")</f>
        <v>0</v>
      </c>
      <c r="AH10" s="284">
        <f>IF(SUM(AG10,AI10)=0,0,AG10/SUM(AG10,AI10))</f>
        <v>0</v>
      </c>
      <c r="AI10" s="285">
        <f>COUNTIF(C10:AF10,"=Not Met")</f>
        <v>0</v>
      </c>
      <c r="AJ10" s="284">
        <f>IF(SUM(AG10,AI10)=0,0,AI10/SUM(AG10,AI10))</f>
        <v>0</v>
      </c>
      <c r="AK10" s="286">
        <f>COUNTIF(C10:AF10,"=N/A")</f>
        <v>0</v>
      </c>
    </row>
    <row r="11" spans="1:37" s="214" customFormat="1" ht="26.25" thickBot="1">
      <c r="A11" s="566" t="s">
        <v>42</v>
      </c>
      <c r="B11" s="870" t="s">
        <v>137</v>
      </c>
      <c r="C11" s="697"/>
      <c r="D11" s="866"/>
      <c r="E11" s="866"/>
      <c r="F11" s="866"/>
      <c r="G11" s="866"/>
      <c r="H11" s="866"/>
      <c r="I11" s="866"/>
      <c r="J11" s="866"/>
      <c r="K11" s="866"/>
      <c r="L11" s="866"/>
      <c r="M11" s="867"/>
      <c r="N11" s="866"/>
      <c r="O11" s="866"/>
      <c r="P11" s="866"/>
      <c r="Q11" s="866"/>
      <c r="R11" s="866"/>
      <c r="S11" s="866"/>
      <c r="T11" s="866"/>
      <c r="U11" s="866"/>
      <c r="V11" s="866"/>
      <c r="W11" s="867"/>
      <c r="X11" s="866"/>
      <c r="Y11" s="866"/>
      <c r="Z11" s="866"/>
      <c r="AA11" s="866"/>
      <c r="AB11" s="866"/>
      <c r="AC11" s="866"/>
      <c r="AD11" s="866"/>
      <c r="AE11" s="866"/>
      <c r="AF11" s="868"/>
      <c r="AG11" s="663">
        <f>COUNTIF(C11:AF11,"=Met")</f>
        <v>0</v>
      </c>
      <c r="AH11" s="664">
        <f>IF(SUM(AG11,AI11)=0,0,AG11/SUM(AG11,AI11))</f>
        <v>0</v>
      </c>
      <c r="AI11" s="665">
        <f>COUNTIF(C11:AF11,"=Not Met")</f>
        <v>0</v>
      </c>
      <c r="AJ11" s="664">
        <f>IF(SUM(AG11,AI11)=0,0,AI11/SUM(AG11,AI11))</f>
        <v>0</v>
      </c>
      <c r="AK11" s="666">
        <f>COUNTIF(C11:AF11,"=N/A")</f>
        <v>0</v>
      </c>
    </row>
    <row r="12" spans="1:37" s="14" customFormat="1" ht="13.9" customHeight="1" thickBot="1">
      <c r="A12" s="180"/>
      <c r="B12" s="131" t="s">
        <v>57</v>
      </c>
      <c r="C12" s="655"/>
      <c r="D12" s="656"/>
      <c r="E12" s="656"/>
      <c r="F12" s="656"/>
      <c r="G12" s="656"/>
      <c r="H12" s="656"/>
      <c r="I12" s="656"/>
      <c r="J12" s="656"/>
      <c r="K12" s="656"/>
      <c r="L12" s="656"/>
      <c r="M12" s="656"/>
      <c r="N12" s="656"/>
      <c r="O12" s="656"/>
      <c r="P12" s="656"/>
      <c r="Q12" s="656"/>
      <c r="R12" s="656"/>
      <c r="S12" s="656"/>
      <c r="T12" s="656"/>
      <c r="U12" s="656"/>
      <c r="V12" s="656"/>
      <c r="W12" s="656"/>
      <c r="X12" s="656"/>
      <c r="Y12" s="656"/>
      <c r="Z12" s="656"/>
      <c r="AA12" s="656"/>
      <c r="AB12" s="656"/>
      <c r="AC12" s="656"/>
      <c r="AD12" s="656"/>
      <c r="AE12" s="656"/>
      <c r="AF12" s="657"/>
      <c r="AG12" s="129"/>
      <c r="AH12" s="129"/>
      <c r="AI12" s="129"/>
      <c r="AJ12" s="129"/>
      <c r="AK12" s="129"/>
    </row>
    <row r="13" spans="1:37" s="214" customFormat="1" ht="13.9" customHeight="1" thickBot="1">
      <c r="A13" s="222"/>
      <c r="B13" s="223"/>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25"/>
      <c r="AH13" s="270"/>
      <c r="AI13" s="225"/>
      <c r="AJ13" s="270"/>
      <c r="AK13" s="225"/>
    </row>
    <row r="14" spans="1:37" s="214" customFormat="1" ht="13.9" customHeight="1">
      <c r="A14" s="222"/>
      <c r="B14" s="131" t="s">
        <v>58</v>
      </c>
      <c r="C14" s="170">
        <f>COUNTIF(C8:C11,"=Met")</f>
        <v>0</v>
      </c>
      <c r="D14" s="171">
        <f t="shared" ref="D14:AF14" si="0">COUNTIF(D8:D11,"=Met")</f>
        <v>0</v>
      </c>
      <c r="E14" s="171">
        <f t="shared" si="0"/>
        <v>0</v>
      </c>
      <c r="F14" s="171">
        <f t="shared" si="0"/>
        <v>0</v>
      </c>
      <c r="G14" s="171">
        <f t="shared" si="0"/>
        <v>0</v>
      </c>
      <c r="H14" s="171">
        <f t="shared" si="0"/>
        <v>0</v>
      </c>
      <c r="I14" s="171">
        <f t="shared" si="0"/>
        <v>0</v>
      </c>
      <c r="J14" s="171">
        <f t="shared" si="0"/>
        <v>0</v>
      </c>
      <c r="K14" s="171">
        <f t="shared" si="0"/>
        <v>0</v>
      </c>
      <c r="L14" s="171">
        <f t="shared" si="0"/>
        <v>0</v>
      </c>
      <c r="M14" s="171">
        <f t="shared" si="0"/>
        <v>0</v>
      </c>
      <c r="N14" s="171">
        <f t="shared" si="0"/>
        <v>0</v>
      </c>
      <c r="O14" s="171">
        <f t="shared" si="0"/>
        <v>0</v>
      </c>
      <c r="P14" s="171">
        <f t="shared" si="0"/>
        <v>0</v>
      </c>
      <c r="Q14" s="171">
        <f t="shared" si="0"/>
        <v>0</v>
      </c>
      <c r="R14" s="171">
        <f t="shared" si="0"/>
        <v>0</v>
      </c>
      <c r="S14" s="171">
        <f t="shared" si="0"/>
        <v>0</v>
      </c>
      <c r="T14" s="171">
        <f t="shared" si="0"/>
        <v>0</v>
      </c>
      <c r="U14" s="171">
        <f t="shared" si="0"/>
        <v>0</v>
      </c>
      <c r="V14" s="171">
        <f t="shared" si="0"/>
        <v>0</v>
      </c>
      <c r="W14" s="171">
        <f t="shared" si="0"/>
        <v>0</v>
      </c>
      <c r="X14" s="171">
        <f t="shared" si="0"/>
        <v>0</v>
      </c>
      <c r="Y14" s="171">
        <f t="shared" si="0"/>
        <v>0</v>
      </c>
      <c r="Z14" s="171">
        <f t="shared" si="0"/>
        <v>0</v>
      </c>
      <c r="AA14" s="171">
        <f t="shared" si="0"/>
        <v>0</v>
      </c>
      <c r="AB14" s="171">
        <f t="shared" si="0"/>
        <v>0</v>
      </c>
      <c r="AC14" s="171">
        <f t="shared" si="0"/>
        <v>0</v>
      </c>
      <c r="AD14" s="171">
        <f t="shared" si="0"/>
        <v>0</v>
      </c>
      <c r="AE14" s="171">
        <f t="shared" si="0"/>
        <v>0</v>
      </c>
      <c r="AF14" s="172">
        <f t="shared" si="0"/>
        <v>0</v>
      </c>
      <c r="AG14" s="225"/>
      <c r="AH14" s="270"/>
      <c r="AI14" s="225"/>
      <c r="AJ14" s="270"/>
      <c r="AK14" s="225"/>
    </row>
    <row r="15" spans="1:37" s="214" customFormat="1" ht="13.9" customHeight="1">
      <c r="A15" s="222"/>
      <c r="B15" s="131" t="s">
        <v>59</v>
      </c>
      <c r="C15" s="137">
        <f t="shared" ref="C15:AF15" si="1">IF(SUM(C14,C16)=0,0,C14/SUM(C14,C16))</f>
        <v>0</v>
      </c>
      <c r="D15" s="138">
        <f t="shared" si="1"/>
        <v>0</v>
      </c>
      <c r="E15" s="138">
        <f t="shared" si="1"/>
        <v>0</v>
      </c>
      <c r="F15" s="138">
        <f t="shared" si="1"/>
        <v>0</v>
      </c>
      <c r="G15" s="138">
        <f t="shared" si="1"/>
        <v>0</v>
      </c>
      <c r="H15" s="138">
        <f t="shared" si="1"/>
        <v>0</v>
      </c>
      <c r="I15" s="138">
        <f t="shared" si="1"/>
        <v>0</v>
      </c>
      <c r="J15" s="138">
        <f t="shared" si="1"/>
        <v>0</v>
      </c>
      <c r="K15" s="138">
        <f t="shared" si="1"/>
        <v>0</v>
      </c>
      <c r="L15" s="138">
        <f t="shared" si="1"/>
        <v>0</v>
      </c>
      <c r="M15" s="138">
        <f t="shared" si="1"/>
        <v>0</v>
      </c>
      <c r="N15" s="138">
        <f t="shared" si="1"/>
        <v>0</v>
      </c>
      <c r="O15" s="138">
        <f t="shared" si="1"/>
        <v>0</v>
      </c>
      <c r="P15" s="138">
        <f t="shared" si="1"/>
        <v>0</v>
      </c>
      <c r="Q15" s="138">
        <f t="shared" si="1"/>
        <v>0</v>
      </c>
      <c r="R15" s="138">
        <f t="shared" si="1"/>
        <v>0</v>
      </c>
      <c r="S15" s="138">
        <f t="shared" si="1"/>
        <v>0</v>
      </c>
      <c r="T15" s="138">
        <f t="shared" si="1"/>
        <v>0</v>
      </c>
      <c r="U15" s="138">
        <f t="shared" si="1"/>
        <v>0</v>
      </c>
      <c r="V15" s="138">
        <f t="shared" si="1"/>
        <v>0</v>
      </c>
      <c r="W15" s="138">
        <f t="shared" si="1"/>
        <v>0</v>
      </c>
      <c r="X15" s="138">
        <f t="shared" si="1"/>
        <v>0</v>
      </c>
      <c r="Y15" s="138">
        <f t="shared" si="1"/>
        <v>0</v>
      </c>
      <c r="Z15" s="138">
        <f t="shared" si="1"/>
        <v>0</v>
      </c>
      <c r="AA15" s="138">
        <f t="shared" si="1"/>
        <v>0</v>
      </c>
      <c r="AB15" s="138">
        <f t="shared" si="1"/>
        <v>0</v>
      </c>
      <c r="AC15" s="138">
        <f t="shared" si="1"/>
        <v>0</v>
      </c>
      <c r="AD15" s="138">
        <f t="shared" si="1"/>
        <v>0</v>
      </c>
      <c r="AE15" s="138">
        <f t="shared" si="1"/>
        <v>0</v>
      </c>
      <c r="AF15" s="139">
        <f t="shared" si="1"/>
        <v>0</v>
      </c>
      <c r="AG15" s="225"/>
      <c r="AH15" s="270"/>
      <c r="AI15" s="225"/>
      <c r="AJ15" s="270"/>
      <c r="AK15" s="225"/>
    </row>
    <row r="16" spans="1:37" s="214" customFormat="1" ht="13.9" customHeight="1">
      <c r="A16" s="222"/>
      <c r="B16" s="131" t="s">
        <v>60</v>
      </c>
      <c r="C16" s="173">
        <f>COUNTIF(C8:C11,"=Not Met")</f>
        <v>0</v>
      </c>
      <c r="D16" s="174">
        <f t="shared" ref="D16:AF16" si="2">COUNTIF(D8:D11,"=Not Met")</f>
        <v>0</v>
      </c>
      <c r="E16" s="174">
        <f t="shared" si="2"/>
        <v>0</v>
      </c>
      <c r="F16" s="174">
        <f t="shared" si="2"/>
        <v>0</v>
      </c>
      <c r="G16" s="174">
        <f t="shared" si="2"/>
        <v>0</v>
      </c>
      <c r="H16" s="174">
        <f t="shared" si="2"/>
        <v>0</v>
      </c>
      <c r="I16" s="174">
        <f t="shared" si="2"/>
        <v>0</v>
      </c>
      <c r="J16" s="174">
        <f t="shared" si="2"/>
        <v>0</v>
      </c>
      <c r="K16" s="174">
        <f t="shared" si="2"/>
        <v>0</v>
      </c>
      <c r="L16" s="174">
        <f t="shared" si="2"/>
        <v>0</v>
      </c>
      <c r="M16" s="174">
        <f t="shared" si="2"/>
        <v>0</v>
      </c>
      <c r="N16" s="174">
        <f t="shared" si="2"/>
        <v>0</v>
      </c>
      <c r="O16" s="174">
        <f t="shared" si="2"/>
        <v>0</v>
      </c>
      <c r="P16" s="174">
        <f t="shared" si="2"/>
        <v>0</v>
      </c>
      <c r="Q16" s="174">
        <f t="shared" si="2"/>
        <v>0</v>
      </c>
      <c r="R16" s="174">
        <f t="shared" si="2"/>
        <v>0</v>
      </c>
      <c r="S16" s="174">
        <f t="shared" si="2"/>
        <v>0</v>
      </c>
      <c r="T16" s="174">
        <f t="shared" si="2"/>
        <v>0</v>
      </c>
      <c r="U16" s="174">
        <f t="shared" si="2"/>
        <v>0</v>
      </c>
      <c r="V16" s="174">
        <f t="shared" si="2"/>
        <v>0</v>
      </c>
      <c r="W16" s="174">
        <f t="shared" si="2"/>
        <v>0</v>
      </c>
      <c r="X16" s="174">
        <f t="shared" si="2"/>
        <v>0</v>
      </c>
      <c r="Y16" s="174">
        <f t="shared" si="2"/>
        <v>0</v>
      </c>
      <c r="Z16" s="174">
        <f t="shared" si="2"/>
        <v>0</v>
      </c>
      <c r="AA16" s="174">
        <f t="shared" si="2"/>
        <v>0</v>
      </c>
      <c r="AB16" s="174">
        <f t="shared" si="2"/>
        <v>0</v>
      </c>
      <c r="AC16" s="174">
        <f t="shared" si="2"/>
        <v>0</v>
      </c>
      <c r="AD16" s="174">
        <f t="shared" si="2"/>
        <v>0</v>
      </c>
      <c r="AE16" s="174">
        <f t="shared" si="2"/>
        <v>0</v>
      </c>
      <c r="AF16" s="175">
        <f t="shared" si="2"/>
        <v>0</v>
      </c>
      <c r="AG16" s="225"/>
      <c r="AH16" s="270"/>
      <c r="AI16" s="225"/>
      <c r="AJ16" s="270"/>
      <c r="AK16" s="225"/>
    </row>
    <row r="17" spans="1:37" s="214" customFormat="1" ht="13.9" customHeight="1">
      <c r="A17" s="222"/>
      <c r="B17" s="131" t="s">
        <v>61</v>
      </c>
      <c r="C17" s="137">
        <f t="shared" ref="C17:AF17" si="3">IF(SUM(C14,C16)=0,0,C16/SUM(C14,C16))</f>
        <v>0</v>
      </c>
      <c r="D17" s="138">
        <f t="shared" si="3"/>
        <v>0</v>
      </c>
      <c r="E17" s="138">
        <f t="shared" si="3"/>
        <v>0</v>
      </c>
      <c r="F17" s="138">
        <f t="shared" si="3"/>
        <v>0</v>
      </c>
      <c r="G17" s="138">
        <f t="shared" si="3"/>
        <v>0</v>
      </c>
      <c r="H17" s="138">
        <f t="shared" si="3"/>
        <v>0</v>
      </c>
      <c r="I17" s="138">
        <f t="shared" si="3"/>
        <v>0</v>
      </c>
      <c r="J17" s="138">
        <f t="shared" si="3"/>
        <v>0</v>
      </c>
      <c r="K17" s="138">
        <f t="shared" si="3"/>
        <v>0</v>
      </c>
      <c r="L17" s="138">
        <f t="shared" si="3"/>
        <v>0</v>
      </c>
      <c r="M17" s="138">
        <f t="shared" si="3"/>
        <v>0</v>
      </c>
      <c r="N17" s="138">
        <f t="shared" si="3"/>
        <v>0</v>
      </c>
      <c r="O17" s="138">
        <f t="shared" si="3"/>
        <v>0</v>
      </c>
      <c r="P17" s="138">
        <f t="shared" si="3"/>
        <v>0</v>
      </c>
      <c r="Q17" s="138">
        <f t="shared" si="3"/>
        <v>0</v>
      </c>
      <c r="R17" s="138">
        <f t="shared" si="3"/>
        <v>0</v>
      </c>
      <c r="S17" s="138">
        <f t="shared" si="3"/>
        <v>0</v>
      </c>
      <c r="T17" s="138">
        <f t="shared" si="3"/>
        <v>0</v>
      </c>
      <c r="U17" s="138">
        <f t="shared" si="3"/>
        <v>0</v>
      </c>
      <c r="V17" s="138">
        <f t="shared" si="3"/>
        <v>0</v>
      </c>
      <c r="W17" s="138">
        <f t="shared" si="3"/>
        <v>0</v>
      </c>
      <c r="X17" s="138">
        <f t="shared" si="3"/>
        <v>0</v>
      </c>
      <c r="Y17" s="138">
        <f t="shared" si="3"/>
        <v>0</v>
      </c>
      <c r="Z17" s="138">
        <f t="shared" si="3"/>
        <v>0</v>
      </c>
      <c r="AA17" s="138">
        <f t="shared" si="3"/>
        <v>0</v>
      </c>
      <c r="AB17" s="138">
        <f t="shared" si="3"/>
        <v>0</v>
      </c>
      <c r="AC17" s="138">
        <f t="shared" si="3"/>
        <v>0</v>
      </c>
      <c r="AD17" s="138">
        <f t="shared" si="3"/>
        <v>0</v>
      </c>
      <c r="AE17" s="138">
        <f t="shared" si="3"/>
        <v>0</v>
      </c>
      <c r="AF17" s="139">
        <f t="shared" si="3"/>
        <v>0</v>
      </c>
      <c r="AG17" s="225"/>
      <c r="AH17" s="270"/>
      <c r="AI17" s="225"/>
      <c r="AJ17" s="270"/>
      <c r="AK17" s="225"/>
    </row>
    <row r="18" spans="1:37" s="214" customFormat="1" ht="13.9" customHeight="1" thickBot="1">
      <c r="A18" s="222"/>
      <c r="B18" s="131" t="s">
        <v>62</v>
      </c>
      <c r="C18" s="242">
        <f>COUNTIF(C8:C11,"=N/A")</f>
        <v>0</v>
      </c>
      <c r="D18" s="243">
        <f t="shared" ref="D18:AF18" si="4">COUNTIF(D8:D11,"=N/A")</f>
        <v>0</v>
      </c>
      <c r="E18" s="243">
        <f t="shared" si="4"/>
        <v>0</v>
      </c>
      <c r="F18" s="243">
        <f t="shared" si="4"/>
        <v>0</v>
      </c>
      <c r="G18" s="243">
        <f t="shared" si="4"/>
        <v>0</v>
      </c>
      <c r="H18" s="243">
        <f t="shared" si="4"/>
        <v>0</v>
      </c>
      <c r="I18" s="243">
        <f t="shared" si="4"/>
        <v>0</v>
      </c>
      <c r="J18" s="243">
        <f t="shared" si="4"/>
        <v>0</v>
      </c>
      <c r="K18" s="243">
        <f t="shared" si="4"/>
        <v>0</v>
      </c>
      <c r="L18" s="243">
        <f t="shared" si="4"/>
        <v>0</v>
      </c>
      <c r="M18" s="243">
        <f t="shared" si="4"/>
        <v>0</v>
      </c>
      <c r="N18" s="243">
        <f t="shared" si="4"/>
        <v>0</v>
      </c>
      <c r="O18" s="243">
        <f t="shared" si="4"/>
        <v>0</v>
      </c>
      <c r="P18" s="243">
        <f t="shared" si="4"/>
        <v>0</v>
      </c>
      <c r="Q18" s="243">
        <f t="shared" si="4"/>
        <v>0</v>
      </c>
      <c r="R18" s="243">
        <f t="shared" si="4"/>
        <v>0</v>
      </c>
      <c r="S18" s="243">
        <f t="shared" si="4"/>
        <v>0</v>
      </c>
      <c r="T18" s="243">
        <f t="shared" si="4"/>
        <v>0</v>
      </c>
      <c r="U18" s="243">
        <f t="shared" si="4"/>
        <v>0</v>
      </c>
      <c r="V18" s="243">
        <f t="shared" si="4"/>
        <v>0</v>
      </c>
      <c r="W18" s="243">
        <f t="shared" si="4"/>
        <v>0</v>
      </c>
      <c r="X18" s="243">
        <f t="shared" si="4"/>
        <v>0</v>
      </c>
      <c r="Y18" s="243">
        <f t="shared" si="4"/>
        <v>0</v>
      </c>
      <c r="Z18" s="243">
        <f t="shared" si="4"/>
        <v>0</v>
      </c>
      <c r="AA18" s="243">
        <f t="shared" si="4"/>
        <v>0</v>
      </c>
      <c r="AB18" s="243">
        <f t="shared" si="4"/>
        <v>0</v>
      </c>
      <c r="AC18" s="243">
        <f t="shared" si="4"/>
        <v>0</v>
      </c>
      <c r="AD18" s="243">
        <f t="shared" si="4"/>
        <v>0</v>
      </c>
      <c r="AE18" s="243">
        <f t="shared" si="4"/>
        <v>0</v>
      </c>
      <c r="AF18" s="244">
        <f t="shared" si="4"/>
        <v>0</v>
      </c>
      <c r="AG18" s="165"/>
      <c r="AH18" s="165"/>
      <c r="AI18" s="165"/>
      <c r="AJ18" s="165"/>
      <c r="AK18" s="165"/>
    </row>
    <row r="19" spans="1:37" s="214" customFormat="1" ht="13.9" customHeight="1" thickBot="1">
      <c r="A19" s="1024"/>
      <c r="B19" s="1025"/>
      <c r="C19" s="1025"/>
      <c r="D19" s="1025"/>
      <c r="E19" s="1025"/>
      <c r="F19" s="1025"/>
      <c r="G19" s="1025"/>
      <c r="H19" s="1025"/>
      <c r="I19" s="1025"/>
      <c r="J19" s="1025"/>
      <c r="K19" s="1025"/>
      <c r="L19" s="1025"/>
      <c r="M19" s="1025"/>
      <c r="N19" s="1025"/>
      <c r="O19" s="1025"/>
      <c r="P19" s="1025"/>
      <c r="Q19" s="1025"/>
      <c r="R19" s="1025"/>
      <c r="S19" s="1025"/>
      <c r="T19" s="1025"/>
      <c r="U19" s="1025"/>
      <c r="V19" s="1025"/>
      <c r="W19" s="1025"/>
      <c r="X19" s="1025"/>
      <c r="Y19" s="1025"/>
      <c r="Z19" s="1025"/>
      <c r="AA19" s="1025"/>
      <c r="AB19" s="1025"/>
      <c r="AC19" s="1025"/>
      <c r="AD19" s="1025"/>
      <c r="AE19" s="1025"/>
      <c r="AF19" s="1025"/>
      <c r="AG19" s="1025"/>
      <c r="AH19" s="1025"/>
      <c r="AI19" s="1025"/>
      <c r="AJ19" s="1025"/>
      <c r="AK19" s="1025"/>
    </row>
    <row r="20" spans="1:37" s="14" customFormat="1" ht="13.9" customHeight="1">
      <c r="A20" s="127"/>
      <c r="B20" s="148"/>
      <c r="C20" s="149" t="s">
        <v>63</v>
      </c>
      <c r="D20" s="150"/>
      <c r="E20" s="150"/>
      <c r="F20" s="150"/>
      <c r="G20" s="150"/>
      <c r="H20" s="150"/>
      <c r="I20" s="150"/>
      <c r="J20" s="150"/>
      <c r="K20" s="150"/>
      <c r="L20" s="151"/>
      <c r="M20" s="149" t="s">
        <v>64</v>
      </c>
      <c r="N20" s="150"/>
      <c r="O20" s="150"/>
      <c r="P20" s="150"/>
      <c r="Q20" s="150"/>
      <c r="R20" s="150"/>
      <c r="S20" s="150"/>
      <c r="T20" s="150"/>
      <c r="U20" s="150"/>
      <c r="V20" s="151"/>
      <c r="W20" s="149" t="s">
        <v>65</v>
      </c>
      <c r="X20" s="150"/>
      <c r="Y20" s="150"/>
      <c r="Z20" s="150"/>
      <c r="AA20" s="150"/>
      <c r="AB20" s="150"/>
      <c r="AC20" s="150"/>
      <c r="AD20" s="150"/>
      <c r="AE20" s="150"/>
      <c r="AF20" s="151"/>
      <c r="AG20" s="152"/>
      <c r="AH20" s="153"/>
      <c r="AI20" s="153"/>
      <c r="AJ20" s="153"/>
      <c r="AK20" s="153"/>
    </row>
    <row r="21" spans="1:37" s="14" customFormat="1" ht="70.150000000000006" customHeight="1" thickBot="1">
      <c r="A21" s="127"/>
      <c r="B21" s="154"/>
      <c r="C21" s="1021"/>
      <c r="D21" s="1022"/>
      <c r="E21" s="1022"/>
      <c r="F21" s="1022"/>
      <c r="G21" s="1022"/>
      <c r="H21" s="1022"/>
      <c r="I21" s="1022"/>
      <c r="J21" s="1022"/>
      <c r="K21" s="1022"/>
      <c r="L21" s="1023"/>
      <c r="M21" s="1021"/>
      <c r="N21" s="1022"/>
      <c r="O21" s="1022"/>
      <c r="P21" s="1022"/>
      <c r="Q21" s="1022"/>
      <c r="R21" s="1022"/>
      <c r="S21" s="1022"/>
      <c r="T21" s="1022"/>
      <c r="U21" s="1022"/>
      <c r="V21" s="1023"/>
      <c r="W21" s="1021"/>
      <c r="X21" s="1022"/>
      <c r="Y21" s="1022"/>
      <c r="Z21" s="1022"/>
      <c r="AA21" s="1022"/>
      <c r="AB21" s="1022"/>
      <c r="AC21" s="1022"/>
      <c r="AD21" s="1022"/>
      <c r="AE21" s="1022"/>
      <c r="AF21" s="1023"/>
      <c r="AG21" s="154"/>
      <c r="AH21" s="154"/>
      <c r="AI21" s="154"/>
      <c r="AJ21" s="154"/>
      <c r="AK21" s="154"/>
    </row>
    <row r="22" spans="1:37" s="214" customFormat="1">
      <c r="A22" s="222"/>
      <c r="B22" s="227"/>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165"/>
      <c r="AH22" s="165"/>
      <c r="AI22" s="165"/>
      <c r="AJ22" s="165"/>
      <c r="AK22" s="165"/>
    </row>
    <row r="23" spans="1:37" s="214" customFormat="1">
      <c r="A23" s="222"/>
      <c r="B23" s="227"/>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163"/>
      <c r="AH23" s="163"/>
      <c r="AI23" s="163"/>
      <c r="AJ23" s="163"/>
      <c r="AK23" s="163"/>
    </row>
    <row r="24" spans="1:37" s="214" customFormat="1">
      <c r="A24" s="222"/>
      <c r="B24" s="227"/>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163"/>
      <c r="AH24" s="163"/>
      <c r="AI24" s="163"/>
      <c r="AJ24" s="163"/>
      <c r="AK24" s="163"/>
    </row>
    <row r="25" spans="1:37" s="214" customFormat="1">
      <c r="A25" s="222"/>
      <c r="B25" s="227"/>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163"/>
      <c r="AH25" s="163"/>
      <c r="AI25" s="163"/>
      <c r="AJ25" s="163"/>
      <c r="AK25" s="163"/>
    </row>
    <row r="26" spans="1:37" s="214" customFormat="1">
      <c r="A26" s="222"/>
      <c r="B26" s="227"/>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163"/>
      <c r="AH26" s="163"/>
      <c r="AI26" s="163"/>
      <c r="AJ26" s="163"/>
      <c r="AK26" s="163"/>
    </row>
    <row r="27" spans="1:37" s="214" customFormat="1">
      <c r="A27" s="222"/>
      <c r="B27" s="227"/>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163"/>
      <c r="AH27" s="163"/>
      <c r="AI27" s="163"/>
      <c r="AJ27" s="163"/>
      <c r="AK27" s="163"/>
    </row>
    <row r="28" spans="1:37" s="214" customFormat="1">
      <c r="A28" s="222"/>
      <c r="B28" s="227"/>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163"/>
      <c r="AH28" s="163"/>
      <c r="AI28" s="163"/>
      <c r="AJ28" s="163"/>
      <c r="AK28" s="163"/>
    </row>
    <row r="29" spans="1:37" s="214" customFormat="1">
      <c r="A29" s="222"/>
      <c r="B29" s="227"/>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163"/>
      <c r="AH29" s="163"/>
      <c r="AI29" s="163"/>
      <c r="AJ29" s="163"/>
      <c r="AK29" s="163"/>
    </row>
    <row r="30" spans="1:37" s="214" customFormat="1">
      <c r="A30" s="222"/>
      <c r="B30" s="227"/>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163"/>
      <c r="AH30" s="163"/>
      <c r="AI30" s="163"/>
      <c r="AJ30" s="163"/>
      <c r="AK30" s="163"/>
    </row>
    <row r="31" spans="1:37" s="214" customFormat="1">
      <c r="A31" s="222"/>
      <c r="B31" s="227"/>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163"/>
      <c r="AH31" s="163"/>
      <c r="AI31" s="163"/>
      <c r="AJ31" s="163"/>
      <c r="AK31" s="163"/>
    </row>
    <row r="32" spans="1:37" s="214" customFormat="1">
      <c r="A32" s="222"/>
      <c r="B32" s="225"/>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5"/>
      <c r="AG32" s="163"/>
      <c r="AH32" s="163"/>
      <c r="AI32" s="163"/>
      <c r="AJ32" s="163"/>
      <c r="AK32" s="163"/>
    </row>
    <row r="33" spans="1:37" s="214" customFormat="1">
      <c r="A33" s="222"/>
      <c r="B33" s="225"/>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5"/>
      <c r="AG33" s="163"/>
      <c r="AH33" s="163"/>
      <c r="AI33" s="163"/>
      <c r="AJ33" s="163"/>
      <c r="AK33" s="163"/>
    </row>
    <row r="34" spans="1:37" s="214" customFormat="1">
      <c r="A34" s="222"/>
      <c r="B34" s="225"/>
      <c r="C34" s="228"/>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5"/>
      <c r="AG34" s="163"/>
      <c r="AH34" s="163"/>
      <c r="AI34" s="163"/>
      <c r="AJ34" s="163"/>
      <c r="AK34" s="163"/>
    </row>
    <row r="35" spans="1:37" s="214" customFormat="1">
      <c r="A35" s="222"/>
      <c r="B35" s="225"/>
      <c r="C35" s="228"/>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5"/>
      <c r="AG35" s="163"/>
      <c r="AH35" s="163"/>
      <c r="AI35" s="163"/>
      <c r="AJ35" s="163"/>
      <c r="AK35" s="163"/>
    </row>
    <row r="36" spans="1:37" s="214" customFormat="1">
      <c r="A36" s="222"/>
      <c r="B36" s="225"/>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5"/>
      <c r="AG36" s="163"/>
      <c r="AH36" s="163"/>
      <c r="AI36" s="163"/>
      <c r="AJ36" s="163"/>
      <c r="AK36" s="163"/>
    </row>
    <row r="37" spans="1:37" s="214" customFormat="1">
      <c r="A37" s="222"/>
      <c r="B37" s="225"/>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5"/>
      <c r="AG37" s="163"/>
      <c r="AH37" s="163"/>
      <c r="AI37" s="163"/>
      <c r="AJ37" s="163"/>
      <c r="AK37" s="163"/>
    </row>
    <row r="38" spans="1:37" s="214" customFormat="1">
      <c r="A38" s="222"/>
      <c r="B38" s="225"/>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5"/>
      <c r="AG38" s="163"/>
      <c r="AH38" s="163"/>
      <c r="AI38" s="163"/>
      <c r="AJ38" s="163"/>
      <c r="AK38" s="163"/>
    </row>
    <row r="39" spans="1:37" s="214" customFormat="1">
      <c r="A39" s="222"/>
      <c r="B39" s="225"/>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5"/>
      <c r="AG39" s="163"/>
      <c r="AH39" s="163"/>
      <c r="AI39" s="163"/>
      <c r="AJ39" s="163"/>
      <c r="AK39" s="163"/>
    </row>
    <row r="40" spans="1:37" s="214" customFormat="1">
      <c r="A40" s="222"/>
      <c r="B40" s="225"/>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5"/>
      <c r="AG40" s="163"/>
      <c r="AH40" s="163"/>
      <c r="AI40" s="163"/>
      <c r="AJ40" s="163"/>
      <c r="AK40" s="163"/>
    </row>
    <row r="41" spans="1:37" s="214" customFormat="1">
      <c r="A41" s="222"/>
      <c r="B41" s="225"/>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5"/>
      <c r="AG41" s="163"/>
      <c r="AH41" s="163"/>
      <c r="AI41" s="163"/>
      <c r="AJ41" s="163"/>
      <c r="AK41" s="163"/>
    </row>
    <row r="42" spans="1:37" s="214" customFormat="1">
      <c r="A42" s="222"/>
      <c r="B42" s="225"/>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5"/>
      <c r="AG42" s="163"/>
      <c r="AH42" s="163"/>
      <c r="AI42" s="163"/>
      <c r="AJ42" s="163"/>
      <c r="AK42" s="163"/>
    </row>
    <row r="43" spans="1:37" s="214" customFormat="1">
      <c r="A43" s="222"/>
      <c r="B43" s="225"/>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5"/>
      <c r="AG43" s="163"/>
      <c r="AH43" s="163"/>
      <c r="AI43" s="163"/>
      <c r="AJ43" s="163"/>
      <c r="AK43" s="163"/>
    </row>
    <row r="44" spans="1:37" s="214" customFormat="1">
      <c r="A44" s="222"/>
      <c r="B44" s="225"/>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5"/>
      <c r="AG44" s="163"/>
      <c r="AH44" s="163"/>
      <c r="AI44" s="163"/>
      <c r="AJ44" s="163"/>
      <c r="AK44" s="163"/>
    </row>
    <row r="45" spans="1:37" s="214" customFormat="1">
      <c r="A45" s="222"/>
      <c r="B45" s="225"/>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5"/>
      <c r="AG45" s="163"/>
      <c r="AH45" s="163"/>
      <c r="AI45" s="163"/>
      <c r="AJ45" s="163"/>
      <c r="AK45" s="163"/>
    </row>
    <row r="46" spans="1:37" s="214" customFormat="1">
      <c r="A46" s="222"/>
      <c r="B46" s="225"/>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5"/>
      <c r="AG46" s="163"/>
      <c r="AH46" s="163"/>
      <c r="AI46" s="163"/>
      <c r="AJ46" s="163"/>
      <c r="AK46" s="163"/>
    </row>
    <row r="47" spans="1:37" s="214" customFormat="1">
      <c r="A47" s="222"/>
      <c r="B47" s="225"/>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5"/>
      <c r="AG47" s="163"/>
      <c r="AH47" s="163"/>
      <c r="AI47" s="163"/>
      <c r="AJ47" s="163"/>
      <c r="AK47" s="163"/>
    </row>
    <row r="48" spans="1:37" s="214" customFormat="1">
      <c r="A48" s="222"/>
      <c r="B48" s="225"/>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5"/>
      <c r="AG48" s="163"/>
      <c r="AH48" s="163"/>
      <c r="AI48" s="163"/>
      <c r="AJ48" s="163"/>
      <c r="AK48" s="163"/>
    </row>
    <row r="49" spans="1:37" s="214" customFormat="1">
      <c r="A49" s="222"/>
      <c r="B49" s="225"/>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5"/>
      <c r="AG49" s="163"/>
      <c r="AH49" s="163"/>
      <c r="AI49" s="163"/>
      <c r="AJ49" s="163"/>
      <c r="AK49" s="163"/>
    </row>
    <row r="50" spans="1:37" s="214" customFormat="1">
      <c r="A50" s="222"/>
      <c r="B50" s="225"/>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5"/>
      <c r="AG50" s="163"/>
      <c r="AH50" s="163"/>
      <c r="AI50" s="163"/>
      <c r="AJ50" s="163"/>
      <c r="AK50" s="163"/>
    </row>
    <row r="51" spans="1:37">
      <c r="AG51" s="163"/>
      <c r="AH51" s="163"/>
      <c r="AI51" s="163"/>
      <c r="AJ51" s="163"/>
      <c r="AK51" s="163"/>
    </row>
    <row r="52" spans="1:37">
      <c r="AG52" s="163"/>
      <c r="AH52" s="163"/>
      <c r="AI52" s="163"/>
      <c r="AJ52" s="163"/>
      <c r="AK52" s="163"/>
    </row>
    <row r="53" spans="1:37">
      <c r="AG53" s="163"/>
      <c r="AH53" s="163"/>
      <c r="AI53" s="163"/>
      <c r="AJ53" s="163"/>
      <c r="AK53" s="163"/>
    </row>
    <row r="54" spans="1:37">
      <c r="AG54" s="163"/>
      <c r="AH54" s="163"/>
      <c r="AI54" s="163"/>
      <c r="AJ54" s="163"/>
      <c r="AK54" s="163"/>
    </row>
    <row r="55" spans="1:37">
      <c r="AG55" s="163"/>
      <c r="AH55" s="163"/>
      <c r="AI55" s="163"/>
      <c r="AJ55" s="163"/>
      <c r="AK55" s="163"/>
    </row>
    <row r="56" spans="1:37">
      <c r="AG56" s="163"/>
      <c r="AH56" s="163"/>
      <c r="AI56" s="163"/>
      <c r="AJ56" s="163"/>
      <c r="AK56" s="163"/>
    </row>
    <row r="57" spans="1:37">
      <c r="AG57" s="163"/>
      <c r="AH57" s="163"/>
      <c r="AI57" s="163"/>
      <c r="AJ57" s="163"/>
      <c r="AK57" s="163"/>
    </row>
    <row r="58" spans="1:37">
      <c r="AG58" s="163"/>
      <c r="AH58" s="163"/>
      <c r="AI58" s="163"/>
      <c r="AJ58" s="163"/>
      <c r="AK58" s="163"/>
    </row>
    <row r="59" spans="1:37">
      <c r="AG59" s="163"/>
      <c r="AH59" s="163"/>
      <c r="AI59" s="163"/>
      <c r="AJ59" s="163"/>
      <c r="AK59" s="163"/>
    </row>
    <row r="60" spans="1:37">
      <c r="AG60" s="163"/>
      <c r="AH60" s="163"/>
      <c r="AI60" s="163"/>
      <c r="AJ60" s="163"/>
      <c r="AK60" s="163"/>
    </row>
    <row r="61" spans="1:37">
      <c r="AG61" s="163"/>
      <c r="AH61" s="163"/>
      <c r="AI61" s="163"/>
      <c r="AJ61" s="163"/>
      <c r="AK61" s="163"/>
    </row>
    <row r="62" spans="1:37">
      <c r="AG62" s="163"/>
      <c r="AH62" s="163"/>
      <c r="AI62" s="163"/>
      <c r="AJ62" s="163"/>
      <c r="AK62" s="163"/>
    </row>
    <row r="63" spans="1:37">
      <c r="AG63" s="163"/>
      <c r="AH63" s="163"/>
      <c r="AI63" s="163"/>
      <c r="AJ63" s="163"/>
      <c r="AK63" s="163"/>
    </row>
    <row r="64" spans="1:37">
      <c r="AG64" s="163"/>
      <c r="AH64" s="163"/>
      <c r="AI64" s="163"/>
      <c r="AJ64" s="163"/>
      <c r="AK64" s="163"/>
    </row>
    <row r="65" spans="33:37">
      <c r="AG65" s="163"/>
      <c r="AH65" s="163"/>
      <c r="AI65" s="163"/>
      <c r="AJ65" s="163"/>
      <c r="AK65" s="163"/>
    </row>
    <row r="66" spans="33:37">
      <c r="AG66" s="163"/>
      <c r="AH66" s="163"/>
      <c r="AI66" s="163"/>
      <c r="AJ66" s="163"/>
      <c r="AK66" s="163"/>
    </row>
    <row r="67" spans="33:37">
      <c r="AG67" s="163"/>
      <c r="AH67" s="163"/>
      <c r="AI67" s="163"/>
      <c r="AJ67" s="163"/>
      <c r="AK67" s="163"/>
    </row>
    <row r="68" spans="33:37">
      <c r="AG68" s="163"/>
      <c r="AH68" s="163"/>
      <c r="AI68" s="163"/>
      <c r="AJ68" s="163"/>
      <c r="AK68" s="163"/>
    </row>
    <row r="69" spans="33:37">
      <c r="AG69" s="163"/>
      <c r="AH69" s="163"/>
      <c r="AI69" s="163"/>
      <c r="AJ69" s="163"/>
      <c r="AK69" s="163"/>
    </row>
    <row r="70" spans="33:37">
      <c r="AG70" s="163"/>
      <c r="AH70" s="163"/>
      <c r="AI70" s="163"/>
      <c r="AJ70" s="163"/>
      <c r="AK70" s="163"/>
    </row>
    <row r="71" spans="33:37">
      <c r="AG71" s="163"/>
      <c r="AH71" s="163"/>
      <c r="AI71" s="163"/>
      <c r="AJ71" s="163"/>
      <c r="AK71" s="163"/>
    </row>
    <row r="72" spans="33:37">
      <c r="AG72" s="163"/>
      <c r="AH72" s="163"/>
      <c r="AI72" s="163"/>
      <c r="AJ72" s="163"/>
      <c r="AK72" s="163"/>
    </row>
    <row r="73" spans="33:37">
      <c r="AG73" s="163"/>
      <c r="AH73" s="163"/>
      <c r="AI73" s="163"/>
      <c r="AJ73" s="163"/>
      <c r="AK73" s="163"/>
    </row>
    <row r="74" spans="33:37">
      <c r="AG74" s="163"/>
      <c r="AH74" s="163"/>
      <c r="AI74" s="163"/>
      <c r="AJ74" s="163"/>
      <c r="AK74" s="163"/>
    </row>
    <row r="75" spans="33:37">
      <c r="AG75" s="163"/>
      <c r="AH75" s="163"/>
      <c r="AI75" s="163"/>
      <c r="AJ75" s="163"/>
      <c r="AK75" s="163"/>
    </row>
    <row r="76" spans="33:37">
      <c r="AG76" s="163"/>
      <c r="AH76" s="163"/>
      <c r="AI76" s="163"/>
      <c r="AJ76" s="163"/>
      <c r="AK76" s="163"/>
    </row>
    <row r="77" spans="33:37">
      <c r="AG77" s="163"/>
      <c r="AH77" s="163"/>
      <c r="AI77" s="163"/>
      <c r="AJ77" s="163"/>
      <c r="AK77" s="163"/>
    </row>
    <row r="78" spans="33:37">
      <c r="AG78" s="163"/>
      <c r="AH78" s="163"/>
      <c r="AI78" s="163"/>
      <c r="AJ78" s="163"/>
      <c r="AK78" s="163"/>
    </row>
    <row r="79" spans="33:37">
      <c r="AG79" s="163"/>
      <c r="AH79" s="163"/>
      <c r="AI79" s="163"/>
      <c r="AJ79" s="163"/>
      <c r="AK79" s="163"/>
    </row>
    <row r="80" spans="33: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sheetData>
  <sheetProtection sheet="1" objects="1" scenarios="1"/>
  <mergeCells count="5">
    <mergeCell ref="W2:AF2"/>
    <mergeCell ref="A19:AK19"/>
    <mergeCell ref="C21:L21"/>
    <mergeCell ref="M21:V21"/>
    <mergeCell ref="W21:AF21"/>
  </mergeCells>
  <conditionalFormatting sqref="C9:AF11">
    <cfRule type="cellIs" dxfId="49" priority="3" stopIfTrue="1" operator="equal">
      <formula>"Not Met"</formula>
    </cfRule>
    <cfRule type="cellIs" dxfId="48" priority="4" stopIfTrue="1" operator="equal">
      <formula>"N/A"</formula>
    </cfRule>
  </conditionalFormatting>
  <conditionalFormatting sqref="C8:AF8">
    <cfRule type="cellIs" dxfId="47" priority="1" stopIfTrue="1" operator="equal">
      <formula>"Not Met"</formula>
    </cfRule>
    <cfRule type="cellIs" dxfId="46" priority="2" stopIfTrue="1" operator="equal">
      <formula>"N/A"</formula>
    </cfRule>
  </conditionalFormatting>
  <dataValidations count="1">
    <dataValidation type="list" showInputMessage="1" showErrorMessage="1" sqref="C8:AF11">
      <formula1>"Met, Not Met, N/A"</formula1>
    </dataValidation>
  </dataValidations>
  <printOptions horizontalCentered="1"/>
  <pageMargins left="0.2" right="0.2" top="0.3" bottom="0.5" header="0.5" footer="0.3"/>
  <pageSetup scale="90" orientation="landscape" r:id="rId1"/>
  <headerFooter alignWithMargins="0">
    <oddFooter>&amp;L&amp;8DHHS Diagnostic Assessment Post-Payment Review Tool – April 21, 2015&amp;R&amp;8&amp;P</oddFooter>
  </headerFooter>
  <colBreaks count="3" manualBreakCount="3">
    <brk id="12" max="29" man="1"/>
    <brk id="22" max="29" man="1"/>
    <brk id="32"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570" customWidth="1"/>
    <col min="2" max="2" width="30.7109375" style="572" customWidth="1"/>
    <col min="3" max="32" width="14.7109375" style="571" customWidth="1"/>
    <col min="33" max="37" width="5.7109375" style="570" customWidth="1"/>
    <col min="38" max="16384" width="8.85546875" style="570"/>
  </cols>
  <sheetData>
    <row r="1" spans="1:37" ht="40.15" customHeight="1">
      <c r="A1" s="903"/>
      <c r="B1" s="644" t="s">
        <v>223</v>
      </c>
      <c r="C1" s="586"/>
      <c r="D1" s="586"/>
      <c r="E1" s="586"/>
      <c r="F1" s="586"/>
      <c r="G1" s="586"/>
      <c r="H1" s="586"/>
      <c r="I1" s="586"/>
      <c r="J1" s="586"/>
      <c r="K1" s="586"/>
      <c r="L1" s="586"/>
      <c r="M1" s="644" t="s">
        <v>223</v>
      </c>
      <c r="N1" s="586"/>
      <c r="O1" s="586"/>
      <c r="P1" s="586"/>
      <c r="Q1" s="586"/>
      <c r="R1" s="586"/>
      <c r="S1" s="586"/>
      <c r="T1" s="586"/>
      <c r="U1" s="586"/>
      <c r="V1" s="586"/>
      <c r="W1" s="644" t="s">
        <v>223</v>
      </c>
      <c r="X1" s="586"/>
      <c r="Y1" s="586"/>
      <c r="Z1" s="586"/>
      <c r="AA1" s="586"/>
      <c r="AB1" s="586"/>
      <c r="AC1" s="586"/>
      <c r="AD1" s="586"/>
      <c r="AE1" s="586"/>
      <c r="AF1" s="586"/>
    </row>
    <row r="2" spans="1:37" ht="17.25" thickBot="1">
      <c r="A2" s="904"/>
    </row>
    <row r="3" spans="1:37" ht="40.15" customHeight="1" thickBot="1">
      <c r="A3" s="905"/>
      <c r="B3" s="894"/>
      <c r="C3" s="581" t="s">
        <v>224</v>
      </c>
      <c r="D3" s="581"/>
      <c r="E3" s="581"/>
      <c r="F3" s="581"/>
      <c r="G3" s="581"/>
      <c r="H3" s="581"/>
      <c r="I3" s="581"/>
      <c r="J3" s="581"/>
      <c r="K3" s="581"/>
      <c r="L3" s="580"/>
      <c r="M3" s="581" t="s">
        <v>224</v>
      </c>
      <c r="N3" s="581"/>
      <c r="O3" s="581"/>
      <c r="P3" s="581"/>
      <c r="Q3" s="581"/>
      <c r="R3" s="581"/>
      <c r="S3" s="581"/>
      <c r="T3" s="581"/>
      <c r="U3" s="581"/>
      <c r="V3" s="580"/>
      <c r="W3" s="581" t="s">
        <v>224</v>
      </c>
      <c r="X3" s="581"/>
      <c r="Y3" s="581"/>
      <c r="Z3" s="581"/>
      <c r="AA3" s="581"/>
      <c r="AB3" s="581"/>
      <c r="AC3" s="581"/>
      <c r="AD3" s="581"/>
      <c r="AE3" s="581"/>
      <c r="AF3" s="580"/>
    </row>
    <row r="4" spans="1:37" s="578" customFormat="1" ht="19.899999999999999" customHeight="1">
      <c r="A4" s="906"/>
      <c r="B4" s="895" t="s">
        <v>4</v>
      </c>
      <c r="C4" s="1037" t="str">
        <f>IF('Workbook Set-up'!B5="","",'Workbook Set-up'!B5)</f>
        <v/>
      </c>
      <c r="D4" s="1038"/>
      <c r="E4" s="1038"/>
      <c r="F4" s="1038"/>
      <c r="G4" s="1039"/>
      <c r="H4" s="583" t="s">
        <v>156</v>
      </c>
      <c r="I4" s="1037" t="str">
        <f>IF('Workbook Set-up'!B7="","",'Workbook Set-up'!B7)</f>
        <v/>
      </c>
      <c r="J4" s="1038"/>
      <c r="K4" s="1038"/>
      <c r="L4" s="1039"/>
      <c r="M4" s="1037" t="str">
        <f>IF('Workbook Set-up'!B5="","",'Workbook Set-up'!B5)</f>
        <v/>
      </c>
      <c r="N4" s="1038"/>
      <c r="O4" s="1038"/>
      <c r="P4" s="1038"/>
      <c r="Q4" s="1039"/>
      <c r="R4" s="583" t="s">
        <v>156</v>
      </c>
      <c r="S4" s="1037" t="str">
        <f>IF('Workbook Set-up'!B7="","",'Workbook Set-up'!B7)</f>
        <v/>
      </c>
      <c r="T4" s="1038"/>
      <c r="U4" s="1038"/>
      <c r="V4" s="1039"/>
      <c r="W4" s="1037" t="str">
        <f>IF('Workbook Set-up'!B5="","",'Workbook Set-up'!B5)</f>
        <v/>
      </c>
      <c r="X4" s="1038"/>
      <c r="Y4" s="1038"/>
      <c r="Z4" s="1038"/>
      <c r="AA4" s="1039"/>
      <c r="AB4" s="583" t="s">
        <v>156</v>
      </c>
      <c r="AC4" s="1037" t="str">
        <f>IF('Workbook Set-up'!B7="","",'Workbook Set-up'!B7)</f>
        <v/>
      </c>
      <c r="AD4" s="1038"/>
      <c r="AE4" s="1038"/>
      <c r="AF4" s="1039"/>
    </row>
    <row r="5" spans="1:37" s="578" customFormat="1" ht="19.899999999999999" customHeight="1">
      <c r="A5" s="907"/>
      <c r="B5" s="896" t="s">
        <v>29</v>
      </c>
      <c r="C5" s="1034" t="str">
        <f>IF('Workbook Set-up'!B6="","",'Workbook Set-up'!B6)</f>
        <v/>
      </c>
      <c r="D5" s="1035"/>
      <c r="E5" s="1035"/>
      <c r="F5" s="1035"/>
      <c r="G5" s="1036"/>
      <c r="H5" s="584" t="s">
        <v>215</v>
      </c>
      <c r="I5" s="1034" t="str">
        <f>IF('Workbook Set-up'!B8="","",'Workbook Set-up'!B8)</f>
        <v/>
      </c>
      <c r="J5" s="1035"/>
      <c r="K5" s="1035"/>
      <c r="L5" s="1036"/>
      <c r="M5" s="1034" t="str">
        <f>IF('Workbook Set-up'!B6="","",'Workbook Set-up'!B6)</f>
        <v/>
      </c>
      <c r="N5" s="1035"/>
      <c r="O5" s="1035"/>
      <c r="P5" s="1035"/>
      <c r="Q5" s="1036"/>
      <c r="R5" s="584" t="s">
        <v>215</v>
      </c>
      <c r="S5" s="1034" t="str">
        <f>IF('Workbook Set-up'!B8="","",'Workbook Set-up'!B8)</f>
        <v/>
      </c>
      <c r="T5" s="1035"/>
      <c r="U5" s="1035"/>
      <c r="V5" s="1036"/>
      <c r="W5" s="1034" t="str">
        <f>IF('Workbook Set-up'!B6="","",'Workbook Set-up'!B6)</f>
        <v/>
      </c>
      <c r="X5" s="1035"/>
      <c r="Y5" s="1035"/>
      <c r="Z5" s="1035"/>
      <c r="AA5" s="1036"/>
      <c r="AB5" s="584" t="s">
        <v>215</v>
      </c>
      <c r="AC5" s="1034" t="str">
        <f>IF('Workbook Set-up'!B8="","",'Workbook Set-up'!B8)</f>
        <v/>
      </c>
      <c r="AD5" s="1035"/>
      <c r="AE5" s="1035"/>
      <c r="AF5" s="1036"/>
    </row>
    <row r="6" spans="1:37" s="578" customFormat="1" ht="19.899999999999999" customHeight="1" thickBot="1">
      <c r="A6" s="908"/>
      <c r="B6" s="897" t="s">
        <v>9</v>
      </c>
      <c r="C6" s="1031" t="str">
        <f>IF('Workbook Set-up'!B11="","",'Workbook Set-up'!B11)</f>
        <v/>
      </c>
      <c r="D6" s="1032"/>
      <c r="E6" s="1032"/>
      <c r="F6" s="1032"/>
      <c r="G6" s="1033"/>
      <c r="H6" s="585" t="s">
        <v>30</v>
      </c>
      <c r="I6" s="1031" t="str">
        <f>IF(AND('Workbook Set-up'!$B$12="",'Workbook Set-up'!$B$13=""),"",IF('Workbook Set-up'!$B$12='Workbook Set-up'!$B$13,TEXT('Workbook Set-up'!$B$12,"m/d/yyyy"),IF('Workbook Set-up'!$B$12&lt;&gt;'Workbook Set-up'!$B$13,TEXT('Workbook Set-up'!$B$12,"m/d/yyyy")&amp;" to "&amp;TEXT('Workbook Set-up'!$B$13,"m/d/yyyy"),"")))</f>
        <v/>
      </c>
      <c r="J6" s="1032"/>
      <c r="K6" s="1032"/>
      <c r="L6" s="1033"/>
      <c r="M6" s="1031" t="str">
        <f>IF('Workbook Set-up'!B11="","",'Workbook Set-up'!B11)</f>
        <v/>
      </c>
      <c r="N6" s="1032"/>
      <c r="O6" s="1032"/>
      <c r="P6" s="1032"/>
      <c r="Q6" s="1033"/>
      <c r="R6" s="585" t="s">
        <v>30</v>
      </c>
      <c r="S6" s="1031" t="str">
        <f>IF(AND('Workbook Set-up'!$B$12="",'Workbook Set-up'!$B$13=""),"",IF('Workbook Set-up'!$B$12='Workbook Set-up'!$B$13,TEXT('Workbook Set-up'!$B$12,"m/d/yyyy"),IF('Workbook Set-up'!$B$12&lt;&gt;'Workbook Set-up'!$B$13,TEXT('Workbook Set-up'!$B$12,"m/d/yyyy")&amp;" to "&amp;TEXT('Workbook Set-up'!$B$13,"m/d/yyyy"),"")))</f>
        <v/>
      </c>
      <c r="T6" s="1032"/>
      <c r="U6" s="1032"/>
      <c r="V6" s="1033"/>
      <c r="W6" s="1031" t="str">
        <f>IF('Workbook Set-up'!B11="","",'Workbook Set-up'!B11)</f>
        <v/>
      </c>
      <c r="X6" s="1032"/>
      <c r="Y6" s="1032"/>
      <c r="Z6" s="1032"/>
      <c r="AA6" s="1033"/>
      <c r="AB6" s="585" t="s">
        <v>30</v>
      </c>
      <c r="AC6" s="1031" t="str">
        <f>IF(AND('Workbook Set-up'!$B$12="",'Workbook Set-up'!$B$13=""),"",IF('Workbook Set-up'!$B$12='Workbook Set-up'!$B$13,TEXT('Workbook Set-up'!$B$12,"m/d/yyyy"),IF('Workbook Set-up'!$B$12&lt;&gt;'Workbook Set-up'!$B$13,TEXT('Workbook Set-up'!$B$12,"m/d/yyyy")&amp;" to "&amp;TEXT('Workbook Set-up'!$B$13,"m/d/yyyy"),"")))</f>
        <v/>
      </c>
      <c r="AD6" s="1032"/>
      <c r="AE6" s="1032"/>
      <c r="AF6" s="1033"/>
      <c r="AG6" s="643"/>
      <c r="AH6" s="642"/>
      <c r="AI6" s="642"/>
      <c r="AJ6" s="642"/>
      <c r="AK6" s="642"/>
    </row>
    <row r="7" spans="1:37" s="578" customFormat="1" ht="16.5">
      <c r="A7" s="909"/>
      <c r="B7" s="902"/>
      <c r="C7" s="602" t="s">
        <v>214</v>
      </c>
      <c r="D7" s="603"/>
      <c r="E7" s="603"/>
      <c r="F7" s="603"/>
      <c r="G7" s="603"/>
      <c r="H7" s="603"/>
      <c r="I7" s="603"/>
      <c r="J7" s="603"/>
      <c r="K7" s="603"/>
      <c r="L7" s="604"/>
      <c r="M7" s="602" t="s">
        <v>214</v>
      </c>
      <c r="N7" s="603"/>
      <c r="O7" s="603"/>
      <c r="P7" s="603"/>
      <c r="Q7" s="603"/>
      <c r="R7" s="603"/>
      <c r="S7" s="603"/>
      <c r="T7" s="603"/>
      <c r="U7" s="603"/>
      <c r="V7" s="604"/>
      <c r="W7" s="602" t="s">
        <v>214</v>
      </c>
      <c r="X7" s="603"/>
      <c r="Y7" s="603"/>
      <c r="Z7" s="603"/>
      <c r="AA7" s="603"/>
      <c r="AB7" s="603"/>
      <c r="AC7" s="603"/>
      <c r="AD7" s="603"/>
      <c r="AE7" s="603"/>
      <c r="AF7" s="605"/>
      <c r="AG7" s="609" t="s">
        <v>31</v>
      </c>
      <c r="AH7" s="610"/>
      <c r="AI7" s="610"/>
      <c r="AJ7" s="610"/>
      <c r="AK7" s="611"/>
    </row>
    <row r="8" spans="1:37" s="578" customFormat="1" ht="41.25" thickBot="1">
      <c r="A8" s="910" t="s">
        <v>32</v>
      </c>
      <c r="B8" s="579" t="s">
        <v>66</v>
      </c>
      <c r="C8" s="579">
        <v>1</v>
      </c>
      <c r="D8" s="579">
        <v>2</v>
      </c>
      <c r="E8" s="579">
        <v>3</v>
      </c>
      <c r="F8" s="579">
        <v>4</v>
      </c>
      <c r="G8" s="579">
        <v>5</v>
      </c>
      <c r="H8" s="579">
        <v>6</v>
      </c>
      <c r="I8" s="579">
        <v>7</v>
      </c>
      <c r="J8" s="579">
        <v>8</v>
      </c>
      <c r="K8" s="579">
        <v>9</v>
      </c>
      <c r="L8" s="579">
        <v>10</v>
      </c>
      <c r="M8" s="579">
        <v>11</v>
      </c>
      <c r="N8" s="579">
        <v>12</v>
      </c>
      <c r="O8" s="579">
        <v>13</v>
      </c>
      <c r="P8" s="579">
        <v>14</v>
      </c>
      <c r="Q8" s="579">
        <v>15</v>
      </c>
      <c r="R8" s="579">
        <v>16</v>
      </c>
      <c r="S8" s="579">
        <v>17</v>
      </c>
      <c r="T8" s="579">
        <v>18</v>
      </c>
      <c r="U8" s="579">
        <v>19</v>
      </c>
      <c r="V8" s="579">
        <v>20</v>
      </c>
      <c r="W8" s="579">
        <v>21</v>
      </c>
      <c r="X8" s="579">
        <v>22</v>
      </c>
      <c r="Y8" s="579">
        <v>23</v>
      </c>
      <c r="Z8" s="579">
        <v>24</v>
      </c>
      <c r="AA8" s="579">
        <v>25</v>
      </c>
      <c r="AB8" s="579">
        <v>26</v>
      </c>
      <c r="AC8" s="579">
        <v>27</v>
      </c>
      <c r="AD8" s="579">
        <v>28</v>
      </c>
      <c r="AE8" s="579">
        <v>29</v>
      </c>
      <c r="AF8" s="606">
        <v>30</v>
      </c>
      <c r="AG8" s="641" t="s">
        <v>34</v>
      </c>
      <c r="AH8" s="640" t="s">
        <v>35</v>
      </c>
      <c r="AI8" s="639" t="s">
        <v>36</v>
      </c>
      <c r="AJ8" s="638" t="s">
        <v>37</v>
      </c>
      <c r="AK8" s="637" t="s">
        <v>38</v>
      </c>
    </row>
    <row r="9" spans="1:37"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607"/>
      <c r="AG9" s="636"/>
      <c r="AH9" s="634"/>
      <c r="AI9" s="635"/>
      <c r="AJ9" s="634"/>
      <c r="AK9" s="633"/>
    </row>
    <row r="10" spans="1:37" ht="15" customHeight="1">
      <c r="A10" s="912" t="s">
        <v>40</v>
      </c>
      <c r="B10" s="898"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607"/>
      <c r="AG10" s="632"/>
      <c r="AH10" s="630"/>
      <c r="AI10" s="631"/>
      <c r="AJ10" s="630"/>
      <c r="AK10" s="629"/>
    </row>
    <row r="11" spans="1:37" ht="15" customHeight="1">
      <c r="A11" s="912" t="s">
        <v>41</v>
      </c>
      <c r="B11" s="898"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3"/>
      <c r="AG11" s="632"/>
      <c r="AH11" s="630"/>
      <c r="AI11" s="631"/>
      <c r="AJ11" s="630"/>
      <c r="AK11" s="629"/>
    </row>
    <row r="12" spans="1:37">
      <c r="A12" s="913" t="s">
        <v>42</v>
      </c>
      <c r="B12" s="918"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94"/>
      <c r="AH12" s="595"/>
      <c r="AI12" s="596"/>
      <c r="AJ12" s="595"/>
      <c r="AK12" s="597"/>
    </row>
    <row r="13" spans="1:37">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3"/>
      <c r="AG13" s="594"/>
      <c r="AH13" s="595"/>
      <c r="AI13" s="596"/>
      <c r="AJ13" s="595"/>
      <c r="AK13" s="597"/>
    </row>
    <row r="14" spans="1:37">
      <c r="A14" s="913" t="s">
        <v>43</v>
      </c>
      <c r="B14" s="918"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608"/>
      <c r="AG14" s="84">
        <f t="shared" ref="AG14:AG22" si="0">COUNTIF(C14:AF14,"=Met")</f>
        <v>0</v>
      </c>
      <c r="AH14" s="85">
        <f t="shared" ref="AH14:AH22" si="1">IF(SUM(AG14,AI14)=0,0,AG14/SUM(AG14,AI14))</f>
        <v>0</v>
      </c>
      <c r="AI14" s="86">
        <f t="shared" ref="AI14:AI22" si="2">COUNTIF(C14:AF14,"=Not Met")</f>
        <v>0</v>
      </c>
      <c r="AJ14" s="85">
        <f t="shared" ref="AJ14" si="3">IF(SUM(AG14,AI14)=0,0,AI14/SUM(AG14,AI14))</f>
        <v>0</v>
      </c>
      <c r="AK14" s="87">
        <f t="shared" ref="AK14:AK22" si="4">COUNTIF(C14:AF14,"=N/A")</f>
        <v>0</v>
      </c>
    </row>
    <row r="15" spans="1:37">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3"/>
      <c r="AG15" s="594"/>
      <c r="AH15" s="595"/>
      <c r="AI15" s="596"/>
      <c r="AJ15" s="595"/>
      <c r="AK15" s="597"/>
    </row>
    <row r="16" spans="1:37">
      <c r="A16" s="913" t="s">
        <v>44</v>
      </c>
      <c r="B16" s="918"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608"/>
      <c r="AG16" s="84">
        <f t="shared" ref="AG16" si="5">COUNTIF(C16:AF16,"=Met")</f>
        <v>0</v>
      </c>
      <c r="AH16" s="85">
        <f t="shared" ref="AH16" si="6">IF(SUM(AG16,AI16)=0,0,AG16/SUM(AG16,AI16))</f>
        <v>0</v>
      </c>
      <c r="AI16" s="86">
        <f t="shared" ref="AI16" si="7">COUNTIF(C16:AF16,"=Not Met")</f>
        <v>0</v>
      </c>
      <c r="AJ16" s="85">
        <f t="shared" ref="AJ16" si="8">IF(SUM(AG16,AI16)=0,0,AI16/SUM(AG16,AI16))</f>
        <v>0</v>
      </c>
      <c r="AK16" s="87">
        <f t="shared" ref="AK16" si="9">COUNTIF(C16:AF16,"=N/A")</f>
        <v>0</v>
      </c>
    </row>
    <row r="17" spans="1:37">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3"/>
      <c r="AG17" s="594"/>
      <c r="AH17" s="595"/>
      <c r="AI17" s="596"/>
      <c r="AJ17" s="595"/>
      <c r="AK17" s="597"/>
    </row>
    <row r="18" spans="1:37">
      <c r="A18" s="913" t="s">
        <v>45</v>
      </c>
      <c r="B18" s="918"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608"/>
      <c r="AG18" s="84">
        <f t="shared" ref="AG18" si="10">COUNTIF(C18:AF18,"=Met")</f>
        <v>0</v>
      </c>
      <c r="AH18" s="85">
        <f t="shared" ref="AH18" si="11">IF(SUM(AG18,AI18)=0,0,AG18/SUM(AG18,AI18))</f>
        <v>0</v>
      </c>
      <c r="AI18" s="86">
        <f t="shared" ref="AI18" si="12">COUNTIF(C18:AF18,"=Not Met")</f>
        <v>0</v>
      </c>
      <c r="AJ18" s="85">
        <f t="shared" ref="AJ18" si="13">IF(SUM(AG18,AI18)=0,0,AI18/SUM(AG18,AI18))</f>
        <v>0</v>
      </c>
      <c r="AK18" s="87">
        <f t="shared" ref="AK18" si="14">COUNTIF(C18:AF18,"=N/A")</f>
        <v>0</v>
      </c>
    </row>
    <row r="19" spans="1:37">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3"/>
      <c r="AG19" s="594"/>
      <c r="AH19" s="595"/>
      <c r="AI19" s="596"/>
      <c r="AJ19" s="595"/>
      <c r="AK19" s="597"/>
    </row>
    <row r="20" spans="1:37">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608"/>
      <c r="AG20" s="84">
        <f t="shared" ref="AG20" si="15">COUNTIF(C20:AF20,"=Met")</f>
        <v>0</v>
      </c>
      <c r="AH20" s="85">
        <f t="shared" ref="AH20" si="16">IF(SUM(AG20,AI20)=0,0,AG20/SUM(AG20,AI20))</f>
        <v>0</v>
      </c>
      <c r="AI20" s="86">
        <f t="shared" ref="AI20" si="17">COUNTIF(C20:AF20,"=Not Met")</f>
        <v>0</v>
      </c>
      <c r="AJ20" s="85">
        <f>IF(SUM(AG20,AI20)=0,0,AI20/SUM(AG20,AI20))</f>
        <v>0</v>
      </c>
      <c r="AK20" s="87">
        <f t="shared" ref="AK20" si="18">COUNTIF(C20:AF20,"=N/A")</f>
        <v>0</v>
      </c>
    </row>
    <row r="21" spans="1:37">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594"/>
      <c r="AH21" s="595"/>
      <c r="AI21" s="596"/>
      <c r="AJ21" s="595"/>
      <c r="AK21" s="597"/>
    </row>
    <row r="22" spans="1:37">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608"/>
      <c r="AG22" s="84">
        <f t="shared" si="0"/>
        <v>0</v>
      </c>
      <c r="AH22" s="85">
        <f t="shared" si="1"/>
        <v>0</v>
      </c>
      <c r="AI22" s="86">
        <f t="shared" si="2"/>
        <v>0</v>
      </c>
      <c r="AJ22" s="85">
        <f>IF(SUM(AG22,AI22)=0,0,AI22/SUM(AG22,AI22))</f>
        <v>0</v>
      </c>
      <c r="AK22" s="87">
        <f t="shared" si="4"/>
        <v>0</v>
      </c>
    </row>
    <row r="23" spans="1:37">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3"/>
      <c r="AG23" s="594"/>
      <c r="AH23" s="595"/>
      <c r="AI23" s="596"/>
      <c r="AJ23" s="595"/>
      <c r="AK23" s="597"/>
    </row>
    <row r="24" spans="1:3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608"/>
      <c r="AG24" s="84">
        <f t="shared" ref="AG24" si="19">COUNTIF(C24:AF24,"=Met")</f>
        <v>0</v>
      </c>
      <c r="AH24" s="85">
        <f t="shared" ref="AH24" si="20">IF(SUM(AG24,AI24)=0,0,AG24/SUM(AG24,AI24))</f>
        <v>0</v>
      </c>
      <c r="AI24" s="86">
        <f t="shared" ref="AI24" si="21">COUNTIF(C24:AF24,"=Not Met")</f>
        <v>0</v>
      </c>
      <c r="AJ24" s="85">
        <f t="shared" ref="AJ24" si="22">IF(SUM(AG24,AI24)=0,0,AI24/SUM(AG24,AI24))</f>
        <v>0</v>
      </c>
      <c r="AK24" s="87">
        <f t="shared" ref="AK24" si="23">COUNTIF(C24:AF24,"=N/A")</f>
        <v>0</v>
      </c>
    </row>
    <row r="25" spans="1:37">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3"/>
      <c r="AG25" s="594"/>
      <c r="AH25" s="595"/>
      <c r="AI25" s="596"/>
      <c r="AJ25" s="595"/>
      <c r="AK25" s="597"/>
    </row>
    <row r="26" spans="1:3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608"/>
      <c r="AG26" s="84">
        <f t="shared" ref="AG26" si="24">COUNTIF(C26:AF26,"=Met")</f>
        <v>0</v>
      </c>
      <c r="AH26" s="85">
        <f t="shared" ref="AH26" si="25">IF(SUM(AG26,AI26)=0,0,AG26/SUM(AG26,AI26))</f>
        <v>0</v>
      </c>
      <c r="AI26" s="86">
        <f t="shared" ref="AI26" si="26">COUNTIF(C26:AF26,"=Not Met")</f>
        <v>0</v>
      </c>
      <c r="AJ26" s="85">
        <f>IF(SUM(AG26,AI26)=0,0,AI26/SUM(AG26,AI26))</f>
        <v>0</v>
      </c>
      <c r="AK26" s="87">
        <f t="shared" ref="AK26" si="27">COUNTIF(C26:AF26,"=N/A")</f>
        <v>0</v>
      </c>
    </row>
    <row r="27" spans="1:37">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3"/>
      <c r="AG27" s="594"/>
      <c r="AH27" s="595"/>
      <c r="AI27" s="596"/>
      <c r="AJ27" s="595"/>
      <c r="AK27" s="597"/>
    </row>
    <row r="28" spans="1:37">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608"/>
      <c r="AG28" s="84">
        <f t="shared" ref="AG28" si="28">COUNTIF(C28:AF28,"=Met")</f>
        <v>0</v>
      </c>
      <c r="AH28" s="85">
        <f t="shared" ref="AH28" si="29">IF(SUM(AG28,AI28)=0,0,AG28/SUM(AG28,AI28))</f>
        <v>0</v>
      </c>
      <c r="AI28" s="86">
        <f t="shared" ref="AI28" si="30">COUNTIF(C28:AF28,"=Not Met")</f>
        <v>0</v>
      </c>
      <c r="AJ28" s="85">
        <f>IF(SUM(AG28,AI28)=0,0,AI28/SUM(AG28,AI28))</f>
        <v>0</v>
      </c>
      <c r="AK28" s="87">
        <f t="shared" ref="AK28" si="31">COUNTIF(C28:AF28,"=N/A")</f>
        <v>0</v>
      </c>
    </row>
    <row r="29" spans="1:37">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3"/>
      <c r="AG29" s="594"/>
      <c r="AH29" s="595"/>
      <c r="AI29" s="596"/>
      <c r="AJ29" s="595"/>
      <c r="AK29" s="597"/>
    </row>
    <row r="30" spans="1:3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608"/>
      <c r="AG30" s="84">
        <f t="shared" ref="AG30" si="32">COUNTIF(C30:AF30,"=Met")</f>
        <v>0</v>
      </c>
      <c r="AH30" s="85">
        <f t="shared" ref="AH30" si="33">IF(SUM(AG30,AI30)=0,0,AG30/SUM(AG30,AI30))</f>
        <v>0</v>
      </c>
      <c r="AI30" s="86">
        <f t="shared" ref="AI30" si="34">COUNTIF(C30:AF30,"=Not Met")</f>
        <v>0</v>
      </c>
      <c r="AJ30" s="85">
        <f t="shared" ref="AJ30" si="35">IF(SUM(AG30,AI30)=0,0,AI30/SUM(AG30,AI30))</f>
        <v>0</v>
      </c>
      <c r="AK30" s="87">
        <f t="shared" ref="AK30" si="36">COUNTIF(C30:AF30,"=N/A")</f>
        <v>0</v>
      </c>
    </row>
    <row r="31" spans="1:37">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c r="AG31" s="594"/>
      <c r="AH31" s="595"/>
      <c r="AI31" s="596"/>
      <c r="AJ31" s="595"/>
      <c r="AK31" s="597"/>
    </row>
    <row r="32" spans="1:37">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608"/>
      <c r="AG32" s="84">
        <f t="shared" ref="AG32" si="37">COUNTIF(C32:AF32,"=Met")</f>
        <v>0</v>
      </c>
      <c r="AH32" s="85">
        <f t="shared" ref="AH32" si="38">IF(SUM(AG32,AI32)=0,0,AG32/SUM(AG32,AI32))</f>
        <v>0</v>
      </c>
      <c r="AI32" s="86">
        <f t="shared" ref="AI32" si="39">COUNTIF(C32:AF32,"=Not Met")</f>
        <v>0</v>
      </c>
      <c r="AJ32" s="85">
        <f t="shared" ref="AJ32" si="40">IF(SUM(AG32,AI32)=0,0,AI32/SUM(AG32,AI32))</f>
        <v>0</v>
      </c>
      <c r="AK32" s="87">
        <f t="shared" ref="AK32" si="41">COUNTIF(C32:AF32,"=N/A")</f>
        <v>0</v>
      </c>
    </row>
    <row r="33" spans="1:37">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3"/>
      <c r="AG33" s="594"/>
      <c r="AH33" s="595"/>
      <c r="AI33" s="596"/>
      <c r="AJ33" s="595"/>
      <c r="AK33" s="597"/>
    </row>
    <row r="34" spans="1:37">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608"/>
      <c r="AG34" s="84">
        <f t="shared" ref="AG34" si="42">COUNTIF(C34:AF34,"=Met")</f>
        <v>0</v>
      </c>
      <c r="AH34" s="85">
        <f t="shared" ref="AH34" si="43">IF(SUM(AG34,AI34)=0,0,AG34/SUM(AG34,AI34))</f>
        <v>0</v>
      </c>
      <c r="AI34" s="86">
        <f t="shared" ref="AI34" si="44">COUNTIF(C34:AF34,"=Not Met")</f>
        <v>0</v>
      </c>
      <c r="AJ34" s="85">
        <f t="shared" ref="AJ34" si="45">IF(SUM(AG34,AI34)=0,0,AI34/SUM(AG34,AI34))</f>
        <v>0</v>
      </c>
      <c r="AK34" s="87">
        <f t="shared" ref="AK34" si="46">COUNTIF(C34:AF34,"=N/A")</f>
        <v>0</v>
      </c>
    </row>
    <row r="35" spans="1:37">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3"/>
      <c r="AG35" s="594"/>
      <c r="AH35" s="595"/>
      <c r="AI35" s="596"/>
      <c r="AJ35" s="595"/>
      <c r="AK35" s="597"/>
    </row>
    <row r="36" spans="1:3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608"/>
      <c r="AG36" s="84">
        <f t="shared" ref="AG36" si="47">COUNTIF(C36:AF36,"=Met")</f>
        <v>0</v>
      </c>
      <c r="AH36" s="85">
        <f t="shared" ref="AH36" si="48">IF(SUM(AG36,AI36)=0,0,AG36/SUM(AG36,AI36))</f>
        <v>0</v>
      </c>
      <c r="AI36" s="86">
        <f t="shared" ref="AI36" si="49">COUNTIF(C36:AF36,"=Not Met")</f>
        <v>0</v>
      </c>
      <c r="AJ36" s="85">
        <f t="shared" ref="AJ36" si="50">IF(SUM(AG36,AI36)=0,0,AI36/SUM(AG36,AI36))</f>
        <v>0</v>
      </c>
      <c r="AK36" s="87">
        <f t="shared" ref="AK36" si="51">COUNTIF(C36:AF36,"=N/A")</f>
        <v>0</v>
      </c>
    </row>
    <row r="37" spans="1:37">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3"/>
      <c r="AG37" s="594"/>
      <c r="AH37" s="595"/>
      <c r="AI37" s="596"/>
      <c r="AJ37" s="595"/>
      <c r="AK37" s="597"/>
    </row>
    <row r="38" spans="1:37">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608"/>
      <c r="AG38" s="84">
        <f t="shared" ref="AG38" si="52">COUNTIF(C38:AF38,"=Met")</f>
        <v>0</v>
      </c>
      <c r="AH38" s="85">
        <f t="shared" ref="AH38" si="53">IF(SUM(AG38,AI38)=0,0,AG38/SUM(AG38,AI38))</f>
        <v>0</v>
      </c>
      <c r="AI38" s="86">
        <f t="shared" ref="AI38" si="54">COUNTIF(C38:AF38,"=Not Met")</f>
        <v>0</v>
      </c>
      <c r="AJ38" s="85">
        <f t="shared" ref="AJ38" si="55">IF(SUM(AG38,AI38)=0,0,AI38/SUM(AG38,AI38))</f>
        <v>0</v>
      </c>
      <c r="AK38" s="87">
        <f t="shared" ref="AK38" si="56">COUNTIF(C38:AF38,"=N/A")</f>
        <v>0</v>
      </c>
    </row>
    <row r="39" spans="1:37">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3"/>
      <c r="AG39" s="594"/>
      <c r="AH39" s="595"/>
      <c r="AI39" s="596"/>
      <c r="AJ39" s="595"/>
      <c r="AK39" s="597"/>
    </row>
    <row r="40" spans="1:3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608"/>
      <c r="AG40" s="84">
        <f t="shared" ref="AG40" si="57">COUNTIF(C40:AF40,"=Met")</f>
        <v>0</v>
      </c>
      <c r="AH40" s="85">
        <f t="shared" ref="AH40" si="58">IF(SUM(AG40,AI40)=0,0,AG40/SUM(AG40,AI40))</f>
        <v>0</v>
      </c>
      <c r="AI40" s="86">
        <f t="shared" ref="AI40" si="59">COUNTIF(C40:AF40,"=Not Met")</f>
        <v>0</v>
      </c>
      <c r="AJ40" s="85">
        <f t="shared" ref="AJ40" si="60">IF(SUM(AG40,AI40)=0,0,AI40/SUM(AG40,AI40))</f>
        <v>0</v>
      </c>
      <c r="AK40" s="87">
        <f t="shared" ref="AK40" si="61">COUNTIF(C40:AF40,"=N/A")</f>
        <v>0</v>
      </c>
    </row>
    <row r="41" spans="1:3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2"/>
      <c r="AG41" s="933"/>
      <c r="AH41" s="934"/>
      <c r="AI41" s="935"/>
      <c r="AJ41" s="934"/>
      <c r="AK41" s="936"/>
    </row>
    <row r="42" spans="1:37" ht="26.25" thickTop="1">
      <c r="A42" s="913" t="s">
        <v>405</v>
      </c>
      <c r="B42" s="916" t="s">
        <v>462</v>
      </c>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608"/>
      <c r="AG42" s="84">
        <f t="shared" ref="AG42" si="62">COUNTIF(C42:AF42,"=Met")</f>
        <v>0</v>
      </c>
      <c r="AH42" s="85">
        <f t="shared" ref="AH42" si="63">IF(SUM(AG42,AI42)=0,0,AG42/SUM(AG42,AI42))</f>
        <v>0</v>
      </c>
      <c r="AI42" s="86">
        <f t="shared" ref="AI42" si="64">COUNTIF(C42:AF42,"=Not Met")</f>
        <v>0</v>
      </c>
      <c r="AJ42" s="85">
        <f t="shared" ref="AJ42" si="65">IF(SUM(AG42,AI42)=0,0,AI42/SUM(AG42,AI42))</f>
        <v>0</v>
      </c>
      <c r="AK42" s="87">
        <f t="shared" ref="AK42" si="66">COUNTIF(C42:AF42,"=N/A")</f>
        <v>0</v>
      </c>
    </row>
    <row r="43" spans="1:37" ht="15" thickBot="1">
      <c r="A43" s="914"/>
      <c r="B43" s="921" t="s">
        <v>209</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5"/>
      <c r="AG43" s="598"/>
      <c r="AH43" s="599"/>
      <c r="AI43" s="600"/>
      <c r="AJ43" s="599"/>
      <c r="AK43" s="601"/>
    </row>
    <row r="44" spans="1:37" ht="15" thickBot="1">
      <c r="B44" s="582"/>
    </row>
    <row r="45" spans="1:37" s="308" customFormat="1" ht="13.9" customHeight="1">
      <c r="B45" s="379" t="s">
        <v>58</v>
      </c>
      <c r="C45" s="380">
        <f>COUNTIF(C14:C43,"=Met")</f>
        <v>0</v>
      </c>
      <c r="D45" s="381">
        <f t="shared" ref="D45:AF45" si="67">COUNTIF(D14:D43,"=Met")</f>
        <v>0</v>
      </c>
      <c r="E45" s="381">
        <f t="shared" si="67"/>
        <v>0</v>
      </c>
      <c r="F45" s="381">
        <f t="shared" si="67"/>
        <v>0</v>
      </c>
      <c r="G45" s="381">
        <f t="shared" si="67"/>
        <v>0</v>
      </c>
      <c r="H45" s="381">
        <f t="shared" si="67"/>
        <v>0</v>
      </c>
      <c r="I45" s="381">
        <f t="shared" si="67"/>
        <v>0</v>
      </c>
      <c r="J45" s="381">
        <f t="shared" si="67"/>
        <v>0</v>
      </c>
      <c r="K45" s="381">
        <f t="shared" si="67"/>
        <v>0</v>
      </c>
      <c r="L45" s="381">
        <f t="shared" si="67"/>
        <v>0</v>
      </c>
      <c r="M45" s="381">
        <f t="shared" si="67"/>
        <v>0</v>
      </c>
      <c r="N45" s="381">
        <f t="shared" si="67"/>
        <v>0</v>
      </c>
      <c r="O45" s="381">
        <f t="shared" si="67"/>
        <v>0</v>
      </c>
      <c r="P45" s="381">
        <f t="shared" si="67"/>
        <v>0</v>
      </c>
      <c r="Q45" s="381">
        <f t="shared" si="67"/>
        <v>0</v>
      </c>
      <c r="R45" s="381">
        <f t="shared" si="67"/>
        <v>0</v>
      </c>
      <c r="S45" s="381">
        <f t="shared" si="67"/>
        <v>0</v>
      </c>
      <c r="T45" s="381">
        <f t="shared" si="67"/>
        <v>0</v>
      </c>
      <c r="U45" s="381">
        <f t="shared" si="67"/>
        <v>0</v>
      </c>
      <c r="V45" s="381">
        <f t="shared" si="67"/>
        <v>0</v>
      </c>
      <c r="W45" s="381">
        <f t="shared" si="67"/>
        <v>0</v>
      </c>
      <c r="X45" s="381">
        <f t="shared" si="67"/>
        <v>0</v>
      </c>
      <c r="Y45" s="381">
        <f t="shared" si="67"/>
        <v>0</v>
      </c>
      <c r="Z45" s="381">
        <f t="shared" si="67"/>
        <v>0</v>
      </c>
      <c r="AA45" s="381">
        <f t="shared" si="67"/>
        <v>0</v>
      </c>
      <c r="AB45" s="381">
        <f t="shared" si="67"/>
        <v>0</v>
      </c>
      <c r="AC45" s="381">
        <f t="shared" si="67"/>
        <v>0</v>
      </c>
      <c r="AD45" s="381">
        <f t="shared" si="67"/>
        <v>0</v>
      </c>
      <c r="AE45" s="381">
        <f t="shared" si="67"/>
        <v>0</v>
      </c>
      <c r="AF45" s="382">
        <f t="shared" si="67"/>
        <v>0</v>
      </c>
      <c r="AH45" s="377"/>
      <c r="AI45" s="378"/>
      <c r="AJ45" s="377"/>
      <c r="AK45" s="378"/>
    </row>
    <row r="46" spans="1:37" s="308" customFormat="1" ht="13.9" customHeight="1">
      <c r="B46" s="379" t="s">
        <v>59</v>
      </c>
      <c r="C46" s="383">
        <f t="shared" ref="C46:AF46" si="68">IF(SUM(C45,C47)=0,0,C45/SUM(C45,C47))</f>
        <v>0</v>
      </c>
      <c r="D46" s="384">
        <f t="shared" si="68"/>
        <v>0</v>
      </c>
      <c r="E46" s="384">
        <f t="shared" si="68"/>
        <v>0</v>
      </c>
      <c r="F46" s="384">
        <f t="shared" si="68"/>
        <v>0</v>
      </c>
      <c r="G46" s="384">
        <f t="shared" si="68"/>
        <v>0</v>
      </c>
      <c r="H46" s="384">
        <f t="shared" si="68"/>
        <v>0</v>
      </c>
      <c r="I46" s="384">
        <f t="shared" si="68"/>
        <v>0</v>
      </c>
      <c r="J46" s="384">
        <f t="shared" si="68"/>
        <v>0</v>
      </c>
      <c r="K46" s="384">
        <f t="shared" si="68"/>
        <v>0</v>
      </c>
      <c r="L46" s="384">
        <f t="shared" si="68"/>
        <v>0</v>
      </c>
      <c r="M46" s="384">
        <f t="shared" si="68"/>
        <v>0</v>
      </c>
      <c r="N46" s="384">
        <f t="shared" si="68"/>
        <v>0</v>
      </c>
      <c r="O46" s="384">
        <f t="shared" si="68"/>
        <v>0</v>
      </c>
      <c r="P46" s="384">
        <f t="shared" si="68"/>
        <v>0</v>
      </c>
      <c r="Q46" s="384">
        <f t="shared" si="68"/>
        <v>0</v>
      </c>
      <c r="R46" s="384">
        <f t="shared" si="68"/>
        <v>0</v>
      </c>
      <c r="S46" s="384">
        <f t="shared" si="68"/>
        <v>0</v>
      </c>
      <c r="T46" s="384">
        <f t="shared" si="68"/>
        <v>0</v>
      </c>
      <c r="U46" s="384">
        <f t="shared" si="68"/>
        <v>0</v>
      </c>
      <c r="V46" s="384">
        <f t="shared" si="68"/>
        <v>0</v>
      </c>
      <c r="W46" s="384">
        <f t="shared" si="68"/>
        <v>0</v>
      </c>
      <c r="X46" s="384">
        <f t="shared" si="68"/>
        <v>0</v>
      </c>
      <c r="Y46" s="384">
        <f t="shared" si="68"/>
        <v>0</v>
      </c>
      <c r="Z46" s="384">
        <f t="shared" si="68"/>
        <v>0</v>
      </c>
      <c r="AA46" s="384">
        <f t="shared" si="68"/>
        <v>0</v>
      </c>
      <c r="AB46" s="384">
        <f t="shared" si="68"/>
        <v>0</v>
      </c>
      <c r="AC46" s="384">
        <f t="shared" si="68"/>
        <v>0</v>
      </c>
      <c r="AD46" s="384">
        <f t="shared" si="68"/>
        <v>0</v>
      </c>
      <c r="AE46" s="384">
        <f t="shared" si="68"/>
        <v>0</v>
      </c>
      <c r="AF46" s="385">
        <f t="shared" si="68"/>
        <v>0</v>
      </c>
      <c r="AH46" s="377"/>
      <c r="AI46" s="378"/>
      <c r="AJ46" s="377"/>
      <c r="AK46" s="378"/>
    </row>
    <row r="47" spans="1:37" s="308" customFormat="1" ht="13.9" customHeight="1">
      <c r="B47" s="379" t="s">
        <v>60</v>
      </c>
      <c r="C47" s="386">
        <f>COUNTIF(C14:C43,"=Not Met")</f>
        <v>0</v>
      </c>
      <c r="D47" s="387">
        <f t="shared" ref="D47:AF47" si="69">COUNTIF(D14:D43,"=Not Met")</f>
        <v>0</v>
      </c>
      <c r="E47" s="387">
        <f t="shared" si="69"/>
        <v>0</v>
      </c>
      <c r="F47" s="387">
        <f t="shared" si="69"/>
        <v>0</v>
      </c>
      <c r="G47" s="387">
        <f t="shared" si="69"/>
        <v>0</v>
      </c>
      <c r="H47" s="387">
        <f t="shared" si="69"/>
        <v>0</v>
      </c>
      <c r="I47" s="387">
        <f t="shared" si="69"/>
        <v>0</v>
      </c>
      <c r="J47" s="387">
        <f t="shared" si="69"/>
        <v>0</v>
      </c>
      <c r="K47" s="387">
        <f t="shared" si="69"/>
        <v>0</v>
      </c>
      <c r="L47" s="387">
        <f t="shared" si="69"/>
        <v>0</v>
      </c>
      <c r="M47" s="387">
        <f t="shared" si="69"/>
        <v>0</v>
      </c>
      <c r="N47" s="387">
        <f t="shared" si="69"/>
        <v>0</v>
      </c>
      <c r="O47" s="387">
        <f t="shared" si="69"/>
        <v>0</v>
      </c>
      <c r="P47" s="387">
        <f t="shared" si="69"/>
        <v>0</v>
      </c>
      <c r="Q47" s="387">
        <f t="shared" si="69"/>
        <v>0</v>
      </c>
      <c r="R47" s="387">
        <f t="shared" si="69"/>
        <v>0</v>
      </c>
      <c r="S47" s="387">
        <f t="shared" si="69"/>
        <v>0</v>
      </c>
      <c r="T47" s="387">
        <f t="shared" si="69"/>
        <v>0</v>
      </c>
      <c r="U47" s="387">
        <f t="shared" si="69"/>
        <v>0</v>
      </c>
      <c r="V47" s="387">
        <f t="shared" si="69"/>
        <v>0</v>
      </c>
      <c r="W47" s="387">
        <f t="shared" si="69"/>
        <v>0</v>
      </c>
      <c r="X47" s="387">
        <f t="shared" si="69"/>
        <v>0</v>
      </c>
      <c r="Y47" s="387">
        <f t="shared" si="69"/>
        <v>0</v>
      </c>
      <c r="Z47" s="387">
        <f t="shared" si="69"/>
        <v>0</v>
      </c>
      <c r="AA47" s="387">
        <f t="shared" si="69"/>
        <v>0</v>
      </c>
      <c r="AB47" s="387">
        <f t="shared" si="69"/>
        <v>0</v>
      </c>
      <c r="AC47" s="387">
        <f t="shared" si="69"/>
        <v>0</v>
      </c>
      <c r="AD47" s="387">
        <f t="shared" si="69"/>
        <v>0</v>
      </c>
      <c r="AE47" s="387">
        <f t="shared" si="69"/>
        <v>0</v>
      </c>
      <c r="AF47" s="388">
        <f t="shared" si="69"/>
        <v>0</v>
      </c>
      <c r="AH47" s="377"/>
      <c r="AI47" s="378"/>
      <c r="AJ47" s="377"/>
      <c r="AK47" s="378"/>
    </row>
    <row r="48" spans="1:37" s="308" customFormat="1" ht="13.9" customHeight="1">
      <c r="B48" s="379" t="s">
        <v>61</v>
      </c>
      <c r="C48" s="383">
        <f t="shared" ref="C48:AF48" si="70">IF(SUM(C45,C47)=0,0,C47/SUM(C45,C47))</f>
        <v>0</v>
      </c>
      <c r="D48" s="384">
        <f t="shared" si="70"/>
        <v>0</v>
      </c>
      <c r="E48" s="384">
        <f t="shared" si="70"/>
        <v>0</v>
      </c>
      <c r="F48" s="384">
        <f t="shared" si="70"/>
        <v>0</v>
      </c>
      <c r="G48" s="384">
        <f t="shared" si="70"/>
        <v>0</v>
      </c>
      <c r="H48" s="384">
        <f t="shared" si="70"/>
        <v>0</v>
      </c>
      <c r="I48" s="384">
        <f t="shared" si="70"/>
        <v>0</v>
      </c>
      <c r="J48" s="384">
        <f t="shared" si="70"/>
        <v>0</v>
      </c>
      <c r="K48" s="384">
        <f t="shared" si="70"/>
        <v>0</v>
      </c>
      <c r="L48" s="384">
        <f t="shared" si="70"/>
        <v>0</v>
      </c>
      <c r="M48" s="384">
        <f t="shared" si="70"/>
        <v>0</v>
      </c>
      <c r="N48" s="384">
        <f t="shared" si="70"/>
        <v>0</v>
      </c>
      <c r="O48" s="384">
        <f t="shared" si="70"/>
        <v>0</v>
      </c>
      <c r="P48" s="384">
        <f t="shared" si="70"/>
        <v>0</v>
      </c>
      <c r="Q48" s="384">
        <f t="shared" si="70"/>
        <v>0</v>
      </c>
      <c r="R48" s="384">
        <f t="shared" si="70"/>
        <v>0</v>
      </c>
      <c r="S48" s="384">
        <f t="shared" si="70"/>
        <v>0</v>
      </c>
      <c r="T48" s="384">
        <f t="shared" si="70"/>
        <v>0</v>
      </c>
      <c r="U48" s="384">
        <f t="shared" si="70"/>
        <v>0</v>
      </c>
      <c r="V48" s="384">
        <f t="shared" si="70"/>
        <v>0</v>
      </c>
      <c r="W48" s="384">
        <f t="shared" si="70"/>
        <v>0</v>
      </c>
      <c r="X48" s="384">
        <f t="shared" si="70"/>
        <v>0</v>
      </c>
      <c r="Y48" s="384">
        <f t="shared" si="70"/>
        <v>0</v>
      </c>
      <c r="Z48" s="384">
        <f t="shared" si="70"/>
        <v>0</v>
      </c>
      <c r="AA48" s="384">
        <f t="shared" si="70"/>
        <v>0</v>
      </c>
      <c r="AB48" s="384">
        <f t="shared" si="70"/>
        <v>0</v>
      </c>
      <c r="AC48" s="384">
        <f t="shared" si="70"/>
        <v>0</v>
      </c>
      <c r="AD48" s="384">
        <f t="shared" si="70"/>
        <v>0</v>
      </c>
      <c r="AE48" s="384">
        <f t="shared" si="70"/>
        <v>0</v>
      </c>
      <c r="AF48" s="385">
        <f t="shared" si="70"/>
        <v>0</v>
      </c>
      <c r="AH48" s="377"/>
      <c r="AI48" s="378"/>
      <c r="AJ48" s="377"/>
      <c r="AK48" s="378"/>
    </row>
    <row r="49" spans="2:37" s="308" customFormat="1" ht="13.9" customHeight="1" thickBot="1">
      <c r="B49" s="379" t="s">
        <v>62</v>
      </c>
      <c r="C49" s="389">
        <f>COUNTIF(C14:C43,"=N/A")</f>
        <v>0</v>
      </c>
      <c r="D49" s="390">
        <f t="shared" ref="D49:AF49" si="71">COUNTIF(D14:D43,"=N/A")</f>
        <v>0</v>
      </c>
      <c r="E49" s="390">
        <f t="shared" si="71"/>
        <v>0</v>
      </c>
      <c r="F49" s="390">
        <f t="shared" si="71"/>
        <v>0</v>
      </c>
      <c r="G49" s="390">
        <f t="shared" si="71"/>
        <v>0</v>
      </c>
      <c r="H49" s="390">
        <f t="shared" si="71"/>
        <v>0</v>
      </c>
      <c r="I49" s="390">
        <f t="shared" si="71"/>
        <v>0</v>
      </c>
      <c r="J49" s="390">
        <f t="shared" si="71"/>
        <v>0</v>
      </c>
      <c r="K49" s="390">
        <f t="shared" si="71"/>
        <v>0</v>
      </c>
      <c r="L49" s="390">
        <f t="shared" si="71"/>
        <v>0</v>
      </c>
      <c r="M49" s="390">
        <f t="shared" si="71"/>
        <v>0</v>
      </c>
      <c r="N49" s="390">
        <f t="shared" si="71"/>
        <v>0</v>
      </c>
      <c r="O49" s="390">
        <f t="shared" si="71"/>
        <v>0</v>
      </c>
      <c r="P49" s="390">
        <f t="shared" si="71"/>
        <v>0</v>
      </c>
      <c r="Q49" s="390">
        <f t="shared" si="71"/>
        <v>0</v>
      </c>
      <c r="R49" s="390">
        <f t="shared" si="71"/>
        <v>0</v>
      </c>
      <c r="S49" s="390">
        <f t="shared" si="71"/>
        <v>0</v>
      </c>
      <c r="T49" s="390">
        <f t="shared" si="71"/>
        <v>0</v>
      </c>
      <c r="U49" s="390">
        <f t="shared" si="71"/>
        <v>0</v>
      </c>
      <c r="V49" s="390">
        <f t="shared" si="71"/>
        <v>0</v>
      </c>
      <c r="W49" s="390">
        <f t="shared" si="71"/>
        <v>0</v>
      </c>
      <c r="X49" s="390">
        <f t="shared" si="71"/>
        <v>0</v>
      </c>
      <c r="Y49" s="390">
        <f t="shared" si="71"/>
        <v>0</v>
      </c>
      <c r="Z49" s="390">
        <f t="shared" si="71"/>
        <v>0</v>
      </c>
      <c r="AA49" s="390">
        <f t="shared" si="71"/>
        <v>0</v>
      </c>
      <c r="AB49" s="390">
        <f t="shared" si="71"/>
        <v>0</v>
      </c>
      <c r="AC49" s="390">
        <f t="shared" si="71"/>
        <v>0</v>
      </c>
      <c r="AD49" s="390">
        <f t="shared" si="71"/>
        <v>0</v>
      </c>
      <c r="AE49" s="390">
        <f t="shared" si="71"/>
        <v>0</v>
      </c>
      <c r="AF49" s="391">
        <f t="shared" si="71"/>
        <v>0</v>
      </c>
      <c r="AH49" s="165"/>
      <c r="AI49" s="165"/>
      <c r="AJ49" s="165"/>
      <c r="AK49" s="165"/>
    </row>
    <row r="50" spans="2:37" s="308" customFormat="1" ht="13.9" customHeight="1" thickBot="1">
      <c r="B50" s="1026"/>
      <c r="C50" s="1027"/>
      <c r="D50" s="1027"/>
      <c r="E50" s="1027"/>
      <c r="F50" s="1027"/>
      <c r="G50" s="1027"/>
      <c r="H50" s="1027"/>
      <c r="I50" s="1027"/>
      <c r="J50" s="1027"/>
      <c r="K50" s="1027"/>
      <c r="L50" s="1027"/>
      <c r="M50" s="1027"/>
      <c r="N50" s="1027"/>
      <c r="O50" s="1027"/>
      <c r="P50" s="1027"/>
      <c r="Q50" s="1027"/>
      <c r="R50" s="1027"/>
      <c r="S50" s="1027"/>
      <c r="T50" s="1027"/>
      <c r="U50" s="1027"/>
      <c r="V50" s="1027"/>
      <c r="W50" s="1027"/>
      <c r="X50" s="1027"/>
      <c r="Y50" s="1027"/>
      <c r="Z50" s="1027"/>
      <c r="AA50" s="1027"/>
      <c r="AB50" s="1027"/>
      <c r="AC50" s="1027"/>
      <c r="AD50" s="1027"/>
      <c r="AE50" s="1027"/>
      <c r="AF50" s="1027"/>
      <c r="AG50" s="1027"/>
      <c r="AH50" s="1027"/>
      <c r="AI50" s="1027"/>
      <c r="AJ50" s="1027"/>
      <c r="AK50" s="1027"/>
    </row>
    <row r="51" spans="2:37" ht="15" thickBot="1">
      <c r="C51" s="575" t="s">
        <v>208</v>
      </c>
      <c r="D51" s="574"/>
      <c r="E51" s="574"/>
      <c r="F51" s="574"/>
      <c r="G51" s="574"/>
      <c r="H51" s="574"/>
      <c r="I51" s="574"/>
      <c r="J51" s="574"/>
      <c r="K51" s="574"/>
      <c r="L51" s="573"/>
      <c r="M51" s="575" t="s">
        <v>207</v>
      </c>
      <c r="N51" s="574"/>
      <c r="O51" s="574"/>
      <c r="P51" s="574"/>
      <c r="Q51" s="574"/>
      <c r="R51" s="574"/>
      <c r="S51" s="574"/>
      <c r="T51" s="574"/>
      <c r="U51" s="574"/>
      <c r="V51" s="573"/>
      <c r="W51" s="575" t="s">
        <v>206</v>
      </c>
      <c r="X51" s="574"/>
      <c r="Y51" s="574"/>
      <c r="Z51" s="574"/>
      <c r="AA51" s="574"/>
      <c r="AB51" s="574"/>
      <c r="AC51" s="574"/>
      <c r="AD51" s="574"/>
      <c r="AE51" s="574"/>
      <c r="AF51" s="573"/>
    </row>
    <row r="52" spans="2:37" ht="49.9" customHeight="1" thickBot="1">
      <c r="C52" s="1028"/>
      <c r="D52" s="1029"/>
      <c r="E52" s="1029"/>
      <c r="F52" s="1029"/>
      <c r="G52" s="1029"/>
      <c r="H52" s="1029"/>
      <c r="I52" s="1029"/>
      <c r="J52" s="1029"/>
      <c r="K52" s="1029"/>
      <c r="L52" s="1030"/>
      <c r="M52" s="1028"/>
      <c r="N52" s="1029"/>
      <c r="O52" s="1029"/>
      <c r="P52" s="1029"/>
      <c r="Q52" s="1029"/>
      <c r="R52" s="1029"/>
      <c r="S52" s="1029"/>
      <c r="T52" s="1029"/>
      <c r="U52" s="1029"/>
      <c r="V52" s="1030"/>
      <c r="W52" s="1028"/>
      <c r="X52" s="1029"/>
      <c r="Y52" s="1029"/>
      <c r="Z52" s="1029"/>
      <c r="AA52" s="1029"/>
      <c r="AB52" s="1029"/>
      <c r="AC52" s="1029"/>
      <c r="AD52" s="1029"/>
      <c r="AE52" s="1029"/>
      <c r="AF52" s="1030"/>
    </row>
  </sheetData>
  <sheetProtection sheet="1" objects="1" scenarios="1"/>
  <mergeCells count="22">
    <mergeCell ref="B50:AK50"/>
    <mergeCell ref="C52:L52"/>
    <mergeCell ref="M52:V52"/>
    <mergeCell ref="W52:AF52"/>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2:AF12">
    <cfRule type="cellIs" dxfId="45" priority="47" operator="equal">
      <formula>"N/A"</formula>
    </cfRule>
    <cfRule type="cellIs" dxfId="44" priority="48" operator="equal">
      <formula>"Not Met"</formula>
    </cfRule>
  </conditionalFormatting>
  <conditionalFormatting sqref="C22:AF22">
    <cfRule type="cellIs" dxfId="43" priority="27" operator="equal">
      <formula>"N/A"</formula>
    </cfRule>
    <cfRule type="cellIs" dxfId="42" priority="28" operator="equal">
      <formula>"Not Met"</formula>
    </cfRule>
  </conditionalFormatting>
  <conditionalFormatting sqref="C38:AF38">
    <cfRule type="cellIs" dxfId="41" priority="17" operator="equal">
      <formula>"N/A"</formula>
    </cfRule>
    <cfRule type="cellIs" dxfId="40" priority="18" operator="equal">
      <formula>"Not Met"</formula>
    </cfRule>
  </conditionalFormatting>
  <conditionalFormatting sqref="C24:AF24">
    <cfRule type="cellIs" dxfId="39" priority="25" operator="equal">
      <formula>"N/A"</formula>
    </cfRule>
    <cfRule type="cellIs" dxfId="38" priority="26" operator="equal">
      <formula>"Not Met"</formula>
    </cfRule>
  </conditionalFormatting>
  <conditionalFormatting sqref="C32:AF32">
    <cfRule type="cellIs" dxfId="37" priority="23" operator="equal">
      <formula>"N/A"</formula>
    </cfRule>
    <cfRule type="cellIs" dxfId="36" priority="24" operator="equal">
      <formula>"Not Met"</formula>
    </cfRule>
  </conditionalFormatting>
  <conditionalFormatting sqref="C34:AF34">
    <cfRule type="cellIs" dxfId="35" priority="21" operator="equal">
      <formula>"N/A"</formula>
    </cfRule>
    <cfRule type="cellIs" dxfId="34" priority="22" operator="equal">
      <formula>"Not Met"</formula>
    </cfRule>
  </conditionalFormatting>
  <conditionalFormatting sqref="C16:AF16">
    <cfRule type="cellIs" dxfId="33" priority="11" operator="equal">
      <formula>"N/A"</formula>
    </cfRule>
    <cfRule type="cellIs" dxfId="32" priority="12" operator="equal">
      <formula>"Not Met"</formula>
    </cfRule>
  </conditionalFormatting>
  <conditionalFormatting sqref="C40:AF40">
    <cfRule type="cellIs" dxfId="31" priority="15" operator="equal">
      <formula>"N/A"</formula>
    </cfRule>
    <cfRule type="cellIs" dxfId="30" priority="16" operator="equal">
      <formula>"Not Met"</formula>
    </cfRule>
  </conditionalFormatting>
  <conditionalFormatting sqref="C18:AF18">
    <cfRule type="cellIs" dxfId="29" priority="13" operator="equal">
      <formula>"N/A"</formula>
    </cfRule>
    <cfRule type="cellIs" dxfId="28" priority="14" operator="equal">
      <formula>"Not Met"</formula>
    </cfRule>
  </conditionalFormatting>
  <conditionalFormatting sqref="C20:AF20">
    <cfRule type="cellIs" dxfId="27" priority="9" operator="equal">
      <formula>"N/A"</formula>
    </cfRule>
    <cfRule type="cellIs" dxfId="26" priority="10" operator="equal">
      <formula>"Not Met"</formula>
    </cfRule>
  </conditionalFormatting>
  <conditionalFormatting sqref="C28:AF28">
    <cfRule type="cellIs" dxfId="25" priority="7" operator="equal">
      <formula>"N/A"</formula>
    </cfRule>
    <cfRule type="cellIs" dxfId="24" priority="8" operator="equal">
      <formula>"Not Met"</formula>
    </cfRule>
  </conditionalFormatting>
  <conditionalFormatting sqref="C30:AF30">
    <cfRule type="cellIs" dxfId="23" priority="5" operator="equal">
      <formula>"N/A"</formula>
    </cfRule>
    <cfRule type="cellIs" dxfId="22" priority="6" operator="equal">
      <formula>"Not Met"</formula>
    </cfRule>
  </conditionalFormatting>
  <conditionalFormatting sqref="C26:AF26">
    <cfRule type="cellIs" dxfId="21" priority="3" operator="equal">
      <formula>"N/A"</formula>
    </cfRule>
    <cfRule type="cellIs" dxfId="20" priority="4" operator="equal">
      <formula>"Not Met"</formula>
    </cfRule>
  </conditionalFormatting>
  <conditionalFormatting sqref="C14:AF14">
    <cfRule type="cellIs" dxfId="19" priority="29" operator="equal">
      <formula>"N/A"</formula>
    </cfRule>
    <cfRule type="cellIs" dxfId="18" priority="30" operator="equal">
      <formula>"Not Met"</formula>
    </cfRule>
  </conditionalFormatting>
  <conditionalFormatting sqref="C36:AF36">
    <cfRule type="cellIs" dxfId="17" priority="19" operator="equal">
      <formula>"N/A"</formula>
    </cfRule>
    <cfRule type="cellIs" dxfId="16" priority="20" operator="equal">
      <formula>"Not Met"</formula>
    </cfRule>
  </conditionalFormatting>
  <conditionalFormatting sqref="C42:AF42">
    <cfRule type="cellIs" dxfId="15" priority="1" operator="equal">
      <formula>"N/A"</formula>
    </cfRule>
    <cfRule type="cellIs" dxfId="14"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2:AF42">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Diagnostic/Assessment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16"/>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ColWidth="8.85546875" defaultRowHeight="12.75"/>
  <cols>
    <col min="1" max="1" width="3.28515625" style="229" customWidth="1"/>
    <col min="2" max="2" width="75.7109375" style="230" customWidth="1"/>
    <col min="3" max="31" width="6.7109375" style="231" customWidth="1"/>
    <col min="32" max="32" width="6.7109375" style="245" customWidth="1"/>
    <col min="33" max="37" width="5.7109375" style="176" customWidth="1"/>
    <col min="38" max="16384" width="8.85546875" style="232"/>
  </cols>
  <sheetData>
    <row r="1" spans="1:37" s="214" customFormat="1" ht="40.15" customHeight="1">
      <c r="A1" s="181"/>
      <c r="B1" s="211"/>
      <c r="C1" s="21" t="s">
        <v>121</v>
      </c>
      <c r="D1" s="177"/>
      <c r="E1" s="177"/>
      <c r="F1" s="177"/>
      <c r="G1" s="177"/>
      <c r="H1" s="177"/>
      <c r="I1" s="177"/>
      <c r="J1" s="177"/>
      <c r="K1" s="177"/>
      <c r="L1" s="177"/>
      <c r="M1" s="21" t="s">
        <v>121</v>
      </c>
      <c r="N1" s="177"/>
      <c r="O1" s="177"/>
      <c r="P1" s="177"/>
      <c r="Q1" s="177"/>
      <c r="R1" s="177"/>
      <c r="S1" s="177"/>
      <c r="T1" s="177"/>
      <c r="U1" s="177"/>
      <c r="V1" s="177"/>
      <c r="W1" s="21" t="s">
        <v>121</v>
      </c>
      <c r="X1" s="177"/>
      <c r="Y1" s="177"/>
      <c r="Z1" s="177"/>
      <c r="AA1" s="177"/>
      <c r="AB1" s="177"/>
      <c r="AC1" s="177"/>
      <c r="AD1" s="177"/>
      <c r="AE1" s="177"/>
      <c r="AF1" s="177"/>
      <c r="AG1" s="246"/>
      <c r="AH1" s="211"/>
      <c r="AI1" s="211"/>
      <c r="AJ1" s="211"/>
      <c r="AK1" s="212"/>
    </row>
    <row r="2" spans="1:37" s="214" customFormat="1" ht="19.899999999999999" customHeight="1" thickBot="1">
      <c r="A2" s="182"/>
      <c r="B2" s="215"/>
      <c r="C2" s="179" t="str">
        <f>IF('Workbook Set-up'!B4="","[Name of LME/MCO]",'Workbook Set-up'!B4)</f>
        <v>[Name of LME/MCO]</v>
      </c>
      <c r="D2" s="178"/>
      <c r="E2" s="178"/>
      <c r="F2" s="178"/>
      <c r="G2" s="178"/>
      <c r="H2" s="178"/>
      <c r="I2" s="178"/>
      <c r="J2" s="178"/>
      <c r="K2" s="178"/>
      <c r="L2" s="178"/>
      <c r="M2" s="179" t="str">
        <f>IF('Workbook Set-up'!B4="","[Name of LME/MCO]",'Workbook Set-up'!B4)</f>
        <v>[Name of LME/MCO]</v>
      </c>
      <c r="N2" s="178"/>
      <c r="O2" s="178"/>
      <c r="P2" s="178"/>
      <c r="Q2" s="178"/>
      <c r="R2" s="178"/>
      <c r="S2" s="178"/>
      <c r="T2" s="178"/>
      <c r="U2" s="178"/>
      <c r="V2" s="178"/>
      <c r="W2" s="179" t="str">
        <f>IF('Workbook Set-up'!B4="","[Name of LME/MCO]",'Workbook Set-up'!B4)</f>
        <v>[Name of LME/MCO]</v>
      </c>
      <c r="X2" s="178"/>
      <c r="Y2" s="178"/>
      <c r="Z2" s="178"/>
      <c r="AA2" s="178"/>
      <c r="AB2" s="178"/>
      <c r="AC2" s="178"/>
      <c r="AD2" s="178"/>
      <c r="AE2" s="178"/>
      <c r="AF2" s="178"/>
      <c r="AG2" s="247"/>
      <c r="AH2" s="215"/>
      <c r="AI2" s="215"/>
      <c r="AJ2" s="215"/>
      <c r="AK2" s="216"/>
    </row>
    <row r="3" spans="1:37" s="10" customFormat="1" ht="15" customHeight="1">
      <c r="A3" s="29"/>
      <c r="B3" s="30" t="s">
        <v>4</v>
      </c>
      <c r="C3" s="31"/>
      <c r="D3" s="32" t="str">
        <f>IF('Workbook Set-up'!B5="","",'Workbook Set-up'!B5)</f>
        <v/>
      </c>
      <c r="E3" s="32"/>
      <c r="F3" s="32"/>
      <c r="G3" s="32"/>
      <c r="H3" s="32"/>
      <c r="I3" s="32"/>
      <c r="J3" s="32"/>
      <c r="K3" s="32"/>
      <c r="L3" s="33"/>
      <c r="M3" s="34"/>
      <c r="N3" s="32" t="str">
        <f>IF('Workbook Set-up'!B5="","",'Workbook Set-up'!B5)</f>
        <v/>
      </c>
      <c r="O3" s="32"/>
      <c r="P3" s="32"/>
      <c r="Q3" s="32"/>
      <c r="R3" s="32"/>
      <c r="S3" s="32"/>
      <c r="T3" s="32" t="str">
        <f>IF('Workbook Set-up'!J5="","",'Workbook Set-up'!J5)</f>
        <v/>
      </c>
      <c r="U3" s="32"/>
      <c r="V3" s="33"/>
      <c r="W3" s="34"/>
      <c r="X3" s="32" t="str">
        <f>IF('Workbook Set-up'!B5="","",'Workbook Set-up'!B5)</f>
        <v/>
      </c>
      <c r="Y3" s="32"/>
      <c r="Z3" s="32"/>
      <c r="AA3" s="32"/>
      <c r="AB3" s="32"/>
      <c r="AC3" s="32"/>
      <c r="AD3" s="32"/>
      <c r="AE3" s="32"/>
      <c r="AF3" s="35"/>
      <c r="AG3" s="294"/>
      <c r="AH3" s="295"/>
      <c r="AI3" s="295"/>
      <c r="AJ3" s="295"/>
      <c r="AK3" s="296"/>
    </row>
    <row r="4" spans="1:37" s="10" customFormat="1" ht="15" customHeight="1">
      <c r="A4" s="39"/>
      <c r="B4" s="40" t="s">
        <v>29</v>
      </c>
      <c r="C4" s="41"/>
      <c r="D4" s="42" t="str">
        <f>IF('Workbook Set-up'!B6="","",'Workbook Set-up'!B6)</f>
        <v/>
      </c>
      <c r="E4" s="42"/>
      <c r="F4" s="42"/>
      <c r="G4" s="42"/>
      <c r="H4" s="42"/>
      <c r="I4" s="42"/>
      <c r="J4" s="42"/>
      <c r="K4" s="42"/>
      <c r="L4" s="43"/>
      <c r="M4" s="44"/>
      <c r="N4" s="42" t="str">
        <f>IF('Workbook Set-up'!B6="","",'Workbook Set-up'!B6)</f>
        <v/>
      </c>
      <c r="O4" s="42"/>
      <c r="P4" s="42"/>
      <c r="Q4" s="42"/>
      <c r="R4" s="42"/>
      <c r="S4" s="42"/>
      <c r="T4" s="42" t="str">
        <f>IF('Workbook Set-up'!J6="","",'Workbook Set-up'!J6)</f>
        <v/>
      </c>
      <c r="U4" s="42"/>
      <c r="V4" s="43"/>
      <c r="W4" s="44"/>
      <c r="X4" s="42" t="str">
        <f>IF('Workbook Set-up'!B6="","",'Workbook Set-up'!B6)</f>
        <v/>
      </c>
      <c r="Y4" s="42"/>
      <c r="Z4" s="42"/>
      <c r="AA4" s="42"/>
      <c r="AB4" s="42"/>
      <c r="AC4" s="42"/>
      <c r="AD4" s="42"/>
      <c r="AE4" s="42"/>
      <c r="AF4" s="45"/>
      <c r="AG4" s="297"/>
      <c r="AH4" s="298"/>
      <c r="AI4" s="298"/>
      <c r="AJ4" s="298"/>
      <c r="AK4" s="299"/>
    </row>
    <row r="5" spans="1:37" s="10" customFormat="1" ht="15" customHeight="1">
      <c r="A5" s="49"/>
      <c r="B5" s="50" t="s">
        <v>9</v>
      </c>
      <c r="C5" s="51"/>
      <c r="D5" s="52" t="str">
        <f>IF('Workbook Set-up'!B11="","",'Workbook Set-up'!B11)</f>
        <v/>
      </c>
      <c r="E5" s="52"/>
      <c r="F5" s="52"/>
      <c r="G5" s="52"/>
      <c r="H5" s="52"/>
      <c r="I5" s="52"/>
      <c r="J5" s="52"/>
      <c r="K5" s="52"/>
      <c r="L5" s="53"/>
      <c r="M5" s="54"/>
      <c r="N5" s="52" t="str">
        <f>IF('Workbook Set-up'!B11="","",'Workbook Set-up'!B11)</f>
        <v/>
      </c>
      <c r="O5" s="52"/>
      <c r="P5" s="52"/>
      <c r="Q5" s="52"/>
      <c r="R5" s="52"/>
      <c r="S5" s="52"/>
      <c r="T5" s="52"/>
      <c r="U5" s="52"/>
      <c r="V5" s="53"/>
      <c r="W5" s="54"/>
      <c r="X5" s="52" t="str">
        <f>IF('Workbook Set-up'!B11="","",'Workbook Set-up'!B11)</f>
        <v/>
      </c>
      <c r="Y5" s="52"/>
      <c r="Z5" s="52"/>
      <c r="AA5" s="52"/>
      <c r="AB5" s="52"/>
      <c r="AC5" s="52"/>
      <c r="AD5" s="52"/>
      <c r="AE5" s="52"/>
      <c r="AF5" s="55"/>
      <c r="AG5" s="297"/>
      <c r="AH5" s="298"/>
      <c r="AI5" s="298"/>
      <c r="AJ5" s="298"/>
      <c r="AK5" s="299"/>
    </row>
    <row r="6" spans="1:37" s="10" customFormat="1" ht="15" customHeight="1" thickBot="1">
      <c r="A6" s="56"/>
      <c r="B6" s="57" t="s">
        <v>30</v>
      </c>
      <c r="C6" s="58"/>
      <c r="D6" s="59" t="str">
        <f>IF(AND('Workbook Set-up'!$B$12="",'Workbook Set-up'!$B$13=""),"",IF('Workbook Set-up'!$B$12='Workbook Set-up'!$B$13,TEXT('Workbook Set-up'!$B$12,"m/d/yyyy"),IF('Workbook Set-up'!$B$12&lt;&gt;'Workbook Set-up'!$B$13,TEXT('Workbook Set-up'!$B$12,"m/d/yyyy")&amp;" to "&amp;TEXT('Workbook Set-up'!$B$13,"m/d/yyyy"),"")))</f>
        <v/>
      </c>
      <c r="E6" s="59"/>
      <c r="F6" s="59"/>
      <c r="G6" s="59"/>
      <c r="H6" s="59"/>
      <c r="I6" s="59"/>
      <c r="J6" s="59"/>
      <c r="K6" s="59"/>
      <c r="L6" s="60"/>
      <c r="M6" s="61"/>
      <c r="N6" s="59" t="str">
        <f>IF(AND('Workbook Set-up'!$B$12="",'Workbook Set-up'!$B$13=""),"",IF('Workbook Set-up'!$B$12='Workbook Set-up'!$B$13,TEXT('Workbook Set-up'!$B$12,"m/d/yyyy"),IF('Workbook Set-up'!$B$12&lt;&gt;'Workbook Set-up'!$B$13,TEXT('Workbook Set-up'!$B$12,"m/d/yyyy")&amp;" to "&amp;TEXT('Workbook Set-up'!$B$13,"m/d/yyyy"),"")))</f>
        <v/>
      </c>
      <c r="O6" s="59"/>
      <c r="P6" s="59"/>
      <c r="Q6" s="59"/>
      <c r="R6" s="59"/>
      <c r="S6" s="59"/>
      <c r="T6" s="59"/>
      <c r="U6" s="59"/>
      <c r="V6" s="60"/>
      <c r="W6" s="61"/>
      <c r="X6" s="59" t="str">
        <f>IF(AND('Workbook Set-up'!$B$12="",'Workbook Set-up'!$B$13=""),"",IF('Workbook Set-up'!$B$12='Workbook Set-up'!$B$13,TEXT('Workbook Set-up'!$B$12,"m/d/yyyy"),IF('Workbook Set-up'!$B$12&lt;&gt;'Workbook Set-up'!$B$13,TEXT('Workbook Set-up'!$B$12,"m/d/yyyy")&amp;" to "&amp;TEXT('Workbook Set-up'!$B$13,"m/d/yyyy"),"")))</f>
        <v/>
      </c>
      <c r="Y6" s="59"/>
      <c r="Z6" s="59"/>
      <c r="AA6" s="59"/>
      <c r="AB6" s="59"/>
      <c r="AC6" s="59"/>
      <c r="AD6" s="59"/>
      <c r="AE6" s="59"/>
      <c r="AF6" s="62"/>
      <c r="AG6" s="300" t="s">
        <v>31</v>
      </c>
      <c r="AH6" s="301"/>
      <c r="AI6" s="301"/>
      <c r="AJ6" s="301"/>
      <c r="AK6" s="302"/>
    </row>
    <row r="7" spans="1:37" s="214" customFormat="1" ht="31.9" customHeight="1" thickBot="1">
      <c r="A7" s="217" t="s">
        <v>32</v>
      </c>
      <c r="B7" s="218" t="s">
        <v>66</v>
      </c>
      <c r="C7" s="248">
        <v>1</v>
      </c>
      <c r="D7" s="233">
        <v>2</v>
      </c>
      <c r="E7" s="233">
        <v>3</v>
      </c>
      <c r="F7" s="233">
        <v>4</v>
      </c>
      <c r="G7" s="233">
        <v>5</v>
      </c>
      <c r="H7" s="233">
        <v>6</v>
      </c>
      <c r="I7" s="233">
        <v>7</v>
      </c>
      <c r="J7" s="233">
        <v>8</v>
      </c>
      <c r="K7" s="233">
        <v>9</v>
      </c>
      <c r="L7" s="233">
        <v>10</v>
      </c>
      <c r="M7" s="235">
        <v>11</v>
      </c>
      <c r="N7" s="233">
        <v>12</v>
      </c>
      <c r="O7" s="233">
        <v>13</v>
      </c>
      <c r="P7" s="233">
        <v>14</v>
      </c>
      <c r="Q7" s="233">
        <v>15</v>
      </c>
      <c r="R7" s="233">
        <v>16</v>
      </c>
      <c r="S7" s="233">
        <v>17</v>
      </c>
      <c r="T7" s="233">
        <v>18</v>
      </c>
      <c r="U7" s="233">
        <v>19</v>
      </c>
      <c r="V7" s="233">
        <v>20</v>
      </c>
      <c r="W7" s="235">
        <v>21</v>
      </c>
      <c r="X7" s="233">
        <v>22</v>
      </c>
      <c r="Y7" s="233">
        <v>23</v>
      </c>
      <c r="Z7" s="233">
        <v>24</v>
      </c>
      <c r="AA7" s="233">
        <v>25</v>
      </c>
      <c r="AB7" s="233">
        <v>26</v>
      </c>
      <c r="AC7" s="233">
        <v>27</v>
      </c>
      <c r="AD7" s="233">
        <v>28</v>
      </c>
      <c r="AE7" s="235">
        <v>29</v>
      </c>
      <c r="AF7" s="249">
        <v>30</v>
      </c>
      <c r="AG7" s="71" t="s">
        <v>34</v>
      </c>
      <c r="AH7" s="72" t="s">
        <v>35</v>
      </c>
      <c r="AI7" s="73" t="s">
        <v>36</v>
      </c>
      <c r="AJ7" s="74" t="s">
        <v>37</v>
      </c>
      <c r="AK7" s="75" t="s">
        <v>38</v>
      </c>
    </row>
    <row r="8" spans="1:37" s="214" customFormat="1">
      <c r="A8" s="711" t="s">
        <v>39</v>
      </c>
      <c r="B8" s="818" t="s">
        <v>256</v>
      </c>
      <c r="C8" s="696"/>
      <c r="D8" s="250"/>
      <c r="E8" s="250"/>
      <c r="F8" s="250"/>
      <c r="G8" s="250"/>
      <c r="H8" s="250"/>
      <c r="I8" s="250"/>
      <c r="J8" s="250"/>
      <c r="K8" s="250"/>
      <c r="L8" s="250"/>
      <c r="M8" s="117"/>
      <c r="N8" s="250"/>
      <c r="O8" s="250"/>
      <c r="P8" s="250"/>
      <c r="Q8" s="250"/>
      <c r="R8" s="250"/>
      <c r="S8" s="250"/>
      <c r="T8" s="250"/>
      <c r="U8" s="250"/>
      <c r="V8" s="250"/>
      <c r="W8" s="117"/>
      <c r="X8" s="250"/>
      <c r="Y8" s="250"/>
      <c r="Z8" s="250"/>
      <c r="AA8" s="250"/>
      <c r="AB8" s="250"/>
      <c r="AC8" s="250"/>
      <c r="AD8" s="250"/>
      <c r="AE8" s="250"/>
      <c r="AF8" s="119"/>
      <c r="AG8" s="84">
        <f>COUNTIF(C8:AF8,"=Met")</f>
        <v>0</v>
      </c>
      <c r="AH8" s="85">
        <f>IF(SUM(AG8,AI8)=0,0,AG8/SUM(AG8,AI8))</f>
        <v>0</v>
      </c>
      <c r="AI8" s="86">
        <f>COUNTIF(C8:AF8,"=Not Met")</f>
        <v>0</v>
      </c>
      <c r="AJ8" s="85">
        <f>IF(SUM(AG8,AI8)=0,0,AI8/SUM(AG8,AI8))</f>
        <v>0</v>
      </c>
      <c r="AK8" s="87">
        <f>COUNTIF(C8:AF8,"=N/A")</f>
        <v>0</v>
      </c>
    </row>
    <row r="9" spans="1:37" s="214" customFormat="1">
      <c r="A9" s="702" t="s">
        <v>40</v>
      </c>
      <c r="B9" s="823" t="s">
        <v>379</v>
      </c>
      <c r="C9" s="696"/>
      <c r="D9" s="250"/>
      <c r="E9" s="250"/>
      <c r="F9" s="250"/>
      <c r="G9" s="250"/>
      <c r="H9" s="250"/>
      <c r="I9" s="250"/>
      <c r="J9" s="250"/>
      <c r="K9" s="250"/>
      <c r="L9" s="250"/>
      <c r="M9" s="117"/>
      <c r="N9" s="250"/>
      <c r="O9" s="250"/>
      <c r="P9" s="250"/>
      <c r="Q9" s="250"/>
      <c r="R9" s="250"/>
      <c r="S9" s="250"/>
      <c r="T9" s="250"/>
      <c r="U9" s="250"/>
      <c r="V9" s="250"/>
      <c r="W9" s="117"/>
      <c r="X9" s="250"/>
      <c r="Y9" s="250"/>
      <c r="Z9" s="250"/>
      <c r="AA9" s="250"/>
      <c r="AB9" s="250"/>
      <c r="AC9" s="250"/>
      <c r="AD9" s="250"/>
      <c r="AE9" s="250"/>
      <c r="AF9" s="119"/>
      <c r="AG9" s="84">
        <f>COUNTIF(C9:AF9,"=Met")</f>
        <v>0</v>
      </c>
      <c r="AH9" s="85">
        <f>IF(SUM(AG9,AI9)=0,0,AG9/SUM(AG9,AI9))</f>
        <v>0</v>
      </c>
      <c r="AI9" s="86">
        <f>COUNTIF(C9:AF9,"=Not Met")</f>
        <v>0</v>
      </c>
      <c r="AJ9" s="85">
        <f>IF(SUM(AG9,AI9)=0,0,AI9/SUM(AG9,AI9))</f>
        <v>0</v>
      </c>
      <c r="AK9" s="87">
        <f>COUNTIF(C9:AF9,"=N/A")</f>
        <v>0</v>
      </c>
    </row>
    <row r="10" spans="1:37" s="214" customFormat="1">
      <c r="A10" s="702"/>
      <c r="B10" s="820" t="s">
        <v>99</v>
      </c>
      <c r="C10" s="698"/>
      <c r="D10" s="251"/>
      <c r="E10" s="251"/>
      <c r="F10" s="251"/>
      <c r="G10" s="251"/>
      <c r="H10" s="251"/>
      <c r="I10" s="251"/>
      <c r="J10" s="251"/>
      <c r="K10" s="251"/>
      <c r="L10" s="251"/>
      <c r="M10" s="281"/>
      <c r="N10" s="251"/>
      <c r="O10" s="251"/>
      <c r="P10" s="251"/>
      <c r="Q10" s="251"/>
      <c r="R10" s="251"/>
      <c r="S10" s="251"/>
      <c r="T10" s="251"/>
      <c r="U10" s="251"/>
      <c r="V10" s="251"/>
      <c r="W10" s="281"/>
      <c r="X10" s="251"/>
      <c r="Y10" s="251"/>
      <c r="Z10" s="251"/>
      <c r="AA10" s="251"/>
      <c r="AB10" s="251"/>
      <c r="AC10" s="251"/>
      <c r="AD10" s="251"/>
      <c r="AE10" s="251"/>
      <c r="AF10" s="835"/>
      <c r="AG10" s="253"/>
      <c r="AH10" s="254"/>
      <c r="AI10" s="255"/>
      <c r="AJ10" s="254"/>
      <c r="AK10" s="256"/>
    </row>
    <row r="11" spans="1:37" s="214" customFormat="1">
      <c r="A11" s="703"/>
      <c r="B11" s="821" t="s">
        <v>100</v>
      </c>
      <c r="C11" s="698"/>
      <c r="D11" s="251"/>
      <c r="E11" s="251"/>
      <c r="F11" s="251"/>
      <c r="G11" s="251"/>
      <c r="H11" s="251"/>
      <c r="I11" s="251"/>
      <c r="J11" s="251"/>
      <c r="K11" s="251"/>
      <c r="L11" s="251"/>
      <c r="M11" s="281"/>
      <c r="N11" s="251"/>
      <c r="O11" s="251"/>
      <c r="P11" s="251"/>
      <c r="Q11" s="251"/>
      <c r="R11" s="251"/>
      <c r="S11" s="251"/>
      <c r="T11" s="251"/>
      <c r="U11" s="251"/>
      <c r="V11" s="251"/>
      <c r="W11" s="281"/>
      <c r="X11" s="251"/>
      <c r="Y11" s="251"/>
      <c r="Z11" s="251"/>
      <c r="AA11" s="251"/>
      <c r="AB11" s="251"/>
      <c r="AC11" s="251"/>
      <c r="AD11" s="251"/>
      <c r="AE11" s="251"/>
      <c r="AF11" s="835"/>
      <c r="AG11" s="253"/>
      <c r="AH11" s="254"/>
      <c r="AI11" s="255"/>
      <c r="AJ11" s="254"/>
      <c r="AK11" s="256"/>
    </row>
    <row r="12" spans="1:37" s="214" customFormat="1">
      <c r="A12" s="701" t="s">
        <v>41</v>
      </c>
      <c r="B12" s="824" t="s">
        <v>380</v>
      </c>
      <c r="C12" s="696"/>
      <c r="D12" s="250"/>
      <c r="E12" s="250"/>
      <c r="F12" s="250"/>
      <c r="G12" s="250"/>
      <c r="H12" s="250"/>
      <c r="I12" s="250"/>
      <c r="J12" s="250"/>
      <c r="K12" s="250"/>
      <c r="L12" s="250"/>
      <c r="M12" s="117"/>
      <c r="N12" s="250"/>
      <c r="O12" s="250"/>
      <c r="P12" s="250"/>
      <c r="Q12" s="250"/>
      <c r="R12" s="250"/>
      <c r="S12" s="250"/>
      <c r="T12" s="250"/>
      <c r="U12" s="250"/>
      <c r="V12" s="250"/>
      <c r="W12" s="117"/>
      <c r="X12" s="250"/>
      <c r="Y12" s="250"/>
      <c r="Z12" s="250"/>
      <c r="AA12" s="250"/>
      <c r="AB12" s="250"/>
      <c r="AC12" s="250"/>
      <c r="AD12" s="250"/>
      <c r="AE12" s="250"/>
      <c r="AF12" s="119"/>
      <c r="AG12" s="84">
        <f t="shared" ref="AG12:AG16" si="0">COUNTIF(C12:AF12,"=Met")</f>
        <v>0</v>
      </c>
      <c r="AH12" s="85">
        <f t="shared" ref="AH12:AH16" si="1">IF(SUM(AG12,AI12)=0,0,AG12/SUM(AG12,AI12))</f>
        <v>0</v>
      </c>
      <c r="AI12" s="86">
        <f t="shared" ref="AI12:AI16" si="2">COUNTIF(C12:AF12,"=Not Met")</f>
        <v>0</v>
      </c>
      <c r="AJ12" s="85">
        <f t="shared" ref="AJ12:AJ16" si="3">IF(SUM(AG12,AI12)=0,0,AI12/SUM(AG12,AI12))</f>
        <v>0</v>
      </c>
      <c r="AK12" s="87">
        <f t="shared" ref="AK12:AK16" si="4">COUNTIF(C12:AF12,"=N/A")</f>
        <v>0</v>
      </c>
    </row>
    <row r="13" spans="1:37" s="214" customFormat="1">
      <c r="A13" s="113" t="s">
        <v>42</v>
      </c>
      <c r="B13" s="677" t="s">
        <v>101</v>
      </c>
      <c r="C13" s="696"/>
      <c r="D13" s="250"/>
      <c r="E13" s="250"/>
      <c r="F13" s="250"/>
      <c r="G13" s="250"/>
      <c r="H13" s="250"/>
      <c r="I13" s="250"/>
      <c r="J13" s="250"/>
      <c r="K13" s="250"/>
      <c r="L13" s="250"/>
      <c r="M13" s="117"/>
      <c r="N13" s="250"/>
      <c r="O13" s="250"/>
      <c r="P13" s="250"/>
      <c r="Q13" s="250"/>
      <c r="R13" s="250"/>
      <c r="S13" s="250"/>
      <c r="T13" s="250"/>
      <c r="U13" s="250"/>
      <c r="V13" s="250"/>
      <c r="W13" s="117"/>
      <c r="X13" s="250"/>
      <c r="Y13" s="250"/>
      <c r="Z13" s="250"/>
      <c r="AA13" s="250"/>
      <c r="AB13" s="250"/>
      <c r="AC13" s="250"/>
      <c r="AD13" s="250"/>
      <c r="AE13" s="250"/>
      <c r="AF13" s="119"/>
      <c r="AG13" s="84">
        <f t="shared" si="0"/>
        <v>0</v>
      </c>
      <c r="AH13" s="85">
        <f t="shared" si="1"/>
        <v>0</v>
      </c>
      <c r="AI13" s="86">
        <f t="shared" si="2"/>
        <v>0</v>
      </c>
      <c r="AJ13" s="85">
        <f t="shared" si="3"/>
        <v>0</v>
      </c>
      <c r="AK13" s="87">
        <f t="shared" si="4"/>
        <v>0</v>
      </c>
    </row>
    <row r="14" spans="1:37" s="214" customFormat="1">
      <c r="A14" s="113" t="s">
        <v>43</v>
      </c>
      <c r="B14" s="677" t="s">
        <v>102</v>
      </c>
      <c r="C14" s="696"/>
      <c r="D14" s="250"/>
      <c r="E14" s="250"/>
      <c r="F14" s="250"/>
      <c r="G14" s="250"/>
      <c r="H14" s="250"/>
      <c r="I14" s="250"/>
      <c r="J14" s="250"/>
      <c r="K14" s="250"/>
      <c r="L14" s="250"/>
      <c r="M14" s="117"/>
      <c r="N14" s="250"/>
      <c r="O14" s="250"/>
      <c r="P14" s="250"/>
      <c r="Q14" s="250"/>
      <c r="R14" s="250"/>
      <c r="S14" s="250"/>
      <c r="T14" s="250"/>
      <c r="U14" s="250"/>
      <c r="V14" s="250"/>
      <c r="W14" s="117"/>
      <c r="X14" s="250"/>
      <c r="Y14" s="250"/>
      <c r="Z14" s="250"/>
      <c r="AA14" s="250"/>
      <c r="AB14" s="250"/>
      <c r="AC14" s="250"/>
      <c r="AD14" s="250"/>
      <c r="AE14" s="250"/>
      <c r="AF14" s="119"/>
      <c r="AG14" s="84">
        <f t="shared" si="0"/>
        <v>0</v>
      </c>
      <c r="AH14" s="85">
        <f t="shared" si="1"/>
        <v>0</v>
      </c>
      <c r="AI14" s="86">
        <f t="shared" si="2"/>
        <v>0</v>
      </c>
      <c r="AJ14" s="85">
        <f t="shared" si="3"/>
        <v>0</v>
      </c>
      <c r="AK14" s="87">
        <f t="shared" si="4"/>
        <v>0</v>
      </c>
    </row>
    <row r="15" spans="1:37" s="214" customFormat="1">
      <c r="A15" s="113" t="s">
        <v>44</v>
      </c>
      <c r="B15" s="677" t="s">
        <v>104</v>
      </c>
      <c r="C15" s="696"/>
      <c r="D15" s="250"/>
      <c r="E15" s="250"/>
      <c r="F15" s="250"/>
      <c r="G15" s="250"/>
      <c r="H15" s="250"/>
      <c r="I15" s="250"/>
      <c r="J15" s="250"/>
      <c r="K15" s="250"/>
      <c r="L15" s="250"/>
      <c r="M15" s="117"/>
      <c r="N15" s="250"/>
      <c r="O15" s="250"/>
      <c r="P15" s="250"/>
      <c r="Q15" s="250"/>
      <c r="R15" s="250"/>
      <c r="S15" s="250"/>
      <c r="T15" s="250"/>
      <c r="U15" s="250"/>
      <c r="V15" s="250"/>
      <c r="W15" s="117"/>
      <c r="X15" s="250"/>
      <c r="Y15" s="250"/>
      <c r="Z15" s="250"/>
      <c r="AA15" s="250"/>
      <c r="AB15" s="250"/>
      <c r="AC15" s="250"/>
      <c r="AD15" s="250"/>
      <c r="AE15" s="250"/>
      <c r="AF15" s="119"/>
      <c r="AG15" s="84">
        <f t="shared" si="0"/>
        <v>0</v>
      </c>
      <c r="AH15" s="85">
        <f t="shared" si="1"/>
        <v>0</v>
      </c>
      <c r="AI15" s="86">
        <f t="shared" si="2"/>
        <v>0</v>
      </c>
      <c r="AJ15" s="85">
        <f t="shared" si="3"/>
        <v>0</v>
      </c>
      <c r="AK15" s="87">
        <f t="shared" si="4"/>
        <v>0</v>
      </c>
    </row>
    <row r="16" spans="1:37" s="214" customFormat="1">
      <c r="A16" s="701" t="s">
        <v>45</v>
      </c>
      <c r="B16" s="817" t="s">
        <v>122</v>
      </c>
      <c r="C16" s="114"/>
      <c r="D16" s="259"/>
      <c r="E16" s="259"/>
      <c r="F16" s="259"/>
      <c r="G16" s="259"/>
      <c r="H16" s="259"/>
      <c r="I16" s="259"/>
      <c r="J16" s="259"/>
      <c r="K16" s="259"/>
      <c r="L16" s="259"/>
      <c r="M16" s="124"/>
      <c r="N16" s="259"/>
      <c r="O16" s="259"/>
      <c r="P16" s="259"/>
      <c r="Q16" s="259"/>
      <c r="R16" s="259"/>
      <c r="S16" s="259"/>
      <c r="T16" s="259"/>
      <c r="U16" s="259"/>
      <c r="V16" s="259"/>
      <c r="W16" s="124"/>
      <c r="X16" s="259"/>
      <c r="Y16" s="259"/>
      <c r="Z16" s="259"/>
      <c r="AA16" s="259"/>
      <c r="AB16" s="259"/>
      <c r="AC16" s="259"/>
      <c r="AD16" s="259"/>
      <c r="AE16" s="259"/>
      <c r="AF16" s="126"/>
      <c r="AG16" s="84">
        <f t="shared" si="0"/>
        <v>0</v>
      </c>
      <c r="AH16" s="85">
        <f t="shared" si="1"/>
        <v>0</v>
      </c>
      <c r="AI16" s="86">
        <f t="shared" si="2"/>
        <v>0</v>
      </c>
      <c r="AJ16" s="85">
        <f t="shared" si="3"/>
        <v>0</v>
      </c>
      <c r="AK16" s="87">
        <f t="shared" si="4"/>
        <v>0</v>
      </c>
    </row>
    <row r="17" spans="1:37" s="214" customFormat="1">
      <c r="A17" s="701" t="s">
        <v>46</v>
      </c>
      <c r="B17" s="817" t="s">
        <v>135</v>
      </c>
      <c r="C17" s="114"/>
      <c r="D17" s="259"/>
      <c r="E17" s="259"/>
      <c r="F17" s="259"/>
      <c r="G17" s="259"/>
      <c r="H17" s="259"/>
      <c r="I17" s="259"/>
      <c r="J17" s="259"/>
      <c r="K17" s="259"/>
      <c r="L17" s="259"/>
      <c r="M17" s="124"/>
      <c r="N17" s="259"/>
      <c r="O17" s="259"/>
      <c r="P17" s="259"/>
      <c r="Q17" s="259"/>
      <c r="R17" s="259"/>
      <c r="S17" s="259"/>
      <c r="T17" s="259"/>
      <c r="U17" s="259"/>
      <c r="V17" s="259"/>
      <c r="W17" s="124"/>
      <c r="X17" s="259"/>
      <c r="Y17" s="259"/>
      <c r="Z17" s="259"/>
      <c r="AA17" s="259"/>
      <c r="AB17" s="259"/>
      <c r="AC17" s="259"/>
      <c r="AD17" s="259"/>
      <c r="AE17" s="259"/>
      <c r="AF17" s="126"/>
      <c r="AG17" s="84">
        <f>COUNTIF(C17:AF17,"=Met")</f>
        <v>0</v>
      </c>
      <c r="AH17" s="85">
        <f>IF(SUM(AG17,AI17)=0,0,AG17/SUM(AG17,AI17))</f>
        <v>0</v>
      </c>
      <c r="AI17" s="86">
        <f>COUNTIF(C17:AF17,"=Not Met")</f>
        <v>0</v>
      </c>
      <c r="AJ17" s="85">
        <f>IF(SUM(AG17,AI17)=0,0,AI17/SUM(AG17,AI17))</f>
        <v>0</v>
      </c>
      <c r="AK17" s="87">
        <f>COUNTIF(C17:AF17,"=N/A")</f>
        <v>0</v>
      </c>
    </row>
    <row r="18" spans="1:37" s="214" customFormat="1" ht="25.5">
      <c r="A18" s="701" t="s">
        <v>47</v>
      </c>
      <c r="B18" s="817" t="s">
        <v>381</v>
      </c>
      <c r="C18" s="114"/>
      <c r="D18" s="259"/>
      <c r="E18" s="259"/>
      <c r="F18" s="259"/>
      <c r="G18" s="259"/>
      <c r="H18" s="259"/>
      <c r="I18" s="259"/>
      <c r="J18" s="259"/>
      <c r="K18" s="259"/>
      <c r="L18" s="259"/>
      <c r="M18" s="124"/>
      <c r="N18" s="259"/>
      <c r="O18" s="259"/>
      <c r="P18" s="259"/>
      <c r="Q18" s="259"/>
      <c r="R18" s="259"/>
      <c r="S18" s="259"/>
      <c r="T18" s="259"/>
      <c r="U18" s="259"/>
      <c r="V18" s="259"/>
      <c r="W18" s="124"/>
      <c r="X18" s="259"/>
      <c r="Y18" s="259"/>
      <c r="Z18" s="259"/>
      <c r="AA18" s="259"/>
      <c r="AB18" s="259"/>
      <c r="AC18" s="259"/>
      <c r="AD18" s="259"/>
      <c r="AE18" s="259"/>
      <c r="AF18" s="126"/>
      <c r="AG18" s="84">
        <f>COUNTIF(C18:AF18,"=Met")</f>
        <v>0</v>
      </c>
      <c r="AH18" s="85">
        <f>IF(SUM(AG18,AI18)=0,0,AG18/SUM(AG18,AI18))</f>
        <v>0</v>
      </c>
      <c r="AI18" s="86">
        <f>COUNTIF(C18:AF18,"=Not Met")</f>
        <v>0</v>
      </c>
      <c r="AJ18" s="85">
        <f>IF(SUM(AG18,AI18)=0,0,AI18/SUM(AG18,AI18))</f>
        <v>0</v>
      </c>
      <c r="AK18" s="87">
        <f>COUNTIF(C18:AF18,"=N/A")</f>
        <v>0</v>
      </c>
    </row>
    <row r="19" spans="1:37" s="214" customFormat="1" ht="25.5">
      <c r="A19" s="701" t="s">
        <v>48</v>
      </c>
      <c r="B19" s="817" t="s">
        <v>382</v>
      </c>
      <c r="C19" s="114"/>
      <c r="D19" s="259"/>
      <c r="E19" s="259"/>
      <c r="F19" s="259"/>
      <c r="G19" s="259"/>
      <c r="H19" s="259"/>
      <c r="I19" s="259"/>
      <c r="J19" s="259"/>
      <c r="K19" s="259"/>
      <c r="L19" s="259"/>
      <c r="M19" s="124"/>
      <c r="N19" s="259"/>
      <c r="O19" s="259"/>
      <c r="P19" s="259"/>
      <c r="Q19" s="259"/>
      <c r="R19" s="259"/>
      <c r="S19" s="259"/>
      <c r="T19" s="259"/>
      <c r="U19" s="259"/>
      <c r="V19" s="259"/>
      <c r="W19" s="124"/>
      <c r="X19" s="259"/>
      <c r="Y19" s="259"/>
      <c r="Z19" s="259"/>
      <c r="AA19" s="259"/>
      <c r="AB19" s="259"/>
      <c r="AC19" s="259"/>
      <c r="AD19" s="259"/>
      <c r="AE19" s="259"/>
      <c r="AF19" s="126"/>
      <c r="AG19" s="84">
        <f t="shared" ref="AG19:AG20" si="5">COUNTIF(C19:AF19,"=Met")</f>
        <v>0</v>
      </c>
      <c r="AH19" s="85">
        <f t="shared" ref="AH19:AH20" si="6">IF(SUM(AG19,AI19)=0,0,AG19/SUM(AG19,AI19))</f>
        <v>0</v>
      </c>
      <c r="AI19" s="86">
        <f t="shared" ref="AI19:AI20" si="7">COUNTIF(C19:AF19,"=Not Met")</f>
        <v>0</v>
      </c>
      <c r="AJ19" s="85">
        <f t="shared" ref="AJ19:AJ20" si="8">IF(SUM(AG19,AI19)=0,0,AI19/SUM(AG19,AI19))</f>
        <v>0</v>
      </c>
      <c r="AK19" s="87">
        <f t="shared" ref="AK19:AK20" si="9">COUNTIF(C19:AF19,"=N/A")</f>
        <v>0</v>
      </c>
    </row>
    <row r="20" spans="1:37" s="214" customFormat="1">
      <c r="A20" s="701" t="s">
        <v>49</v>
      </c>
      <c r="B20" s="817" t="s">
        <v>145</v>
      </c>
      <c r="C20" s="114"/>
      <c r="D20" s="259"/>
      <c r="E20" s="259"/>
      <c r="F20" s="259"/>
      <c r="G20" s="259"/>
      <c r="H20" s="259"/>
      <c r="I20" s="259"/>
      <c r="J20" s="259"/>
      <c r="K20" s="259"/>
      <c r="L20" s="259"/>
      <c r="M20" s="124"/>
      <c r="N20" s="259"/>
      <c r="O20" s="259"/>
      <c r="P20" s="259"/>
      <c r="Q20" s="259"/>
      <c r="R20" s="259"/>
      <c r="S20" s="259"/>
      <c r="T20" s="259"/>
      <c r="U20" s="259"/>
      <c r="V20" s="259"/>
      <c r="W20" s="124"/>
      <c r="X20" s="259"/>
      <c r="Y20" s="259"/>
      <c r="Z20" s="259"/>
      <c r="AA20" s="259"/>
      <c r="AB20" s="259"/>
      <c r="AC20" s="259"/>
      <c r="AD20" s="259"/>
      <c r="AE20" s="259"/>
      <c r="AF20" s="126"/>
      <c r="AG20" s="84">
        <f t="shared" si="5"/>
        <v>0</v>
      </c>
      <c r="AH20" s="85">
        <f t="shared" si="6"/>
        <v>0</v>
      </c>
      <c r="AI20" s="86">
        <f t="shared" si="7"/>
        <v>0</v>
      </c>
      <c r="AJ20" s="85">
        <f t="shared" si="8"/>
        <v>0</v>
      </c>
      <c r="AK20" s="87">
        <f t="shared" si="9"/>
        <v>0</v>
      </c>
    </row>
    <row r="21" spans="1:37" s="214" customFormat="1">
      <c r="A21" s="258"/>
      <c r="B21" s="820" t="s">
        <v>106</v>
      </c>
      <c r="C21" s="700"/>
      <c r="D21" s="261"/>
      <c r="E21" s="261"/>
      <c r="F21" s="261"/>
      <c r="G21" s="261"/>
      <c r="H21" s="261"/>
      <c r="I21" s="261"/>
      <c r="J21" s="261"/>
      <c r="K21" s="261"/>
      <c r="L21" s="261"/>
      <c r="M21" s="290"/>
      <c r="N21" s="261"/>
      <c r="O21" s="261"/>
      <c r="P21" s="261"/>
      <c r="Q21" s="261"/>
      <c r="R21" s="261"/>
      <c r="S21" s="261"/>
      <c r="T21" s="261"/>
      <c r="U21" s="261"/>
      <c r="V21" s="261"/>
      <c r="W21" s="290"/>
      <c r="X21" s="261"/>
      <c r="Y21" s="261"/>
      <c r="Z21" s="261"/>
      <c r="AA21" s="261"/>
      <c r="AB21" s="261"/>
      <c r="AC21" s="261"/>
      <c r="AD21" s="261"/>
      <c r="AE21" s="261"/>
      <c r="AF21" s="836"/>
      <c r="AG21" s="253"/>
      <c r="AH21" s="254"/>
      <c r="AI21" s="255"/>
      <c r="AJ21" s="254"/>
      <c r="AK21" s="256"/>
    </row>
    <row r="22" spans="1:37" s="214" customFormat="1">
      <c r="A22" s="701" t="s">
        <v>50</v>
      </c>
      <c r="B22" s="817" t="s">
        <v>136</v>
      </c>
      <c r="C22" s="114"/>
      <c r="D22" s="259"/>
      <c r="E22" s="259"/>
      <c r="F22" s="259"/>
      <c r="G22" s="259"/>
      <c r="H22" s="259"/>
      <c r="I22" s="259"/>
      <c r="J22" s="259"/>
      <c r="K22" s="259"/>
      <c r="L22" s="259"/>
      <c r="M22" s="124"/>
      <c r="N22" s="259"/>
      <c r="O22" s="259"/>
      <c r="P22" s="259"/>
      <c r="Q22" s="259"/>
      <c r="R22" s="259"/>
      <c r="S22" s="259"/>
      <c r="T22" s="259"/>
      <c r="U22" s="259"/>
      <c r="V22" s="259"/>
      <c r="W22" s="124"/>
      <c r="X22" s="259"/>
      <c r="Y22" s="259"/>
      <c r="Z22" s="259"/>
      <c r="AA22" s="259"/>
      <c r="AB22" s="259"/>
      <c r="AC22" s="259"/>
      <c r="AD22" s="259"/>
      <c r="AE22" s="259"/>
      <c r="AF22" s="126"/>
      <c r="AG22" s="84">
        <f t="shared" ref="AG22:AG23" si="10">COUNTIF(C22:AF22,"=Met")</f>
        <v>0</v>
      </c>
      <c r="AH22" s="85">
        <f t="shared" ref="AH22:AH23" si="11">IF(SUM(AG22,AI22)=0,0,AG22/SUM(AG22,AI22))</f>
        <v>0</v>
      </c>
      <c r="AI22" s="86">
        <f t="shared" ref="AI22:AI23" si="12">COUNTIF(C22:AF22,"=Not Met")</f>
        <v>0</v>
      </c>
      <c r="AJ22" s="85">
        <f t="shared" ref="AJ22:AJ23" si="13">IF(SUM(AG22,AI22)=0,0,AI22/SUM(AG22,AI22))</f>
        <v>0</v>
      </c>
      <c r="AK22" s="87">
        <f t="shared" ref="AK22:AK23" si="14">COUNTIF(C22:AF22,"=N/A")</f>
        <v>0</v>
      </c>
    </row>
    <row r="23" spans="1:37" s="214" customFormat="1">
      <c r="A23" s="701" t="s">
        <v>51</v>
      </c>
      <c r="B23" s="817" t="s">
        <v>383</v>
      </c>
      <c r="C23" s="114"/>
      <c r="D23" s="259"/>
      <c r="E23" s="259"/>
      <c r="F23" s="259"/>
      <c r="G23" s="259"/>
      <c r="H23" s="259"/>
      <c r="I23" s="259"/>
      <c r="J23" s="259"/>
      <c r="K23" s="259"/>
      <c r="L23" s="259"/>
      <c r="M23" s="124"/>
      <c r="N23" s="259"/>
      <c r="O23" s="259"/>
      <c r="P23" s="259"/>
      <c r="Q23" s="259"/>
      <c r="R23" s="259"/>
      <c r="S23" s="259"/>
      <c r="T23" s="259"/>
      <c r="U23" s="259"/>
      <c r="V23" s="259"/>
      <c r="W23" s="124"/>
      <c r="X23" s="259"/>
      <c r="Y23" s="259"/>
      <c r="Z23" s="259"/>
      <c r="AA23" s="259"/>
      <c r="AB23" s="259"/>
      <c r="AC23" s="259"/>
      <c r="AD23" s="259"/>
      <c r="AE23" s="259"/>
      <c r="AF23" s="126"/>
      <c r="AG23" s="84">
        <f t="shared" si="10"/>
        <v>0</v>
      </c>
      <c r="AH23" s="85">
        <f t="shared" si="11"/>
        <v>0</v>
      </c>
      <c r="AI23" s="86">
        <f t="shared" si="12"/>
        <v>0</v>
      </c>
      <c r="AJ23" s="85">
        <f t="shared" si="13"/>
        <v>0</v>
      </c>
      <c r="AK23" s="87">
        <f t="shared" si="14"/>
        <v>0</v>
      </c>
    </row>
    <row r="24" spans="1:37" s="214" customFormat="1" ht="25.5">
      <c r="A24" s="220" t="s">
        <v>52</v>
      </c>
      <c r="B24" s="825" t="s">
        <v>137</v>
      </c>
      <c r="C24" s="114"/>
      <c r="D24" s="259"/>
      <c r="E24" s="259"/>
      <c r="F24" s="259"/>
      <c r="G24" s="259"/>
      <c r="H24" s="259"/>
      <c r="I24" s="259"/>
      <c r="J24" s="259"/>
      <c r="K24" s="259"/>
      <c r="L24" s="259"/>
      <c r="M24" s="124"/>
      <c r="N24" s="259"/>
      <c r="O24" s="259"/>
      <c r="P24" s="259"/>
      <c r="Q24" s="259"/>
      <c r="R24" s="259"/>
      <c r="S24" s="259"/>
      <c r="T24" s="259"/>
      <c r="U24" s="259"/>
      <c r="V24" s="259"/>
      <c r="W24" s="124"/>
      <c r="X24" s="259"/>
      <c r="Y24" s="259"/>
      <c r="Z24" s="259"/>
      <c r="AA24" s="259"/>
      <c r="AB24" s="259"/>
      <c r="AC24" s="259"/>
      <c r="AD24" s="259"/>
      <c r="AE24" s="259"/>
      <c r="AF24" s="126"/>
      <c r="AG24" s="84">
        <f>COUNTIF(C24:AF24,"=Met")</f>
        <v>0</v>
      </c>
      <c r="AH24" s="85">
        <f>IF(SUM(AG24,AI24)=0,0,AG24/SUM(AG24,AI24))</f>
        <v>0</v>
      </c>
      <c r="AI24" s="86">
        <f>COUNTIF(C24:AF24,"=Not Met")</f>
        <v>0</v>
      </c>
      <c r="AJ24" s="85">
        <f>IF(SUM(AG24,AI24)=0,0,AI24/SUM(AG24,AI24))</f>
        <v>0</v>
      </c>
      <c r="AK24" s="87">
        <f>COUNTIF(C24:AF24,"=N/A")</f>
        <v>0</v>
      </c>
    </row>
    <row r="25" spans="1:37" s="214" customFormat="1" ht="13.5" thickBot="1">
      <c r="A25" s="221" t="s">
        <v>53</v>
      </c>
      <c r="B25" s="826" t="s">
        <v>366</v>
      </c>
      <c r="C25" s="699"/>
      <c r="D25" s="827"/>
      <c r="E25" s="827"/>
      <c r="F25" s="827"/>
      <c r="G25" s="827"/>
      <c r="H25" s="827"/>
      <c r="I25" s="827"/>
      <c r="J25" s="827"/>
      <c r="K25" s="827"/>
      <c r="L25" s="827"/>
      <c r="M25" s="834"/>
      <c r="N25" s="827"/>
      <c r="O25" s="827"/>
      <c r="P25" s="827"/>
      <c r="Q25" s="827"/>
      <c r="R25" s="827"/>
      <c r="S25" s="827"/>
      <c r="T25" s="827"/>
      <c r="U25" s="827"/>
      <c r="V25" s="827"/>
      <c r="W25" s="834"/>
      <c r="X25" s="827"/>
      <c r="Y25" s="827"/>
      <c r="Z25" s="827"/>
      <c r="AA25" s="827"/>
      <c r="AB25" s="827"/>
      <c r="AC25" s="827"/>
      <c r="AD25" s="827"/>
      <c r="AE25" s="827"/>
      <c r="AF25" s="828"/>
      <c r="AG25" s="166">
        <f>COUNTIF(C25:AF25,"=Met")</f>
        <v>0</v>
      </c>
      <c r="AH25" s="92">
        <f>IF(SUM(AG25,AI25)=0,0,AG25/SUM(AG25,AI25))</f>
        <v>0</v>
      </c>
      <c r="AI25" s="167">
        <f>COUNTIF(C25:AF25,"=Not Met")</f>
        <v>0</v>
      </c>
      <c r="AJ25" s="92">
        <f>IF(SUM(AG25,AI25)=0,0,AI25/SUM(AG25,AI25))</f>
        <v>0</v>
      </c>
      <c r="AK25" s="168">
        <f>COUNTIF(C25:AF25,"=N/A")</f>
        <v>0</v>
      </c>
    </row>
    <row r="26" spans="1:37" s="14" customFormat="1" ht="13.9" customHeight="1" thickBot="1">
      <c r="A26" s="180"/>
      <c r="B26" s="169" t="s">
        <v>57</v>
      </c>
      <c r="C26" s="655"/>
      <c r="D26" s="656"/>
      <c r="E26" s="656"/>
      <c r="F26" s="656"/>
      <c r="G26" s="656"/>
      <c r="H26" s="656"/>
      <c r="I26" s="656"/>
      <c r="J26" s="656"/>
      <c r="K26" s="656"/>
      <c r="L26" s="656"/>
      <c r="M26" s="656"/>
      <c r="N26" s="656"/>
      <c r="O26" s="656"/>
      <c r="P26" s="656"/>
      <c r="Q26" s="656"/>
      <c r="R26" s="656"/>
      <c r="S26" s="656"/>
      <c r="T26" s="656"/>
      <c r="U26" s="656"/>
      <c r="V26" s="656"/>
      <c r="W26" s="656"/>
      <c r="X26" s="656"/>
      <c r="Y26" s="656"/>
      <c r="Z26" s="656"/>
      <c r="AA26" s="656"/>
      <c r="AB26" s="656"/>
      <c r="AC26" s="656"/>
      <c r="AD26" s="656"/>
      <c r="AE26" s="656"/>
      <c r="AF26" s="657"/>
      <c r="AG26" s="129"/>
      <c r="AH26" s="129"/>
      <c r="AI26" s="129"/>
      <c r="AJ26" s="129"/>
      <c r="AK26" s="129"/>
    </row>
    <row r="27" spans="1:37" s="214" customFormat="1" ht="13.9" customHeight="1" thickBot="1">
      <c r="A27" s="222"/>
      <c r="B27" s="223"/>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25"/>
      <c r="AH27" s="270"/>
      <c r="AI27" s="225"/>
      <c r="AJ27" s="270"/>
      <c r="AK27" s="225"/>
    </row>
    <row r="28" spans="1:37" s="214" customFormat="1">
      <c r="A28" s="222"/>
      <c r="B28" s="264" t="s">
        <v>107</v>
      </c>
      <c r="C28" s="265" t="str">
        <f t="shared" ref="C28:AF28" si="15">IF(MIN(C10,C10)=0,"",MIN(C10,C10))</f>
        <v/>
      </c>
      <c r="D28" s="266" t="str">
        <f t="shared" si="15"/>
        <v/>
      </c>
      <c r="E28" s="266" t="str">
        <f t="shared" si="15"/>
        <v/>
      </c>
      <c r="F28" s="266" t="str">
        <f t="shared" si="15"/>
        <v/>
      </c>
      <c r="G28" s="266" t="str">
        <f t="shared" si="15"/>
        <v/>
      </c>
      <c r="H28" s="266" t="str">
        <f t="shared" si="15"/>
        <v/>
      </c>
      <c r="I28" s="266" t="str">
        <f t="shared" si="15"/>
        <v/>
      </c>
      <c r="J28" s="266" t="str">
        <f t="shared" si="15"/>
        <v/>
      </c>
      <c r="K28" s="266" t="str">
        <f t="shared" si="15"/>
        <v/>
      </c>
      <c r="L28" s="266" t="str">
        <f t="shared" si="15"/>
        <v/>
      </c>
      <c r="M28" s="266" t="str">
        <f t="shared" si="15"/>
        <v/>
      </c>
      <c r="N28" s="266" t="str">
        <f t="shared" si="15"/>
        <v/>
      </c>
      <c r="O28" s="266" t="str">
        <f t="shared" si="15"/>
        <v/>
      </c>
      <c r="P28" s="266" t="str">
        <f t="shared" si="15"/>
        <v/>
      </c>
      <c r="Q28" s="266" t="str">
        <f t="shared" si="15"/>
        <v/>
      </c>
      <c r="R28" s="266" t="str">
        <f t="shared" si="15"/>
        <v/>
      </c>
      <c r="S28" s="266" t="str">
        <f t="shared" si="15"/>
        <v/>
      </c>
      <c r="T28" s="266" t="str">
        <f t="shared" si="15"/>
        <v/>
      </c>
      <c r="U28" s="266" t="str">
        <f t="shared" si="15"/>
        <v/>
      </c>
      <c r="V28" s="266" t="str">
        <f t="shared" si="15"/>
        <v/>
      </c>
      <c r="W28" s="266" t="str">
        <f t="shared" si="15"/>
        <v/>
      </c>
      <c r="X28" s="266" t="str">
        <f t="shared" si="15"/>
        <v/>
      </c>
      <c r="Y28" s="266" t="str">
        <f t="shared" si="15"/>
        <v/>
      </c>
      <c r="Z28" s="266" t="str">
        <f t="shared" si="15"/>
        <v/>
      </c>
      <c r="AA28" s="266" t="str">
        <f t="shared" si="15"/>
        <v/>
      </c>
      <c r="AB28" s="266" t="str">
        <f t="shared" si="15"/>
        <v/>
      </c>
      <c r="AC28" s="266" t="str">
        <f t="shared" si="15"/>
        <v/>
      </c>
      <c r="AD28" s="266" t="str">
        <f t="shared" si="15"/>
        <v/>
      </c>
      <c r="AE28" s="266" t="str">
        <f t="shared" si="15"/>
        <v/>
      </c>
      <c r="AF28" s="689" t="str">
        <f t="shared" si="15"/>
        <v/>
      </c>
      <c r="AG28" s="163"/>
      <c r="AH28" s="163"/>
      <c r="AI28" s="163"/>
      <c r="AJ28" s="163"/>
      <c r="AK28" s="163"/>
    </row>
    <row r="29" spans="1:37" s="214" customFormat="1" ht="13.5" thickBot="1">
      <c r="A29" s="222"/>
      <c r="B29" s="264" t="s">
        <v>108</v>
      </c>
      <c r="C29" s="267" t="str">
        <f t="shared" ref="C29:AF29" si="16">IF(MAX(C11,C11)=0,"",MAX(C11,C11))</f>
        <v/>
      </c>
      <c r="D29" s="268" t="str">
        <f t="shared" si="16"/>
        <v/>
      </c>
      <c r="E29" s="268" t="str">
        <f t="shared" si="16"/>
        <v/>
      </c>
      <c r="F29" s="268" t="str">
        <f t="shared" si="16"/>
        <v/>
      </c>
      <c r="G29" s="268" t="str">
        <f t="shared" si="16"/>
        <v/>
      </c>
      <c r="H29" s="268" t="str">
        <f t="shared" si="16"/>
        <v/>
      </c>
      <c r="I29" s="268" t="str">
        <f t="shared" si="16"/>
        <v/>
      </c>
      <c r="J29" s="268" t="str">
        <f t="shared" si="16"/>
        <v/>
      </c>
      <c r="K29" s="268" t="str">
        <f t="shared" si="16"/>
        <v/>
      </c>
      <c r="L29" s="268" t="str">
        <f t="shared" si="16"/>
        <v/>
      </c>
      <c r="M29" s="268" t="str">
        <f t="shared" si="16"/>
        <v/>
      </c>
      <c r="N29" s="268" t="str">
        <f t="shared" si="16"/>
        <v/>
      </c>
      <c r="O29" s="268" t="str">
        <f t="shared" si="16"/>
        <v/>
      </c>
      <c r="P29" s="268" t="str">
        <f t="shared" si="16"/>
        <v/>
      </c>
      <c r="Q29" s="268" t="str">
        <f t="shared" si="16"/>
        <v/>
      </c>
      <c r="R29" s="268" t="str">
        <f t="shared" si="16"/>
        <v/>
      </c>
      <c r="S29" s="268" t="str">
        <f t="shared" si="16"/>
        <v/>
      </c>
      <c r="T29" s="268" t="str">
        <f t="shared" si="16"/>
        <v/>
      </c>
      <c r="U29" s="268" t="str">
        <f t="shared" si="16"/>
        <v/>
      </c>
      <c r="V29" s="268" t="str">
        <f t="shared" si="16"/>
        <v/>
      </c>
      <c r="W29" s="268" t="str">
        <f t="shared" si="16"/>
        <v/>
      </c>
      <c r="X29" s="268" t="str">
        <f t="shared" si="16"/>
        <v/>
      </c>
      <c r="Y29" s="268" t="str">
        <f t="shared" si="16"/>
        <v/>
      </c>
      <c r="Z29" s="268" t="str">
        <f t="shared" si="16"/>
        <v/>
      </c>
      <c r="AA29" s="268" t="str">
        <f t="shared" si="16"/>
        <v/>
      </c>
      <c r="AB29" s="268" t="str">
        <f t="shared" si="16"/>
        <v/>
      </c>
      <c r="AC29" s="268" t="str">
        <f t="shared" si="16"/>
        <v/>
      </c>
      <c r="AD29" s="268" t="str">
        <f t="shared" si="16"/>
        <v/>
      </c>
      <c r="AE29" s="268" t="str">
        <f t="shared" si="16"/>
        <v/>
      </c>
      <c r="AF29" s="690" t="str">
        <f t="shared" si="16"/>
        <v/>
      </c>
      <c r="AG29" s="163"/>
      <c r="AH29" s="163"/>
      <c r="AI29" s="163"/>
      <c r="AJ29" s="163"/>
      <c r="AK29" s="163"/>
    </row>
    <row r="30" spans="1:37" s="214" customFormat="1" ht="13.9" customHeight="1" thickBot="1">
      <c r="A30" s="222"/>
      <c r="B30" s="223"/>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25"/>
      <c r="AH30" s="270"/>
      <c r="AI30" s="225"/>
      <c r="AJ30" s="270"/>
      <c r="AK30" s="225"/>
    </row>
    <row r="31" spans="1:37" s="214" customFormat="1" ht="13.9" customHeight="1">
      <c r="A31" s="222"/>
      <c r="B31" s="131" t="s">
        <v>58</v>
      </c>
      <c r="C31" s="170">
        <f t="shared" ref="C31:AF31" si="17">COUNTIF(C8:C25,"=Met")</f>
        <v>0</v>
      </c>
      <c r="D31" s="171">
        <f t="shared" si="17"/>
        <v>0</v>
      </c>
      <c r="E31" s="171">
        <f t="shared" si="17"/>
        <v>0</v>
      </c>
      <c r="F31" s="171">
        <f t="shared" si="17"/>
        <v>0</v>
      </c>
      <c r="G31" s="171">
        <f t="shared" si="17"/>
        <v>0</v>
      </c>
      <c r="H31" s="171">
        <f t="shared" si="17"/>
        <v>0</v>
      </c>
      <c r="I31" s="171">
        <f t="shared" si="17"/>
        <v>0</v>
      </c>
      <c r="J31" s="171">
        <f t="shared" si="17"/>
        <v>0</v>
      </c>
      <c r="K31" s="171">
        <f t="shared" si="17"/>
        <v>0</v>
      </c>
      <c r="L31" s="171">
        <f t="shared" si="17"/>
        <v>0</v>
      </c>
      <c r="M31" s="171">
        <f t="shared" si="17"/>
        <v>0</v>
      </c>
      <c r="N31" s="171">
        <f t="shared" si="17"/>
        <v>0</v>
      </c>
      <c r="O31" s="171">
        <f t="shared" si="17"/>
        <v>0</v>
      </c>
      <c r="P31" s="171">
        <f t="shared" si="17"/>
        <v>0</v>
      </c>
      <c r="Q31" s="171">
        <f t="shared" si="17"/>
        <v>0</v>
      </c>
      <c r="R31" s="171">
        <f t="shared" si="17"/>
        <v>0</v>
      </c>
      <c r="S31" s="171">
        <f t="shared" si="17"/>
        <v>0</v>
      </c>
      <c r="T31" s="171">
        <f t="shared" si="17"/>
        <v>0</v>
      </c>
      <c r="U31" s="171">
        <f t="shared" si="17"/>
        <v>0</v>
      </c>
      <c r="V31" s="171">
        <f t="shared" si="17"/>
        <v>0</v>
      </c>
      <c r="W31" s="171">
        <f t="shared" si="17"/>
        <v>0</v>
      </c>
      <c r="X31" s="171">
        <f t="shared" si="17"/>
        <v>0</v>
      </c>
      <c r="Y31" s="171">
        <f t="shared" si="17"/>
        <v>0</v>
      </c>
      <c r="Z31" s="171">
        <f t="shared" si="17"/>
        <v>0</v>
      </c>
      <c r="AA31" s="171">
        <f t="shared" si="17"/>
        <v>0</v>
      </c>
      <c r="AB31" s="171">
        <f t="shared" si="17"/>
        <v>0</v>
      </c>
      <c r="AC31" s="171">
        <f t="shared" si="17"/>
        <v>0</v>
      </c>
      <c r="AD31" s="171">
        <f t="shared" si="17"/>
        <v>0</v>
      </c>
      <c r="AE31" s="171">
        <f t="shared" si="17"/>
        <v>0</v>
      </c>
      <c r="AF31" s="172">
        <f t="shared" si="17"/>
        <v>0</v>
      </c>
      <c r="AG31" s="225"/>
      <c r="AH31" s="270"/>
      <c r="AI31" s="225"/>
      <c r="AJ31" s="270"/>
      <c r="AK31" s="225"/>
    </row>
    <row r="32" spans="1:37" s="214" customFormat="1" ht="13.9" customHeight="1">
      <c r="A32" s="222"/>
      <c r="B32" s="131" t="s">
        <v>59</v>
      </c>
      <c r="C32" s="137">
        <f t="shared" ref="C32:AF32" si="18">IF(SUM(C31,C33)=0,0,C31/SUM(C31,C33))</f>
        <v>0</v>
      </c>
      <c r="D32" s="138">
        <f t="shared" si="18"/>
        <v>0</v>
      </c>
      <c r="E32" s="138">
        <f t="shared" si="18"/>
        <v>0</v>
      </c>
      <c r="F32" s="138">
        <f t="shared" si="18"/>
        <v>0</v>
      </c>
      <c r="G32" s="138">
        <f t="shared" si="18"/>
        <v>0</v>
      </c>
      <c r="H32" s="138">
        <f t="shared" si="18"/>
        <v>0</v>
      </c>
      <c r="I32" s="138">
        <f t="shared" si="18"/>
        <v>0</v>
      </c>
      <c r="J32" s="138">
        <f t="shared" si="18"/>
        <v>0</v>
      </c>
      <c r="K32" s="138">
        <f t="shared" si="18"/>
        <v>0</v>
      </c>
      <c r="L32" s="138">
        <f t="shared" si="18"/>
        <v>0</v>
      </c>
      <c r="M32" s="138">
        <f t="shared" si="18"/>
        <v>0</v>
      </c>
      <c r="N32" s="138">
        <f t="shared" si="18"/>
        <v>0</v>
      </c>
      <c r="O32" s="138">
        <f t="shared" si="18"/>
        <v>0</v>
      </c>
      <c r="P32" s="138">
        <f t="shared" si="18"/>
        <v>0</v>
      </c>
      <c r="Q32" s="138">
        <f t="shared" si="18"/>
        <v>0</v>
      </c>
      <c r="R32" s="138">
        <f t="shared" si="18"/>
        <v>0</v>
      </c>
      <c r="S32" s="138">
        <f t="shared" si="18"/>
        <v>0</v>
      </c>
      <c r="T32" s="138">
        <f t="shared" si="18"/>
        <v>0</v>
      </c>
      <c r="U32" s="138">
        <f t="shared" si="18"/>
        <v>0</v>
      </c>
      <c r="V32" s="138">
        <f t="shared" si="18"/>
        <v>0</v>
      </c>
      <c r="W32" s="138">
        <f t="shared" si="18"/>
        <v>0</v>
      </c>
      <c r="X32" s="138">
        <f t="shared" si="18"/>
        <v>0</v>
      </c>
      <c r="Y32" s="138">
        <f t="shared" si="18"/>
        <v>0</v>
      </c>
      <c r="Z32" s="138">
        <f t="shared" si="18"/>
        <v>0</v>
      </c>
      <c r="AA32" s="138">
        <f t="shared" si="18"/>
        <v>0</v>
      </c>
      <c r="AB32" s="138">
        <f t="shared" si="18"/>
        <v>0</v>
      </c>
      <c r="AC32" s="138">
        <f t="shared" si="18"/>
        <v>0</v>
      </c>
      <c r="AD32" s="138">
        <f t="shared" si="18"/>
        <v>0</v>
      </c>
      <c r="AE32" s="138">
        <f t="shared" si="18"/>
        <v>0</v>
      </c>
      <c r="AF32" s="139">
        <f t="shared" si="18"/>
        <v>0</v>
      </c>
      <c r="AG32" s="225"/>
      <c r="AH32" s="270"/>
      <c r="AI32" s="225"/>
      <c r="AJ32" s="270"/>
      <c r="AK32" s="225"/>
    </row>
    <row r="33" spans="1:37" s="214" customFormat="1" ht="13.9" customHeight="1">
      <c r="A33" s="222"/>
      <c r="B33" s="131" t="s">
        <v>60</v>
      </c>
      <c r="C33" s="173">
        <f t="shared" ref="C33:AF33" si="19">COUNTIF(C8:C25,"=Not Met")</f>
        <v>0</v>
      </c>
      <c r="D33" s="174">
        <f t="shared" si="19"/>
        <v>0</v>
      </c>
      <c r="E33" s="174">
        <f t="shared" si="19"/>
        <v>0</v>
      </c>
      <c r="F33" s="174">
        <f t="shared" si="19"/>
        <v>0</v>
      </c>
      <c r="G33" s="174">
        <f t="shared" si="19"/>
        <v>0</v>
      </c>
      <c r="H33" s="174">
        <f t="shared" si="19"/>
        <v>0</v>
      </c>
      <c r="I33" s="174">
        <f t="shared" si="19"/>
        <v>0</v>
      </c>
      <c r="J33" s="174">
        <f t="shared" si="19"/>
        <v>0</v>
      </c>
      <c r="K33" s="174">
        <f t="shared" si="19"/>
        <v>0</v>
      </c>
      <c r="L33" s="174">
        <f t="shared" si="19"/>
        <v>0</v>
      </c>
      <c r="M33" s="174">
        <f t="shared" si="19"/>
        <v>0</v>
      </c>
      <c r="N33" s="174">
        <f t="shared" si="19"/>
        <v>0</v>
      </c>
      <c r="O33" s="174">
        <f t="shared" si="19"/>
        <v>0</v>
      </c>
      <c r="P33" s="174">
        <f t="shared" si="19"/>
        <v>0</v>
      </c>
      <c r="Q33" s="174">
        <f t="shared" si="19"/>
        <v>0</v>
      </c>
      <c r="R33" s="174">
        <f t="shared" si="19"/>
        <v>0</v>
      </c>
      <c r="S33" s="174">
        <f t="shared" si="19"/>
        <v>0</v>
      </c>
      <c r="T33" s="174">
        <f t="shared" si="19"/>
        <v>0</v>
      </c>
      <c r="U33" s="174">
        <f t="shared" si="19"/>
        <v>0</v>
      </c>
      <c r="V33" s="174">
        <f t="shared" si="19"/>
        <v>0</v>
      </c>
      <c r="W33" s="174">
        <f t="shared" si="19"/>
        <v>0</v>
      </c>
      <c r="X33" s="174">
        <f t="shared" si="19"/>
        <v>0</v>
      </c>
      <c r="Y33" s="174">
        <f t="shared" si="19"/>
        <v>0</v>
      </c>
      <c r="Z33" s="174">
        <f t="shared" si="19"/>
        <v>0</v>
      </c>
      <c r="AA33" s="174">
        <f t="shared" si="19"/>
        <v>0</v>
      </c>
      <c r="AB33" s="174">
        <f t="shared" si="19"/>
        <v>0</v>
      </c>
      <c r="AC33" s="174">
        <f t="shared" si="19"/>
        <v>0</v>
      </c>
      <c r="AD33" s="174">
        <f t="shared" si="19"/>
        <v>0</v>
      </c>
      <c r="AE33" s="174">
        <f t="shared" si="19"/>
        <v>0</v>
      </c>
      <c r="AF33" s="175">
        <f t="shared" si="19"/>
        <v>0</v>
      </c>
      <c r="AG33" s="225"/>
      <c r="AH33" s="270"/>
      <c r="AI33" s="225"/>
      <c r="AJ33" s="270"/>
      <c r="AK33" s="225"/>
    </row>
    <row r="34" spans="1:37" s="214" customFormat="1" ht="13.9" customHeight="1">
      <c r="A34" s="222"/>
      <c r="B34" s="131" t="s">
        <v>61</v>
      </c>
      <c r="C34" s="137">
        <f t="shared" ref="C34:AF34" si="20">IF(SUM(C31,C33)=0,0,C33/SUM(C31,C33))</f>
        <v>0</v>
      </c>
      <c r="D34" s="138">
        <f t="shared" si="20"/>
        <v>0</v>
      </c>
      <c r="E34" s="138">
        <f t="shared" si="20"/>
        <v>0</v>
      </c>
      <c r="F34" s="138">
        <f t="shared" si="20"/>
        <v>0</v>
      </c>
      <c r="G34" s="138">
        <f t="shared" si="20"/>
        <v>0</v>
      </c>
      <c r="H34" s="138">
        <f t="shared" si="20"/>
        <v>0</v>
      </c>
      <c r="I34" s="138">
        <f t="shared" si="20"/>
        <v>0</v>
      </c>
      <c r="J34" s="138">
        <f t="shared" si="20"/>
        <v>0</v>
      </c>
      <c r="K34" s="138">
        <f t="shared" si="20"/>
        <v>0</v>
      </c>
      <c r="L34" s="138">
        <f t="shared" si="20"/>
        <v>0</v>
      </c>
      <c r="M34" s="138">
        <f t="shared" si="20"/>
        <v>0</v>
      </c>
      <c r="N34" s="138">
        <f t="shared" si="20"/>
        <v>0</v>
      </c>
      <c r="O34" s="138">
        <f t="shared" si="20"/>
        <v>0</v>
      </c>
      <c r="P34" s="138">
        <f t="shared" si="20"/>
        <v>0</v>
      </c>
      <c r="Q34" s="138">
        <f t="shared" si="20"/>
        <v>0</v>
      </c>
      <c r="R34" s="138">
        <f t="shared" si="20"/>
        <v>0</v>
      </c>
      <c r="S34" s="138">
        <f t="shared" si="20"/>
        <v>0</v>
      </c>
      <c r="T34" s="138">
        <f t="shared" si="20"/>
        <v>0</v>
      </c>
      <c r="U34" s="138">
        <f t="shared" si="20"/>
        <v>0</v>
      </c>
      <c r="V34" s="138">
        <f t="shared" si="20"/>
        <v>0</v>
      </c>
      <c r="W34" s="138">
        <f t="shared" si="20"/>
        <v>0</v>
      </c>
      <c r="X34" s="138">
        <f t="shared" si="20"/>
        <v>0</v>
      </c>
      <c r="Y34" s="138">
        <f t="shared" si="20"/>
        <v>0</v>
      </c>
      <c r="Z34" s="138">
        <f t="shared" si="20"/>
        <v>0</v>
      </c>
      <c r="AA34" s="138">
        <f t="shared" si="20"/>
        <v>0</v>
      </c>
      <c r="AB34" s="138">
        <f t="shared" si="20"/>
        <v>0</v>
      </c>
      <c r="AC34" s="138">
        <f t="shared" si="20"/>
        <v>0</v>
      </c>
      <c r="AD34" s="138">
        <f t="shared" si="20"/>
        <v>0</v>
      </c>
      <c r="AE34" s="138">
        <f t="shared" si="20"/>
        <v>0</v>
      </c>
      <c r="AF34" s="139">
        <f t="shared" si="20"/>
        <v>0</v>
      </c>
      <c r="AG34" s="225"/>
      <c r="AH34" s="270"/>
      <c r="AI34" s="225"/>
      <c r="AJ34" s="270"/>
      <c r="AK34" s="225"/>
    </row>
    <row r="35" spans="1:37" s="214" customFormat="1" ht="13.9" customHeight="1" thickBot="1">
      <c r="A35" s="222"/>
      <c r="B35" s="131" t="s">
        <v>62</v>
      </c>
      <c r="C35" s="242">
        <f t="shared" ref="C35:AF35" si="21">COUNTIF(C8:C25,"=N/A")</f>
        <v>0</v>
      </c>
      <c r="D35" s="243">
        <f t="shared" si="21"/>
        <v>0</v>
      </c>
      <c r="E35" s="243">
        <f t="shared" si="21"/>
        <v>0</v>
      </c>
      <c r="F35" s="243">
        <f t="shared" si="21"/>
        <v>0</v>
      </c>
      <c r="G35" s="243">
        <f t="shared" si="21"/>
        <v>0</v>
      </c>
      <c r="H35" s="243">
        <f t="shared" si="21"/>
        <v>0</v>
      </c>
      <c r="I35" s="243">
        <f t="shared" si="21"/>
        <v>0</v>
      </c>
      <c r="J35" s="243">
        <f t="shared" si="21"/>
        <v>0</v>
      </c>
      <c r="K35" s="243">
        <f t="shared" si="21"/>
        <v>0</v>
      </c>
      <c r="L35" s="243">
        <f t="shared" si="21"/>
        <v>0</v>
      </c>
      <c r="M35" s="243">
        <f t="shared" si="21"/>
        <v>0</v>
      </c>
      <c r="N35" s="243">
        <f t="shared" si="21"/>
        <v>0</v>
      </c>
      <c r="O35" s="243">
        <f t="shared" si="21"/>
        <v>0</v>
      </c>
      <c r="P35" s="243">
        <f t="shared" si="21"/>
        <v>0</v>
      </c>
      <c r="Q35" s="243">
        <f t="shared" si="21"/>
        <v>0</v>
      </c>
      <c r="R35" s="243">
        <f t="shared" si="21"/>
        <v>0</v>
      </c>
      <c r="S35" s="243">
        <f t="shared" si="21"/>
        <v>0</v>
      </c>
      <c r="T35" s="243">
        <f t="shared" si="21"/>
        <v>0</v>
      </c>
      <c r="U35" s="243">
        <f t="shared" si="21"/>
        <v>0</v>
      </c>
      <c r="V35" s="243">
        <f t="shared" si="21"/>
        <v>0</v>
      </c>
      <c r="W35" s="243">
        <f t="shared" si="21"/>
        <v>0</v>
      </c>
      <c r="X35" s="243">
        <f t="shared" si="21"/>
        <v>0</v>
      </c>
      <c r="Y35" s="243">
        <f t="shared" si="21"/>
        <v>0</v>
      </c>
      <c r="Z35" s="243">
        <f t="shared" si="21"/>
        <v>0</v>
      </c>
      <c r="AA35" s="243">
        <f t="shared" si="21"/>
        <v>0</v>
      </c>
      <c r="AB35" s="243">
        <f t="shared" si="21"/>
        <v>0</v>
      </c>
      <c r="AC35" s="243">
        <f t="shared" si="21"/>
        <v>0</v>
      </c>
      <c r="AD35" s="243">
        <f t="shared" si="21"/>
        <v>0</v>
      </c>
      <c r="AE35" s="243">
        <f t="shared" si="21"/>
        <v>0</v>
      </c>
      <c r="AF35" s="244">
        <f t="shared" si="21"/>
        <v>0</v>
      </c>
      <c r="AG35" s="165"/>
      <c r="AH35" s="165"/>
      <c r="AI35" s="165"/>
      <c r="AJ35" s="165"/>
      <c r="AK35" s="165"/>
    </row>
    <row r="36" spans="1:37" s="214" customFormat="1" ht="13.9" customHeight="1" thickBot="1">
      <c r="A36" s="1024"/>
      <c r="B36" s="1025"/>
      <c r="C36" s="1025"/>
      <c r="D36" s="1025"/>
      <c r="E36" s="1025"/>
      <c r="F36" s="1025"/>
      <c r="G36" s="1025"/>
      <c r="H36" s="1025"/>
      <c r="I36" s="1025"/>
      <c r="J36" s="1025"/>
      <c r="K36" s="1025"/>
      <c r="L36" s="1025"/>
      <c r="M36" s="1025"/>
      <c r="N36" s="1025"/>
      <c r="O36" s="1025"/>
      <c r="P36" s="1025"/>
      <c r="Q36" s="1025"/>
      <c r="R36" s="1025"/>
      <c r="S36" s="1025"/>
      <c r="T36" s="1025"/>
      <c r="U36" s="1025"/>
      <c r="V36" s="1025"/>
      <c r="W36" s="1025"/>
      <c r="X36" s="1025"/>
      <c r="Y36" s="1025"/>
      <c r="Z36" s="1025"/>
      <c r="AA36" s="1025"/>
      <c r="AB36" s="1025"/>
      <c r="AC36" s="1025"/>
      <c r="AD36" s="1025"/>
      <c r="AE36" s="1025"/>
      <c r="AF36" s="1025"/>
      <c r="AG36" s="1025"/>
      <c r="AH36" s="1025"/>
      <c r="AI36" s="1025"/>
      <c r="AJ36" s="1025"/>
      <c r="AK36" s="1025"/>
    </row>
    <row r="37" spans="1:37" s="14" customFormat="1" ht="13.9" customHeight="1">
      <c r="A37" s="127"/>
      <c r="B37" s="148"/>
      <c r="C37" s="149" t="s">
        <v>63</v>
      </c>
      <c r="D37" s="150"/>
      <c r="E37" s="150"/>
      <c r="F37" s="150"/>
      <c r="G37" s="150"/>
      <c r="H37" s="150"/>
      <c r="I37" s="150"/>
      <c r="J37" s="150"/>
      <c r="K37" s="150"/>
      <c r="L37" s="151"/>
      <c r="M37" s="149" t="s">
        <v>64</v>
      </c>
      <c r="N37" s="150"/>
      <c r="O37" s="150"/>
      <c r="P37" s="150"/>
      <c r="Q37" s="150"/>
      <c r="R37" s="150"/>
      <c r="S37" s="150"/>
      <c r="T37" s="150"/>
      <c r="U37" s="150"/>
      <c r="V37" s="151"/>
      <c r="W37" s="149" t="s">
        <v>65</v>
      </c>
      <c r="X37" s="150"/>
      <c r="Y37" s="150"/>
      <c r="Z37" s="150"/>
      <c r="AA37" s="150"/>
      <c r="AB37" s="150"/>
      <c r="AC37" s="150"/>
      <c r="AD37" s="150"/>
      <c r="AE37" s="150"/>
      <c r="AF37" s="151"/>
      <c r="AG37" s="152"/>
      <c r="AH37" s="153"/>
      <c r="AI37" s="153"/>
      <c r="AJ37" s="153"/>
      <c r="AK37" s="153"/>
    </row>
    <row r="38" spans="1:37" s="14" customFormat="1" ht="70.150000000000006" customHeight="1" thickBot="1">
      <c r="A38" s="127"/>
      <c r="B38" s="154"/>
      <c r="C38" s="1021"/>
      <c r="D38" s="1022"/>
      <c r="E38" s="1022"/>
      <c r="F38" s="1022"/>
      <c r="G38" s="1022"/>
      <c r="H38" s="1022"/>
      <c r="I38" s="1022"/>
      <c r="J38" s="1022"/>
      <c r="K38" s="1022"/>
      <c r="L38" s="1023"/>
      <c r="M38" s="1021"/>
      <c r="N38" s="1022"/>
      <c r="O38" s="1022"/>
      <c r="P38" s="1022"/>
      <c r="Q38" s="1022"/>
      <c r="R38" s="1022"/>
      <c r="S38" s="1022"/>
      <c r="T38" s="1022"/>
      <c r="U38" s="1022"/>
      <c r="V38" s="1023"/>
      <c r="W38" s="1021"/>
      <c r="X38" s="1022"/>
      <c r="Y38" s="1022"/>
      <c r="Z38" s="1022"/>
      <c r="AA38" s="1022"/>
      <c r="AB38" s="1022"/>
      <c r="AC38" s="1022"/>
      <c r="AD38" s="1022"/>
      <c r="AE38" s="1022"/>
      <c r="AF38" s="1023"/>
      <c r="AG38" s="154"/>
      <c r="AH38" s="154"/>
      <c r="AI38" s="154"/>
      <c r="AJ38" s="154"/>
      <c r="AK38" s="154"/>
    </row>
    <row r="39" spans="1:37" s="214" customFormat="1">
      <c r="A39" s="222"/>
      <c r="B39" s="227"/>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165"/>
      <c r="AH39" s="165"/>
      <c r="AI39" s="165"/>
      <c r="AJ39" s="165"/>
      <c r="AK39" s="165"/>
    </row>
    <row r="40" spans="1:37" s="214" customFormat="1">
      <c r="A40" s="222"/>
      <c r="B40" s="227"/>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163"/>
      <c r="AH40" s="163"/>
      <c r="AI40" s="163"/>
      <c r="AJ40" s="163"/>
      <c r="AK40" s="163"/>
    </row>
    <row r="41" spans="1:37" s="214" customFormat="1">
      <c r="A41" s="222"/>
      <c r="B41" s="227"/>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163"/>
      <c r="AH41" s="163"/>
      <c r="AI41" s="163"/>
      <c r="AJ41" s="163"/>
      <c r="AK41" s="163"/>
    </row>
    <row r="42" spans="1:37" s="214" customFormat="1">
      <c r="A42" s="222"/>
      <c r="B42" s="227"/>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163"/>
      <c r="AH42" s="163"/>
      <c r="AI42" s="163"/>
      <c r="AJ42" s="163"/>
      <c r="AK42" s="163"/>
    </row>
    <row r="43" spans="1:37" s="214" customFormat="1">
      <c r="A43" s="222"/>
      <c r="B43" s="227"/>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163"/>
      <c r="AH43" s="163"/>
      <c r="AI43" s="163"/>
      <c r="AJ43" s="163"/>
      <c r="AK43" s="163"/>
    </row>
    <row r="44" spans="1:37" s="214" customFormat="1">
      <c r="A44" s="222"/>
      <c r="B44" s="227"/>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163"/>
      <c r="AH44" s="163"/>
      <c r="AI44" s="163"/>
      <c r="AJ44" s="163"/>
      <c r="AK44" s="163"/>
    </row>
    <row r="45" spans="1:37" s="214" customFormat="1">
      <c r="A45" s="222"/>
      <c r="B45" s="225"/>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5"/>
      <c r="AG45" s="163"/>
      <c r="AH45" s="163"/>
      <c r="AI45" s="163"/>
      <c r="AJ45" s="163"/>
      <c r="AK45" s="163"/>
    </row>
    <row r="46" spans="1:37" s="214" customFormat="1">
      <c r="A46" s="222"/>
      <c r="B46" s="225"/>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5"/>
      <c r="AG46" s="163"/>
      <c r="AH46" s="163"/>
      <c r="AI46" s="163"/>
      <c r="AJ46" s="163"/>
      <c r="AK46" s="163"/>
    </row>
    <row r="47" spans="1:37" s="214" customFormat="1">
      <c r="A47" s="222"/>
      <c r="B47" s="225"/>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5"/>
      <c r="AG47" s="163"/>
      <c r="AH47" s="163"/>
      <c r="AI47" s="163"/>
      <c r="AJ47" s="163"/>
      <c r="AK47" s="163"/>
    </row>
    <row r="48" spans="1:37" s="214" customFormat="1">
      <c r="A48" s="222"/>
      <c r="B48" s="225"/>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5"/>
      <c r="AG48" s="163"/>
      <c r="AH48" s="163"/>
      <c r="AI48" s="163"/>
      <c r="AJ48" s="163"/>
      <c r="AK48" s="163"/>
    </row>
    <row r="49" spans="1:37" s="214" customFormat="1">
      <c r="A49" s="222"/>
      <c r="B49" s="225"/>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5"/>
      <c r="AG49" s="163"/>
      <c r="AH49" s="163"/>
      <c r="AI49" s="163"/>
      <c r="AJ49" s="163"/>
      <c r="AK49" s="163"/>
    </row>
    <row r="50" spans="1:37" s="214" customFormat="1">
      <c r="A50" s="222"/>
      <c r="B50" s="225"/>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5"/>
      <c r="AG50" s="163"/>
      <c r="AH50" s="163"/>
      <c r="AI50" s="163"/>
      <c r="AJ50" s="163"/>
      <c r="AK50" s="163"/>
    </row>
    <row r="51" spans="1:37" s="214" customFormat="1">
      <c r="A51" s="222"/>
      <c r="B51" s="225"/>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5"/>
      <c r="AG51" s="163"/>
      <c r="AH51" s="163"/>
      <c r="AI51" s="163"/>
      <c r="AJ51" s="163"/>
      <c r="AK51" s="163"/>
    </row>
    <row r="52" spans="1:37" s="214" customFormat="1">
      <c r="A52" s="222"/>
      <c r="B52" s="225"/>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5"/>
      <c r="AG52" s="163"/>
      <c r="AH52" s="163"/>
      <c r="AI52" s="163"/>
      <c r="AJ52" s="163"/>
      <c r="AK52" s="163"/>
    </row>
    <row r="53" spans="1:37" s="214" customFormat="1">
      <c r="A53" s="222"/>
      <c r="B53" s="225"/>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5"/>
      <c r="AG53" s="163"/>
      <c r="AH53" s="163"/>
      <c r="AI53" s="163"/>
      <c r="AJ53" s="163"/>
      <c r="AK53" s="163"/>
    </row>
    <row r="54" spans="1:37" s="214" customFormat="1">
      <c r="A54" s="222"/>
      <c r="B54" s="225"/>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5"/>
      <c r="AG54" s="163"/>
      <c r="AH54" s="163"/>
      <c r="AI54" s="163"/>
      <c r="AJ54" s="163"/>
      <c r="AK54" s="163"/>
    </row>
    <row r="55" spans="1:37" s="214" customFormat="1">
      <c r="A55" s="222"/>
      <c r="B55" s="225"/>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5"/>
      <c r="AG55" s="163"/>
      <c r="AH55" s="163"/>
      <c r="AI55" s="163"/>
      <c r="AJ55" s="163"/>
      <c r="AK55" s="163"/>
    </row>
    <row r="56" spans="1:37" s="214" customFormat="1">
      <c r="A56" s="222"/>
      <c r="B56" s="225"/>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5"/>
      <c r="AG56" s="163"/>
      <c r="AH56" s="163"/>
      <c r="AI56" s="163"/>
      <c r="AJ56" s="163"/>
      <c r="AK56" s="163"/>
    </row>
    <row r="57" spans="1:37" s="214" customFormat="1">
      <c r="A57" s="222"/>
      <c r="B57" s="225"/>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5"/>
      <c r="AG57" s="163"/>
      <c r="AH57" s="163"/>
      <c r="AI57" s="163"/>
      <c r="AJ57" s="163"/>
      <c r="AK57" s="163"/>
    </row>
    <row r="58" spans="1:37" s="214" customFormat="1">
      <c r="A58" s="222"/>
      <c r="B58" s="225"/>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5"/>
      <c r="AG58" s="163"/>
      <c r="AH58" s="163"/>
      <c r="AI58" s="163"/>
      <c r="AJ58" s="163"/>
      <c r="AK58" s="163"/>
    </row>
    <row r="59" spans="1:37" s="214" customFormat="1">
      <c r="A59" s="222"/>
      <c r="B59" s="225"/>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5"/>
      <c r="AG59" s="163"/>
      <c r="AH59" s="163"/>
      <c r="AI59" s="163"/>
      <c r="AJ59" s="163"/>
      <c r="AK59" s="163"/>
    </row>
    <row r="60" spans="1:37" s="214" customFormat="1">
      <c r="A60" s="222"/>
      <c r="B60" s="225"/>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5"/>
      <c r="AG60" s="163"/>
      <c r="AH60" s="163"/>
      <c r="AI60" s="163"/>
      <c r="AJ60" s="163"/>
      <c r="AK60" s="163"/>
    </row>
    <row r="61" spans="1:37" s="214" customFormat="1">
      <c r="A61" s="222"/>
      <c r="B61" s="225"/>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5"/>
      <c r="AG61" s="163"/>
      <c r="AH61" s="163"/>
      <c r="AI61" s="163"/>
      <c r="AJ61" s="163"/>
      <c r="AK61" s="163"/>
    </row>
    <row r="62" spans="1:37" s="214" customFormat="1">
      <c r="A62" s="222"/>
      <c r="B62" s="225"/>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5"/>
      <c r="AG62" s="163"/>
      <c r="AH62" s="163"/>
      <c r="AI62" s="163"/>
      <c r="AJ62" s="163"/>
      <c r="AK62" s="163"/>
    </row>
    <row r="63" spans="1:37" s="214" customFormat="1">
      <c r="A63" s="222"/>
      <c r="B63" s="225"/>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5"/>
      <c r="AG63" s="163"/>
      <c r="AH63" s="163"/>
      <c r="AI63" s="163"/>
      <c r="AJ63" s="163"/>
      <c r="AK63" s="163"/>
    </row>
    <row r="64" spans="1:37">
      <c r="AG64" s="163"/>
      <c r="AH64" s="163"/>
      <c r="AI64" s="163"/>
      <c r="AJ64" s="163"/>
      <c r="AK64" s="163"/>
    </row>
    <row r="65" spans="33:37">
      <c r="AG65" s="163"/>
      <c r="AH65" s="163"/>
      <c r="AI65" s="163"/>
      <c r="AJ65" s="163"/>
      <c r="AK65" s="163"/>
    </row>
    <row r="66" spans="33:37">
      <c r="AG66" s="163"/>
      <c r="AH66" s="163"/>
      <c r="AI66" s="163"/>
      <c r="AJ66" s="163"/>
      <c r="AK66" s="163"/>
    </row>
    <row r="67" spans="33:37">
      <c r="AG67" s="163"/>
      <c r="AH67" s="163"/>
      <c r="AI67" s="163"/>
      <c r="AJ67" s="163"/>
      <c r="AK67" s="163"/>
    </row>
    <row r="68" spans="33:37">
      <c r="AG68" s="163"/>
      <c r="AH68" s="163"/>
      <c r="AI68" s="163"/>
      <c r="AJ68" s="163"/>
      <c r="AK68" s="163"/>
    </row>
    <row r="69" spans="33:37">
      <c r="AG69" s="163"/>
      <c r="AH69" s="163"/>
      <c r="AI69" s="163"/>
      <c r="AJ69" s="163"/>
      <c r="AK69" s="163"/>
    </row>
    <row r="70" spans="33:37">
      <c r="AG70" s="163"/>
      <c r="AH70" s="163"/>
      <c r="AI70" s="163"/>
      <c r="AJ70" s="163"/>
      <c r="AK70" s="163"/>
    </row>
    <row r="71" spans="33:37">
      <c r="AG71" s="163"/>
      <c r="AH71" s="163"/>
      <c r="AI71" s="163"/>
      <c r="AJ71" s="163"/>
      <c r="AK71" s="163"/>
    </row>
    <row r="72" spans="33:37">
      <c r="AG72" s="163"/>
      <c r="AH72" s="163"/>
      <c r="AI72" s="163"/>
      <c r="AJ72" s="163"/>
      <c r="AK72" s="163"/>
    </row>
    <row r="73" spans="33:37">
      <c r="AG73" s="163"/>
      <c r="AH73" s="163"/>
      <c r="AI73" s="163"/>
      <c r="AJ73" s="163"/>
      <c r="AK73" s="163"/>
    </row>
    <row r="74" spans="33:37">
      <c r="AG74" s="163"/>
      <c r="AH74" s="163"/>
      <c r="AI74" s="163"/>
      <c r="AJ74" s="163"/>
      <c r="AK74" s="163"/>
    </row>
    <row r="75" spans="33:37">
      <c r="AG75" s="163"/>
      <c r="AH75" s="163"/>
      <c r="AI75" s="163"/>
      <c r="AJ75" s="163"/>
      <c r="AK75" s="163"/>
    </row>
    <row r="76" spans="33:37">
      <c r="AG76" s="163"/>
      <c r="AH76" s="163"/>
      <c r="AI76" s="163"/>
      <c r="AJ76" s="163"/>
      <c r="AK76" s="163"/>
    </row>
    <row r="77" spans="33:37">
      <c r="AG77" s="163"/>
      <c r="AH77" s="163"/>
      <c r="AI77" s="163"/>
      <c r="AJ77" s="163"/>
      <c r="AK77" s="163"/>
    </row>
    <row r="78" spans="33:37">
      <c r="AG78" s="163"/>
      <c r="AH78" s="163"/>
      <c r="AI78" s="163"/>
      <c r="AJ78" s="163"/>
      <c r="AK78" s="163"/>
    </row>
    <row r="79" spans="33:37">
      <c r="AG79" s="163"/>
      <c r="AH79" s="163"/>
      <c r="AI79" s="163"/>
      <c r="AJ79" s="163"/>
      <c r="AK79" s="163"/>
    </row>
    <row r="80" spans="33: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row r="204" spans="33:37">
      <c r="AG204" s="163"/>
      <c r="AH204" s="163"/>
      <c r="AI204" s="163"/>
      <c r="AJ204" s="163"/>
      <c r="AK204" s="163"/>
    </row>
    <row r="205" spans="33:37">
      <c r="AG205" s="163"/>
      <c r="AH205" s="163"/>
      <c r="AI205" s="163"/>
      <c r="AJ205" s="163"/>
      <c r="AK205" s="163"/>
    </row>
    <row r="206" spans="33:37">
      <c r="AG206" s="163"/>
      <c r="AH206" s="163"/>
      <c r="AI206" s="163"/>
      <c r="AJ206" s="163"/>
      <c r="AK206" s="163"/>
    </row>
    <row r="207" spans="33:37">
      <c r="AG207" s="163"/>
      <c r="AH207" s="163"/>
      <c r="AI207" s="163"/>
      <c r="AJ207" s="163"/>
      <c r="AK207" s="163"/>
    </row>
    <row r="208" spans="33:37">
      <c r="AG208" s="163"/>
      <c r="AH208" s="163"/>
      <c r="AI208" s="163"/>
      <c r="AJ208" s="163"/>
      <c r="AK208" s="163"/>
    </row>
    <row r="209" spans="33:37">
      <c r="AG209" s="163"/>
      <c r="AH209" s="163"/>
      <c r="AI209" s="163"/>
      <c r="AJ209" s="163"/>
      <c r="AK209" s="163"/>
    </row>
    <row r="210" spans="33:37">
      <c r="AG210" s="163"/>
      <c r="AH210" s="163"/>
      <c r="AI210" s="163"/>
      <c r="AJ210" s="163"/>
      <c r="AK210" s="163"/>
    </row>
    <row r="211" spans="33:37">
      <c r="AG211" s="163"/>
      <c r="AH211" s="163"/>
      <c r="AI211" s="163"/>
      <c r="AJ211" s="163"/>
      <c r="AK211" s="163"/>
    </row>
    <row r="212" spans="33:37">
      <c r="AG212" s="163"/>
      <c r="AH212" s="163"/>
      <c r="AI212" s="163"/>
      <c r="AJ212" s="163"/>
      <c r="AK212" s="163"/>
    </row>
    <row r="213" spans="33:37">
      <c r="AG213" s="163"/>
      <c r="AH213" s="163"/>
      <c r="AI213" s="163"/>
      <c r="AJ213" s="163"/>
      <c r="AK213" s="163"/>
    </row>
    <row r="214" spans="33:37">
      <c r="AG214" s="163"/>
      <c r="AH214" s="163"/>
      <c r="AI214" s="163"/>
      <c r="AJ214" s="163"/>
      <c r="AK214" s="163"/>
    </row>
    <row r="215" spans="33:37">
      <c r="AG215" s="163"/>
      <c r="AH215" s="163"/>
      <c r="AI215" s="163"/>
      <c r="AJ215" s="163"/>
      <c r="AK215" s="163"/>
    </row>
    <row r="216" spans="33:37">
      <c r="AG216" s="163"/>
      <c r="AH216" s="163"/>
      <c r="AI216" s="163"/>
      <c r="AJ216" s="163"/>
      <c r="AK216" s="163"/>
    </row>
  </sheetData>
  <sheetProtection sheet="1" objects="1" scenarios="1"/>
  <mergeCells count="4">
    <mergeCell ref="C38:L38"/>
    <mergeCell ref="M38:V38"/>
    <mergeCell ref="W38:AF38"/>
    <mergeCell ref="A36:AK36"/>
  </mergeCells>
  <conditionalFormatting sqref="C8:AF8 C12:AF25">
    <cfRule type="cellIs" dxfId="13" priority="3" stopIfTrue="1" operator="equal">
      <formula>"Not Met"</formula>
    </cfRule>
    <cfRule type="cellIs" dxfId="12" priority="4" stopIfTrue="1" operator="equal">
      <formula>"N/A"</formula>
    </cfRule>
  </conditionalFormatting>
  <conditionalFormatting sqref="C9:AF11">
    <cfRule type="cellIs" dxfId="11" priority="1" stopIfTrue="1" operator="equal">
      <formula>"Not Met"</formula>
    </cfRule>
    <cfRule type="cellIs" dxfId="10" priority="2" stopIfTrue="1" operator="equal">
      <formula>"N/A"</formula>
    </cfRule>
  </conditionalFormatting>
  <dataValidations count="1">
    <dataValidation type="list" showInputMessage="1" showErrorMessage="1" sqref="C12:AF16 C8:AF9 C17:AF20 C22:AF25">
      <formula1>"Met, Not Met, N/A"</formula1>
    </dataValidation>
  </dataValidations>
  <printOptions horizontalCentered="1"/>
  <pageMargins left="0.2" right="0.2" top="0.25" bottom="0.5" header="0" footer="0.3"/>
  <pageSetup scale="94" orientation="landscape" r:id="rId1"/>
  <headerFooter alignWithMargins="0">
    <oddFooter>&amp;L&amp;8DHHS Residential Post-Payment Review Tool – April 21, 2015&amp;R&amp;8&amp;P</oddFooter>
  </headerFooter>
  <rowBreaks count="1" manualBreakCount="1">
    <brk id="35" max="16383" man="1"/>
  </rowBreaks>
  <colBreaks count="2" manualBreakCount="2">
    <brk id="12" max="61" man="1"/>
    <brk id="22" max="61"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Q42:Q49"/>
  <sheetViews>
    <sheetView workbookViewId="0">
      <selection activeCell="R28" sqref="R28"/>
    </sheetView>
  </sheetViews>
  <sheetFormatPr defaultRowHeight="12.75"/>
  <cols>
    <col min="17" max="17" width="31" customWidth="1"/>
    <col min="18" max="18" width="29.42578125" customWidth="1"/>
  </cols>
  <sheetData>
    <row r="42" spans="17:17" ht="47.25" customHeight="1"/>
    <row r="43" spans="17:17" ht="48.75" customHeight="1"/>
    <row r="44" spans="17:17" ht="51" customHeight="1"/>
    <row r="45" spans="17:17" ht="42" customHeight="1"/>
    <row r="46" spans="17:17">
      <c r="Q46" s="982"/>
    </row>
    <row r="47" spans="17:17">
      <c r="Q47" s="982"/>
    </row>
    <row r="48" spans="17:17">
      <c r="Q48" s="982"/>
    </row>
    <row r="49" spans="17:17">
      <c r="Q49" s="982"/>
    </row>
  </sheetData>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AcroExch.Document.7" shapeId="79882" r:id="rId4">
          <objectPr defaultSize="0" autoPict="0" r:id="rId5">
            <anchor moveWithCells="1">
              <from>
                <xdr:col>0</xdr:col>
                <xdr:colOff>0</xdr:colOff>
                <xdr:row>0</xdr:row>
                <xdr:rowOff>0</xdr:rowOff>
              </from>
              <to>
                <xdr:col>10</xdr:col>
                <xdr:colOff>600075</xdr:colOff>
                <xdr:row>44</xdr:row>
                <xdr:rowOff>161925</xdr:rowOff>
              </to>
            </anchor>
          </objectPr>
        </oleObject>
      </mc:Choice>
      <mc:Fallback>
        <oleObject progId="AcroExch.Document.7" shapeId="79882"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7"/>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403" customWidth="1"/>
    <col min="2" max="2" width="75.7109375" style="404" customWidth="1"/>
    <col min="3" max="31" width="6.7109375" style="405" customWidth="1"/>
    <col min="32" max="32" width="6.7109375" style="406" customWidth="1"/>
    <col min="33" max="37" width="5.7109375" style="176" customWidth="1"/>
    <col min="38" max="16384" width="8.85546875" style="407"/>
  </cols>
  <sheetData>
    <row r="1" spans="1:37" s="308" customFormat="1" ht="40.15" customHeight="1">
      <c r="A1" s="303"/>
      <c r="B1" s="304"/>
      <c r="C1" s="305" t="s">
        <v>234</v>
      </c>
      <c r="D1" s="305"/>
      <c r="E1" s="305"/>
      <c r="F1" s="305"/>
      <c r="G1" s="305"/>
      <c r="H1" s="305"/>
      <c r="I1" s="305"/>
      <c r="J1" s="305"/>
      <c r="K1" s="305"/>
      <c r="L1" s="305"/>
      <c r="M1" s="305" t="s">
        <v>234</v>
      </c>
      <c r="N1" s="305"/>
      <c r="O1" s="305"/>
      <c r="P1" s="305"/>
      <c r="Q1" s="305"/>
      <c r="R1" s="305"/>
      <c r="S1" s="305"/>
      <c r="T1" s="305"/>
      <c r="U1" s="305"/>
      <c r="V1" s="305"/>
      <c r="W1" s="305" t="s">
        <v>234</v>
      </c>
      <c r="X1" s="305"/>
      <c r="Y1" s="305"/>
      <c r="Z1" s="305"/>
      <c r="AA1" s="305"/>
      <c r="AB1" s="305"/>
      <c r="AC1" s="305"/>
      <c r="AD1" s="305"/>
      <c r="AE1" s="305"/>
      <c r="AF1" s="305"/>
      <c r="AG1" s="306"/>
      <c r="AH1" s="304"/>
      <c r="AI1" s="304"/>
      <c r="AJ1" s="304"/>
      <c r="AK1" s="307"/>
    </row>
    <row r="2" spans="1:37" s="308" customFormat="1" ht="19.899999999999999" customHeight="1" thickBot="1">
      <c r="A2" s="309"/>
      <c r="B2" s="310"/>
      <c r="C2" s="311" t="str">
        <f>IF('Workbook Set-up'!B4="","[Name of LME/MCO]",'Workbook Set-up'!B4)</f>
        <v>[Name of LME/MCO]</v>
      </c>
      <c r="D2" s="310"/>
      <c r="E2" s="310"/>
      <c r="F2" s="310"/>
      <c r="G2" s="310"/>
      <c r="H2" s="310"/>
      <c r="I2" s="310"/>
      <c r="J2" s="310"/>
      <c r="K2" s="310"/>
      <c r="L2" s="310"/>
      <c r="M2" s="311" t="str">
        <f>IF('Workbook Set-up'!B4="","[Name of LME/MCO]",'Workbook Set-up'!B4)</f>
        <v>[Name of LME/MCO]</v>
      </c>
      <c r="N2" s="310"/>
      <c r="O2" s="310"/>
      <c r="P2" s="310"/>
      <c r="Q2" s="310"/>
      <c r="R2" s="310"/>
      <c r="S2" s="310"/>
      <c r="T2" s="310"/>
      <c r="U2" s="310"/>
      <c r="V2" s="310"/>
      <c r="W2" s="1050" t="str">
        <f>IF('Workbook Set-up'!B4="","[Name of LME/MCO]",'Workbook Set-up'!B4)</f>
        <v>[Name of LME/MCO]</v>
      </c>
      <c r="X2" s="1050"/>
      <c r="Y2" s="1050"/>
      <c r="Z2" s="1050"/>
      <c r="AA2" s="1050"/>
      <c r="AB2" s="1050"/>
      <c r="AC2" s="1050"/>
      <c r="AD2" s="1050"/>
      <c r="AE2" s="1050"/>
      <c r="AF2" s="1050"/>
      <c r="AG2" s="312"/>
      <c r="AH2" s="310"/>
      <c r="AI2" s="310"/>
      <c r="AJ2" s="310"/>
      <c r="AK2" s="313"/>
    </row>
    <row r="3" spans="1:37" s="308" customFormat="1" ht="15" customHeight="1">
      <c r="A3" s="314"/>
      <c r="B3" s="315" t="s">
        <v>4</v>
      </c>
      <c r="C3" s="316"/>
      <c r="D3" s="317" t="str">
        <f>IF('Workbook Set-up'!B5="","",'Workbook Set-up'!B5)</f>
        <v/>
      </c>
      <c r="E3" s="317"/>
      <c r="F3" s="317"/>
      <c r="G3" s="317"/>
      <c r="H3" s="317"/>
      <c r="I3" s="317"/>
      <c r="J3" s="317"/>
      <c r="K3" s="317"/>
      <c r="L3" s="318"/>
      <c r="M3" s="883"/>
      <c r="N3" s="317" t="str">
        <f>IF('Workbook Set-up'!B5="","",'Workbook Set-up'!B5)</f>
        <v/>
      </c>
      <c r="O3" s="317"/>
      <c r="P3" s="317"/>
      <c r="Q3" s="317"/>
      <c r="R3" s="317"/>
      <c r="S3" s="317"/>
      <c r="T3" s="317" t="str">
        <f>IF('Workbook Set-up'!J5="","",'Workbook Set-up'!J5)</f>
        <v/>
      </c>
      <c r="U3" s="317"/>
      <c r="V3" s="318"/>
      <c r="W3" s="883"/>
      <c r="X3" s="317" t="str">
        <f>IF('Workbook Set-up'!B5="","",'Workbook Set-up'!B5)</f>
        <v/>
      </c>
      <c r="Y3" s="317"/>
      <c r="Z3" s="317"/>
      <c r="AA3" s="317"/>
      <c r="AB3" s="317"/>
      <c r="AC3" s="317"/>
      <c r="AD3" s="317"/>
      <c r="AE3" s="317"/>
      <c r="AF3" s="318"/>
      <c r="AG3" s="319"/>
      <c r="AH3" s="320"/>
      <c r="AI3" s="320"/>
      <c r="AJ3" s="320"/>
      <c r="AK3" s="321"/>
    </row>
    <row r="4" spans="1:37" s="308" customFormat="1" ht="15" customHeight="1">
      <c r="A4" s="322"/>
      <c r="B4" s="323" t="s">
        <v>29</v>
      </c>
      <c r="C4" s="324"/>
      <c r="D4" s="325" t="str">
        <f>IF('Workbook Set-up'!B6="","",'Workbook Set-up'!B6)</f>
        <v/>
      </c>
      <c r="E4" s="325"/>
      <c r="F4" s="325"/>
      <c r="G4" s="325"/>
      <c r="H4" s="325"/>
      <c r="I4" s="325"/>
      <c r="J4" s="325"/>
      <c r="K4" s="325"/>
      <c r="L4" s="326"/>
      <c r="M4" s="884"/>
      <c r="N4" s="325" t="str">
        <f>IF('Workbook Set-up'!B6="","",'Workbook Set-up'!B6)</f>
        <v/>
      </c>
      <c r="O4" s="325"/>
      <c r="P4" s="325"/>
      <c r="Q4" s="325"/>
      <c r="R4" s="325"/>
      <c r="S4" s="325"/>
      <c r="T4" s="325" t="str">
        <f>IF('Workbook Set-up'!J6="","",'Workbook Set-up'!J6)</f>
        <v/>
      </c>
      <c r="U4" s="325"/>
      <c r="V4" s="326"/>
      <c r="W4" s="884"/>
      <c r="X4" s="325" t="str">
        <f>IF('Workbook Set-up'!B6="","",'Workbook Set-up'!B6)</f>
        <v/>
      </c>
      <c r="Y4" s="325"/>
      <c r="Z4" s="325"/>
      <c r="AA4" s="325"/>
      <c r="AB4" s="325"/>
      <c r="AC4" s="325"/>
      <c r="AD4" s="325"/>
      <c r="AE4" s="325"/>
      <c r="AF4" s="326"/>
      <c r="AG4" s="327"/>
      <c r="AH4" s="328"/>
      <c r="AI4" s="328"/>
      <c r="AJ4" s="328"/>
      <c r="AK4" s="329"/>
    </row>
    <row r="5" spans="1:37" s="308" customFormat="1" ht="15" customHeight="1">
      <c r="A5" s="330"/>
      <c r="B5" s="331" t="s">
        <v>9</v>
      </c>
      <c r="C5" s="332"/>
      <c r="D5" s="333" t="str">
        <f>IF('Workbook Set-up'!B11="","",'Workbook Set-up'!B11)</f>
        <v/>
      </c>
      <c r="E5" s="333"/>
      <c r="F5" s="333"/>
      <c r="G5" s="333"/>
      <c r="H5" s="333"/>
      <c r="I5" s="333"/>
      <c r="J5" s="333"/>
      <c r="K5" s="333"/>
      <c r="L5" s="334"/>
      <c r="M5" s="885"/>
      <c r="N5" s="333" t="str">
        <f>IF('Workbook Set-up'!B11="","",'Workbook Set-up'!B11)</f>
        <v/>
      </c>
      <c r="O5" s="333"/>
      <c r="P5" s="333"/>
      <c r="Q5" s="333"/>
      <c r="R5" s="333"/>
      <c r="S5" s="333"/>
      <c r="T5" s="333"/>
      <c r="U5" s="333"/>
      <c r="V5" s="334"/>
      <c r="W5" s="885"/>
      <c r="X5" s="333" t="str">
        <f>IF('Workbook Set-up'!B11="","",'Workbook Set-up'!B11)</f>
        <v/>
      </c>
      <c r="Y5" s="333"/>
      <c r="Z5" s="333"/>
      <c r="AA5" s="333"/>
      <c r="AB5" s="333"/>
      <c r="AC5" s="333"/>
      <c r="AD5" s="333"/>
      <c r="AE5" s="333"/>
      <c r="AF5" s="334"/>
      <c r="AG5" s="327"/>
      <c r="AH5" s="328"/>
      <c r="AI5" s="328"/>
      <c r="AJ5" s="328"/>
      <c r="AK5" s="329"/>
    </row>
    <row r="6" spans="1:37" s="308" customFormat="1" ht="15" customHeight="1" thickBot="1">
      <c r="A6" s="335"/>
      <c r="B6" s="336" t="s">
        <v>30</v>
      </c>
      <c r="C6" s="337"/>
      <c r="D6" s="338" t="str">
        <f>IF(AND('Workbook Set-up'!$B$12="",'Workbook Set-up'!$B$13=""),"",IF('Workbook Set-up'!$B$12='Workbook Set-up'!$B$13,TEXT('Workbook Set-up'!$B$12,"m/d/yyyy"),IF('Workbook Set-up'!$B$12&lt;&gt;'Workbook Set-up'!$B$13,TEXT('Workbook Set-up'!$B$12,"m/d/yyyy")&amp;" to "&amp;TEXT('Workbook Set-up'!$B$13,"m/d/yyyy"),"")))</f>
        <v/>
      </c>
      <c r="E6" s="338"/>
      <c r="F6" s="338"/>
      <c r="G6" s="338"/>
      <c r="H6" s="338"/>
      <c r="I6" s="338"/>
      <c r="J6" s="338"/>
      <c r="K6" s="338"/>
      <c r="L6" s="339"/>
      <c r="M6" s="886"/>
      <c r="N6" s="338" t="str">
        <f>IF(AND('Workbook Set-up'!$B$12="",'Workbook Set-up'!$B$13=""),"",IF('Workbook Set-up'!$B$12='Workbook Set-up'!$B$13,TEXT('Workbook Set-up'!$B$12,"m/d/yyyy"),IF('Workbook Set-up'!$B$12&lt;&gt;'Workbook Set-up'!$B$13,TEXT('Workbook Set-up'!$B$12,"m/d/yyyy")&amp;" to "&amp;TEXT('Workbook Set-up'!$B$13,"m/d/yyyy"),"")))</f>
        <v/>
      </c>
      <c r="O6" s="338"/>
      <c r="P6" s="338"/>
      <c r="Q6" s="338"/>
      <c r="R6" s="338"/>
      <c r="S6" s="338"/>
      <c r="T6" s="338"/>
      <c r="U6" s="338"/>
      <c r="V6" s="339"/>
      <c r="W6" s="886"/>
      <c r="X6" s="338" t="str">
        <f>IF(AND('Workbook Set-up'!$B$12="",'Workbook Set-up'!$B$13=""),"",IF('Workbook Set-up'!$B$12='Workbook Set-up'!$B$13,TEXT('Workbook Set-up'!$B$12,"m/d/yyyy"),IF('Workbook Set-up'!$B$12&lt;&gt;'Workbook Set-up'!$B$13,TEXT('Workbook Set-up'!$B$12,"m/d/yyyy")&amp;" to "&amp;TEXT('Workbook Set-up'!$B$13,"m/d/yyyy"),"")))</f>
        <v/>
      </c>
      <c r="Y6" s="338"/>
      <c r="Z6" s="338"/>
      <c r="AA6" s="338"/>
      <c r="AB6" s="338"/>
      <c r="AC6" s="338"/>
      <c r="AD6" s="338"/>
      <c r="AE6" s="338"/>
      <c r="AF6" s="339"/>
      <c r="AG6" s="340" t="s">
        <v>31</v>
      </c>
      <c r="AH6" s="341"/>
      <c r="AI6" s="341"/>
      <c r="AJ6" s="341"/>
      <c r="AK6" s="342"/>
    </row>
    <row r="7" spans="1:37" s="308" customFormat="1" ht="31.9" customHeight="1" thickBot="1">
      <c r="A7" s="343" t="s">
        <v>32</v>
      </c>
      <c r="B7" s="344" t="s">
        <v>66</v>
      </c>
      <c r="C7" s="345">
        <v>1</v>
      </c>
      <c r="D7" s="346">
        <v>2</v>
      </c>
      <c r="E7" s="346">
        <v>3</v>
      </c>
      <c r="F7" s="346">
        <v>4</v>
      </c>
      <c r="G7" s="346">
        <v>5</v>
      </c>
      <c r="H7" s="346">
        <v>6</v>
      </c>
      <c r="I7" s="346">
        <v>7</v>
      </c>
      <c r="J7" s="346">
        <v>8</v>
      </c>
      <c r="K7" s="346">
        <v>9</v>
      </c>
      <c r="L7" s="887">
        <v>10</v>
      </c>
      <c r="M7" s="345">
        <v>11</v>
      </c>
      <c r="N7" s="346">
        <v>12</v>
      </c>
      <c r="O7" s="346">
        <v>13</v>
      </c>
      <c r="P7" s="346">
        <v>14</v>
      </c>
      <c r="Q7" s="346">
        <v>15</v>
      </c>
      <c r="R7" s="346">
        <v>16</v>
      </c>
      <c r="S7" s="346">
        <v>17</v>
      </c>
      <c r="T7" s="346">
        <v>18</v>
      </c>
      <c r="U7" s="346">
        <v>19</v>
      </c>
      <c r="V7" s="887">
        <v>20</v>
      </c>
      <c r="W7" s="345">
        <v>21</v>
      </c>
      <c r="X7" s="347">
        <v>22</v>
      </c>
      <c r="Y7" s="346">
        <v>23</v>
      </c>
      <c r="Z7" s="346">
        <v>24</v>
      </c>
      <c r="AA7" s="346">
        <v>25</v>
      </c>
      <c r="AB7" s="346">
        <v>26</v>
      </c>
      <c r="AC7" s="346">
        <v>27</v>
      </c>
      <c r="AD7" s="346">
        <v>28</v>
      </c>
      <c r="AE7" s="347">
        <v>29</v>
      </c>
      <c r="AF7" s="348">
        <v>30</v>
      </c>
      <c r="AG7" s="349" t="s">
        <v>34</v>
      </c>
      <c r="AH7" s="350" t="s">
        <v>35</v>
      </c>
      <c r="AI7" s="351" t="s">
        <v>36</v>
      </c>
      <c r="AJ7" s="352" t="s">
        <v>37</v>
      </c>
      <c r="AK7" s="353" t="s">
        <v>38</v>
      </c>
    </row>
    <row r="8" spans="1:37" s="308" customFormat="1" ht="19.899999999999999" customHeight="1" thickBot="1">
      <c r="A8" s="418"/>
      <c r="B8" s="410"/>
      <c r="C8" s="692" t="s">
        <v>123</v>
      </c>
      <c r="D8" s="408"/>
      <c r="E8" s="408"/>
      <c r="F8" s="408"/>
      <c r="G8" s="408"/>
      <c r="H8" s="408"/>
      <c r="I8" s="408"/>
      <c r="J8" s="408"/>
      <c r="K8" s="408"/>
      <c r="L8" s="888"/>
      <c r="M8" s="692" t="s">
        <v>123</v>
      </c>
      <c r="N8" s="408"/>
      <c r="O8" s="408"/>
      <c r="P8" s="408"/>
      <c r="Q8" s="408"/>
      <c r="R8" s="408"/>
      <c r="S8" s="408"/>
      <c r="T8" s="408"/>
      <c r="U8" s="408"/>
      <c r="V8" s="888"/>
      <c r="W8" s="692" t="s">
        <v>123</v>
      </c>
      <c r="X8" s="408"/>
      <c r="Y8" s="408"/>
      <c r="Z8" s="408"/>
      <c r="AA8" s="408"/>
      <c r="AB8" s="408"/>
      <c r="AC8" s="408"/>
      <c r="AD8" s="408"/>
      <c r="AE8" s="408"/>
      <c r="AF8" s="888"/>
      <c r="AG8" s="409"/>
      <c r="AH8" s="410"/>
      <c r="AI8" s="410"/>
      <c r="AJ8" s="410"/>
      <c r="AK8" s="411"/>
    </row>
    <row r="9" spans="1:37" s="308" customFormat="1">
      <c r="A9" s="716" t="s">
        <v>39</v>
      </c>
      <c r="B9" s="871" t="s">
        <v>256</v>
      </c>
      <c r="C9" s="693"/>
      <c r="D9" s="354"/>
      <c r="E9" s="354"/>
      <c r="F9" s="354"/>
      <c r="G9" s="354"/>
      <c r="H9" s="354"/>
      <c r="I9" s="354"/>
      <c r="J9" s="354"/>
      <c r="K9" s="354"/>
      <c r="L9" s="889"/>
      <c r="M9" s="693"/>
      <c r="N9" s="354"/>
      <c r="O9" s="354"/>
      <c r="P9" s="354"/>
      <c r="Q9" s="354"/>
      <c r="R9" s="354"/>
      <c r="S9" s="354"/>
      <c r="T9" s="354"/>
      <c r="U9" s="354"/>
      <c r="V9" s="889"/>
      <c r="W9" s="693"/>
      <c r="X9" s="354"/>
      <c r="Y9" s="354"/>
      <c r="Z9" s="354"/>
      <c r="AA9" s="354"/>
      <c r="AB9" s="354"/>
      <c r="AC9" s="354"/>
      <c r="AD9" s="354"/>
      <c r="AE9" s="354"/>
      <c r="AF9" s="892"/>
      <c r="AG9" s="717">
        <f>COUNTIF(C9:AF9,"=Met")</f>
        <v>0</v>
      </c>
      <c r="AH9" s="412">
        <f>IF(SUM(AG9,AI9)=0,0,AG9/SUM(AG9,AI9))</f>
        <v>0</v>
      </c>
      <c r="AI9" s="718">
        <f>COUNTIF(C9:AF9,"=Not Met")</f>
        <v>0</v>
      </c>
      <c r="AJ9" s="412">
        <f>IF(SUM(AG9,AI9)=0,0,AI9/SUM(AG9,AI9))</f>
        <v>0</v>
      </c>
      <c r="AK9" s="719">
        <f>COUNTIF(C9:AF9,"=N/A")</f>
        <v>0</v>
      </c>
    </row>
    <row r="10" spans="1:37" s="308" customFormat="1">
      <c r="A10" s="365" t="s">
        <v>40</v>
      </c>
      <c r="B10" s="874" t="s">
        <v>147</v>
      </c>
      <c r="C10" s="693"/>
      <c r="D10" s="354"/>
      <c r="E10" s="354"/>
      <c r="F10" s="354"/>
      <c r="G10" s="354"/>
      <c r="H10" s="354"/>
      <c r="I10" s="354"/>
      <c r="J10" s="354"/>
      <c r="K10" s="354"/>
      <c r="L10" s="889"/>
      <c r="M10" s="693"/>
      <c r="N10" s="354"/>
      <c r="O10" s="354"/>
      <c r="P10" s="354"/>
      <c r="Q10" s="354"/>
      <c r="R10" s="354"/>
      <c r="S10" s="354"/>
      <c r="T10" s="354"/>
      <c r="U10" s="354"/>
      <c r="V10" s="889"/>
      <c r="W10" s="693"/>
      <c r="X10" s="354"/>
      <c r="Y10" s="354"/>
      <c r="Z10" s="354"/>
      <c r="AA10" s="354"/>
      <c r="AB10" s="354"/>
      <c r="AC10" s="354"/>
      <c r="AD10" s="354"/>
      <c r="AE10" s="354"/>
      <c r="AF10" s="892"/>
      <c r="AG10" s="414">
        <f>COUNTIF(C10:AF10,"=Met")</f>
        <v>0</v>
      </c>
      <c r="AH10" s="415">
        <f>IF(SUM(AG10,AI10)=0,0,AG10/SUM(AG10,AI10))</f>
        <v>0</v>
      </c>
      <c r="AI10" s="416">
        <f>COUNTIF(C10:AF10,"=Not Met")</f>
        <v>0</v>
      </c>
      <c r="AJ10" s="415">
        <f>IF(SUM(AG10,AI10)=0,0,AI10/SUM(AG10,AI10))</f>
        <v>0</v>
      </c>
      <c r="AK10" s="417">
        <f>COUNTIF(C10:AF10,"=N/A")</f>
        <v>0</v>
      </c>
    </row>
    <row r="11" spans="1:37" s="308" customFormat="1">
      <c r="A11" s="371"/>
      <c r="B11" s="875" t="s">
        <v>99</v>
      </c>
      <c r="C11" s="694"/>
      <c r="D11" s="355"/>
      <c r="E11" s="355"/>
      <c r="F11" s="355"/>
      <c r="G11" s="355"/>
      <c r="H11" s="355"/>
      <c r="I11" s="355"/>
      <c r="J11" s="355"/>
      <c r="K11" s="355"/>
      <c r="L11" s="890"/>
      <c r="M11" s="694"/>
      <c r="N11" s="355"/>
      <c r="O11" s="355"/>
      <c r="P11" s="355"/>
      <c r="Q11" s="355"/>
      <c r="R11" s="355"/>
      <c r="S11" s="355"/>
      <c r="T11" s="355"/>
      <c r="U11" s="355"/>
      <c r="V11" s="890"/>
      <c r="W11" s="694"/>
      <c r="X11" s="355"/>
      <c r="Y11" s="355"/>
      <c r="Z11" s="355"/>
      <c r="AA11" s="355"/>
      <c r="AB11" s="355"/>
      <c r="AC11" s="355"/>
      <c r="AD11" s="355"/>
      <c r="AE11" s="355"/>
      <c r="AF11" s="893"/>
      <c r="AG11" s="356"/>
      <c r="AH11" s="357"/>
      <c r="AI11" s="358"/>
      <c r="AJ11" s="357"/>
      <c r="AK11" s="359"/>
    </row>
    <row r="12" spans="1:37" s="308" customFormat="1" ht="13.5" thickBot="1">
      <c r="A12" s="413"/>
      <c r="B12" s="876" t="s">
        <v>100</v>
      </c>
      <c r="C12" s="694"/>
      <c r="D12" s="355"/>
      <c r="E12" s="355"/>
      <c r="F12" s="355"/>
      <c r="G12" s="355"/>
      <c r="H12" s="355"/>
      <c r="I12" s="355"/>
      <c r="J12" s="355"/>
      <c r="K12" s="355"/>
      <c r="L12" s="890"/>
      <c r="M12" s="694"/>
      <c r="N12" s="355"/>
      <c r="O12" s="355"/>
      <c r="P12" s="355"/>
      <c r="Q12" s="355"/>
      <c r="R12" s="355"/>
      <c r="S12" s="355"/>
      <c r="T12" s="355"/>
      <c r="U12" s="355"/>
      <c r="V12" s="890"/>
      <c r="W12" s="694"/>
      <c r="X12" s="355"/>
      <c r="Y12" s="355"/>
      <c r="Z12" s="355"/>
      <c r="AA12" s="355"/>
      <c r="AB12" s="355"/>
      <c r="AC12" s="355"/>
      <c r="AD12" s="355"/>
      <c r="AE12" s="355"/>
      <c r="AF12" s="893"/>
      <c r="AG12" s="356"/>
      <c r="AH12" s="357"/>
      <c r="AI12" s="358"/>
      <c r="AJ12" s="357"/>
      <c r="AK12" s="359"/>
    </row>
    <row r="13" spans="1:37" s="308" customFormat="1" ht="19.899999999999999" customHeight="1" thickBot="1">
      <c r="A13" s="418"/>
      <c r="B13" s="410"/>
      <c r="C13" s="692" t="s">
        <v>389</v>
      </c>
      <c r="D13" s="408"/>
      <c r="E13" s="408"/>
      <c r="F13" s="408"/>
      <c r="G13" s="408"/>
      <c r="H13" s="408"/>
      <c r="I13" s="408"/>
      <c r="J13" s="408"/>
      <c r="K13" s="408"/>
      <c r="L13" s="888"/>
      <c r="M13" s="692" t="s">
        <v>389</v>
      </c>
      <c r="N13" s="408"/>
      <c r="O13" s="408"/>
      <c r="P13" s="408"/>
      <c r="Q13" s="408"/>
      <c r="R13" s="408"/>
      <c r="S13" s="408"/>
      <c r="T13" s="408"/>
      <c r="U13" s="408"/>
      <c r="V13" s="888"/>
      <c r="W13" s="692" t="s">
        <v>389</v>
      </c>
      <c r="X13" s="408"/>
      <c r="Y13" s="408"/>
      <c r="Z13" s="408"/>
      <c r="AA13" s="408"/>
      <c r="AB13" s="408"/>
      <c r="AC13" s="408"/>
      <c r="AD13" s="408"/>
      <c r="AE13" s="408"/>
      <c r="AF13" s="888"/>
      <c r="AG13" s="419"/>
      <c r="AH13" s="420"/>
      <c r="AI13" s="420"/>
      <c r="AJ13" s="420"/>
      <c r="AK13" s="421"/>
    </row>
    <row r="14" spans="1:37" s="308" customFormat="1">
      <c r="A14" s="366" t="s">
        <v>41</v>
      </c>
      <c r="B14" s="877" t="s">
        <v>148</v>
      </c>
      <c r="C14" s="693"/>
      <c r="D14" s="354"/>
      <c r="E14" s="354"/>
      <c r="F14" s="354"/>
      <c r="G14" s="354"/>
      <c r="H14" s="354"/>
      <c r="I14" s="354"/>
      <c r="J14" s="354"/>
      <c r="K14" s="354"/>
      <c r="L14" s="889"/>
      <c r="M14" s="693"/>
      <c r="N14" s="354"/>
      <c r="O14" s="354"/>
      <c r="P14" s="354"/>
      <c r="Q14" s="354"/>
      <c r="R14" s="354"/>
      <c r="S14" s="354"/>
      <c r="T14" s="354"/>
      <c r="U14" s="354"/>
      <c r="V14" s="889"/>
      <c r="W14" s="693"/>
      <c r="X14" s="354"/>
      <c r="Y14" s="354"/>
      <c r="Z14" s="354"/>
      <c r="AA14" s="354"/>
      <c r="AB14" s="354"/>
      <c r="AC14" s="354"/>
      <c r="AD14" s="354"/>
      <c r="AE14" s="354"/>
      <c r="AF14" s="892"/>
      <c r="AG14" s="414">
        <f>COUNTIF(C14:AF14,"=Met")</f>
        <v>0</v>
      </c>
      <c r="AH14" s="415">
        <f>IF(SUM(AG14,AI14)=0,0,AG14/SUM(AG14,AI14))</f>
        <v>0</v>
      </c>
      <c r="AI14" s="416">
        <f>COUNTIF(C14:AF14,"=Not Met")</f>
        <v>0</v>
      </c>
      <c r="AJ14" s="415">
        <f>IF(SUM(AG14,AI14)=0,0,AI14/SUM(AG14,AI14))</f>
        <v>0</v>
      </c>
      <c r="AK14" s="417">
        <f>COUNTIF(C14:AF14,"=N/A")</f>
        <v>0</v>
      </c>
    </row>
    <row r="15" spans="1:37" s="308" customFormat="1">
      <c r="A15" s="371"/>
      <c r="B15" s="875" t="s">
        <v>99</v>
      </c>
      <c r="C15" s="694"/>
      <c r="D15" s="355"/>
      <c r="E15" s="355"/>
      <c r="F15" s="355"/>
      <c r="G15" s="355"/>
      <c r="H15" s="355"/>
      <c r="I15" s="355"/>
      <c r="J15" s="355"/>
      <c r="K15" s="355"/>
      <c r="L15" s="890"/>
      <c r="M15" s="694"/>
      <c r="N15" s="355"/>
      <c r="O15" s="355"/>
      <c r="P15" s="355"/>
      <c r="Q15" s="355"/>
      <c r="R15" s="355"/>
      <c r="S15" s="355"/>
      <c r="T15" s="355"/>
      <c r="U15" s="355"/>
      <c r="V15" s="890"/>
      <c r="W15" s="694"/>
      <c r="X15" s="355"/>
      <c r="Y15" s="355"/>
      <c r="Z15" s="355"/>
      <c r="AA15" s="355"/>
      <c r="AB15" s="355"/>
      <c r="AC15" s="355"/>
      <c r="AD15" s="355"/>
      <c r="AE15" s="355"/>
      <c r="AF15" s="893"/>
      <c r="AG15" s="356"/>
      <c r="AH15" s="357"/>
      <c r="AI15" s="358"/>
      <c r="AJ15" s="357"/>
      <c r="AK15" s="359"/>
    </row>
    <row r="16" spans="1:37" s="308" customFormat="1">
      <c r="A16" s="413"/>
      <c r="B16" s="876" t="s">
        <v>100</v>
      </c>
      <c r="C16" s="694"/>
      <c r="D16" s="355"/>
      <c r="E16" s="355"/>
      <c r="F16" s="355"/>
      <c r="G16" s="355"/>
      <c r="H16" s="355"/>
      <c r="I16" s="355"/>
      <c r="J16" s="355"/>
      <c r="K16" s="355"/>
      <c r="L16" s="890"/>
      <c r="M16" s="694"/>
      <c r="N16" s="355"/>
      <c r="O16" s="355"/>
      <c r="P16" s="355"/>
      <c r="Q16" s="355"/>
      <c r="R16" s="355"/>
      <c r="S16" s="355"/>
      <c r="T16" s="355"/>
      <c r="U16" s="355"/>
      <c r="V16" s="890"/>
      <c r="W16" s="694"/>
      <c r="X16" s="355"/>
      <c r="Y16" s="355"/>
      <c r="Z16" s="355"/>
      <c r="AA16" s="355"/>
      <c r="AB16" s="355"/>
      <c r="AC16" s="355"/>
      <c r="AD16" s="355"/>
      <c r="AE16" s="355"/>
      <c r="AF16" s="893"/>
      <c r="AG16" s="356"/>
      <c r="AH16" s="357"/>
      <c r="AI16" s="358"/>
      <c r="AJ16" s="357"/>
      <c r="AK16" s="359"/>
    </row>
    <row r="17" spans="1:37" s="308" customFormat="1" ht="25.5">
      <c r="A17" s="365" t="s">
        <v>42</v>
      </c>
      <c r="B17" s="874" t="s">
        <v>203</v>
      </c>
      <c r="C17" s="693"/>
      <c r="D17" s="354"/>
      <c r="E17" s="354"/>
      <c r="F17" s="354"/>
      <c r="G17" s="354"/>
      <c r="H17" s="354"/>
      <c r="I17" s="354"/>
      <c r="J17" s="354"/>
      <c r="K17" s="354"/>
      <c r="L17" s="889"/>
      <c r="M17" s="693"/>
      <c r="N17" s="354"/>
      <c r="O17" s="354"/>
      <c r="P17" s="354"/>
      <c r="Q17" s="354"/>
      <c r="R17" s="354"/>
      <c r="S17" s="354"/>
      <c r="T17" s="354"/>
      <c r="U17" s="354"/>
      <c r="V17" s="889"/>
      <c r="W17" s="693"/>
      <c r="X17" s="354"/>
      <c r="Y17" s="354"/>
      <c r="Z17" s="354"/>
      <c r="AA17" s="354"/>
      <c r="AB17" s="354"/>
      <c r="AC17" s="354"/>
      <c r="AD17" s="354"/>
      <c r="AE17" s="354"/>
      <c r="AF17" s="892"/>
      <c r="AG17" s="414">
        <f t="shared" ref="AG17:AG22" si="0">COUNTIF(C17:AF17,"=Met")</f>
        <v>0</v>
      </c>
      <c r="AH17" s="415">
        <f t="shared" ref="AH17:AH22" si="1">IF(SUM(AG17,AI17)=0,0,AG17/SUM(AG17,AI17))</f>
        <v>0</v>
      </c>
      <c r="AI17" s="416">
        <f t="shared" ref="AI17:AI22" si="2">COUNTIF(C17:AF17,"=Not Met")</f>
        <v>0</v>
      </c>
      <c r="AJ17" s="415">
        <f t="shared" ref="AJ17:AJ22" si="3">IF(SUM(AG17,AI17)=0,0,AI17/SUM(AG17,AI17))</f>
        <v>0</v>
      </c>
      <c r="AK17" s="417">
        <f t="shared" ref="AK17:AK22" si="4">COUNTIF(C17:AF17,"=N/A")</f>
        <v>0</v>
      </c>
    </row>
    <row r="18" spans="1:37" s="308" customFormat="1" ht="25.5">
      <c r="A18" s="367" t="s">
        <v>43</v>
      </c>
      <c r="B18" s="872" t="s">
        <v>385</v>
      </c>
      <c r="C18" s="693"/>
      <c r="D18" s="354"/>
      <c r="E18" s="354"/>
      <c r="F18" s="354"/>
      <c r="G18" s="354"/>
      <c r="H18" s="354"/>
      <c r="I18" s="354"/>
      <c r="J18" s="354"/>
      <c r="K18" s="354"/>
      <c r="L18" s="889"/>
      <c r="M18" s="693"/>
      <c r="N18" s="354"/>
      <c r="O18" s="354"/>
      <c r="P18" s="354"/>
      <c r="Q18" s="354"/>
      <c r="R18" s="354"/>
      <c r="S18" s="354"/>
      <c r="T18" s="354"/>
      <c r="U18" s="354"/>
      <c r="V18" s="889"/>
      <c r="W18" s="693"/>
      <c r="X18" s="354"/>
      <c r="Y18" s="354"/>
      <c r="Z18" s="354"/>
      <c r="AA18" s="354"/>
      <c r="AB18" s="354"/>
      <c r="AC18" s="354"/>
      <c r="AD18" s="354"/>
      <c r="AE18" s="354"/>
      <c r="AF18" s="892"/>
      <c r="AG18" s="414">
        <f t="shared" si="0"/>
        <v>0</v>
      </c>
      <c r="AH18" s="415">
        <f t="shared" si="1"/>
        <v>0</v>
      </c>
      <c r="AI18" s="416">
        <f t="shared" si="2"/>
        <v>0</v>
      </c>
      <c r="AJ18" s="415">
        <f t="shared" si="3"/>
        <v>0</v>
      </c>
      <c r="AK18" s="417">
        <f t="shared" si="4"/>
        <v>0</v>
      </c>
    </row>
    <row r="19" spans="1:37" s="308" customFormat="1">
      <c r="A19" s="365" t="s">
        <v>44</v>
      </c>
      <c r="B19" s="874" t="s">
        <v>386</v>
      </c>
      <c r="C19" s="693"/>
      <c r="D19" s="354"/>
      <c r="E19" s="354"/>
      <c r="F19" s="354"/>
      <c r="G19" s="354"/>
      <c r="H19" s="354"/>
      <c r="I19" s="354"/>
      <c r="J19" s="354"/>
      <c r="K19" s="354"/>
      <c r="L19" s="889"/>
      <c r="M19" s="693"/>
      <c r="N19" s="354"/>
      <c r="O19" s="354"/>
      <c r="P19" s="354"/>
      <c r="Q19" s="354"/>
      <c r="R19" s="354"/>
      <c r="S19" s="354"/>
      <c r="T19" s="354"/>
      <c r="U19" s="354"/>
      <c r="V19" s="889"/>
      <c r="W19" s="693"/>
      <c r="X19" s="354"/>
      <c r="Y19" s="354"/>
      <c r="Z19" s="354"/>
      <c r="AA19" s="354"/>
      <c r="AB19" s="354"/>
      <c r="AC19" s="354"/>
      <c r="AD19" s="354"/>
      <c r="AE19" s="354"/>
      <c r="AF19" s="892"/>
      <c r="AG19" s="712">
        <f t="shared" si="0"/>
        <v>0</v>
      </c>
      <c r="AH19" s="713">
        <f t="shared" si="1"/>
        <v>0</v>
      </c>
      <c r="AI19" s="714">
        <f t="shared" si="2"/>
        <v>0</v>
      </c>
      <c r="AJ19" s="713">
        <f t="shared" si="3"/>
        <v>0</v>
      </c>
      <c r="AK19" s="715">
        <f t="shared" si="4"/>
        <v>0</v>
      </c>
    </row>
    <row r="20" spans="1:37" s="308" customFormat="1">
      <c r="A20" s="366" t="s">
        <v>45</v>
      </c>
      <c r="B20" s="877" t="s">
        <v>149</v>
      </c>
      <c r="C20" s="693"/>
      <c r="D20" s="354"/>
      <c r="E20" s="354"/>
      <c r="F20" s="354"/>
      <c r="G20" s="354"/>
      <c r="H20" s="354"/>
      <c r="I20" s="354"/>
      <c r="J20" s="354"/>
      <c r="K20" s="354"/>
      <c r="L20" s="889"/>
      <c r="M20" s="693"/>
      <c r="N20" s="354"/>
      <c r="O20" s="354"/>
      <c r="P20" s="354"/>
      <c r="Q20" s="354"/>
      <c r="R20" s="354"/>
      <c r="S20" s="354"/>
      <c r="T20" s="354"/>
      <c r="U20" s="354"/>
      <c r="V20" s="889"/>
      <c r="W20" s="693"/>
      <c r="X20" s="354"/>
      <c r="Y20" s="354"/>
      <c r="Z20" s="354"/>
      <c r="AA20" s="354"/>
      <c r="AB20" s="354"/>
      <c r="AC20" s="354"/>
      <c r="AD20" s="354"/>
      <c r="AE20" s="354"/>
      <c r="AF20" s="892"/>
      <c r="AG20" s="414">
        <f t="shared" si="0"/>
        <v>0</v>
      </c>
      <c r="AH20" s="415">
        <f t="shared" si="1"/>
        <v>0</v>
      </c>
      <c r="AI20" s="416">
        <f t="shared" si="2"/>
        <v>0</v>
      </c>
      <c r="AJ20" s="415">
        <f t="shared" si="3"/>
        <v>0</v>
      </c>
      <c r="AK20" s="417">
        <f t="shared" si="4"/>
        <v>0</v>
      </c>
    </row>
    <row r="21" spans="1:37" s="308" customFormat="1" ht="25.5">
      <c r="A21" s="691" t="s">
        <v>46</v>
      </c>
      <c r="B21" s="878" t="s">
        <v>204</v>
      </c>
      <c r="C21" s="693"/>
      <c r="D21" s="354"/>
      <c r="E21" s="354"/>
      <c r="F21" s="354"/>
      <c r="G21" s="354"/>
      <c r="H21" s="354"/>
      <c r="I21" s="354"/>
      <c r="J21" s="354"/>
      <c r="K21" s="354"/>
      <c r="L21" s="889"/>
      <c r="M21" s="693"/>
      <c r="N21" s="354"/>
      <c r="O21" s="354"/>
      <c r="P21" s="354"/>
      <c r="Q21" s="354"/>
      <c r="R21" s="354"/>
      <c r="S21" s="354"/>
      <c r="T21" s="354"/>
      <c r="U21" s="354"/>
      <c r="V21" s="889"/>
      <c r="W21" s="693"/>
      <c r="X21" s="354"/>
      <c r="Y21" s="354"/>
      <c r="Z21" s="354"/>
      <c r="AA21" s="354"/>
      <c r="AB21" s="354"/>
      <c r="AC21" s="354"/>
      <c r="AD21" s="354"/>
      <c r="AE21" s="354"/>
      <c r="AF21" s="892"/>
      <c r="AG21" s="414">
        <f t="shared" si="0"/>
        <v>0</v>
      </c>
      <c r="AH21" s="415">
        <f t="shared" si="1"/>
        <v>0</v>
      </c>
      <c r="AI21" s="416">
        <f t="shared" si="2"/>
        <v>0</v>
      </c>
      <c r="AJ21" s="415">
        <f t="shared" si="3"/>
        <v>0</v>
      </c>
      <c r="AK21" s="417">
        <f t="shared" si="4"/>
        <v>0</v>
      </c>
    </row>
    <row r="22" spans="1:37" s="308" customFormat="1" ht="25.5">
      <c r="A22" s="365" t="s">
        <v>47</v>
      </c>
      <c r="B22" s="878" t="s">
        <v>125</v>
      </c>
      <c r="C22" s="693"/>
      <c r="D22" s="354"/>
      <c r="E22" s="354"/>
      <c r="F22" s="354"/>
      <c r="G22" s="354"/>
      <c r="H22" s="354"/>
      <c r="I22" s="354"/>
      <c r="J22" s="354"/>
      <c r="K22" s="354"/>
      <c r="L22" s="889"/>
      <c r="M22" s="693"/>
      <c r="N22" s="354"/>
      <c r="O22" s="354"/>
      <c r="P22" s="354"/>
      <c r="Q22" s="354"/>
      <c r="R22" s="354"/>
      <c r="S22" s="354"/>
      <c r="T22" s="354"/>
      <c r="U22" s="354"/>
      <c r="V22" s="889"/>
      <c r="W22" s="693"/>
      <c r="X22" s="354"/>
      <c r="Y22" s="354"/>
      <c r="Z22" s="354"/>
      <c r="AA22" s="354"/>
      <c r="AB22" s="354"/>
      <c r="AC22" s="354"/>
      <c r="AD22" s="354"/>
      <c r="AE22" s="354"/>
      <c r="AF22" s="892"/>
      <c r="AG22" s="414">
        <f t="shared" si="0"/>
        <v>0</v>
      </c>
      <c r="AH22" s="415">
        <f t="shared" si="1"/>
        <v>0</v>
      </c>
      <c r="AI22" s="416">
        <f t="shared" si="2"/>
        <v>0</v>
      </c>
      <c r="AJ22" s="415">
        <f t="shared" si="3"/>
        <v>0</v>
      </c>
      <c r="AK22" s="417">
        <f t="shared" si="4"/>
        <v>0</v>
      </c>
    </row>
    <row r="23" spans="1:37" s="308" customFormat="1">
      <c r="A23" s="367" t="s">
        <v>48</v>
      </c>
      <c r="B23" s="878" t="s">
        <v>102</v>
      </c>
      <c r="C23" s="693"/>
      <c r="D23" s="354"/>
      <c r="E23" s="354"/>
      <c r="F23" s="354"/>
      <c r="G23" s="354"/>
      <c r="H23" s="354"/>
      <c r="I23" s="354"/>
      <c r="J23" s="354"/>
      <c r="K23" s="354"/>
      <c r="L23" s="889"/>
      <c r="M23" s="693"/>
      <c r="N23" s="354"/>
      <c r="O23" s="354"/>
      <c r="P23" s="354"/>
      <c r="Q23" s="354"/>
      <c r="R23" s="354"/>
      <c r="S23" s="354"/>
      <c r="T23" s="354"/>
      <c r="U23" s="354"/>
      <c r="V23" s="889"/>
      <c r="W23" s="693"/>
      <c r="X23" s="354"/>
      <c r="Y23" s="354"/>
      <c r="Z23" s="354"/>
      <c r="AA23" s="354"/>
      <c r="AB23" s="354"/>
      <c r="AC23" s="354"/>
      <c r="AD23" s="354"/>
      <c r="AE23" s="354"/>
      <c r="AF23" s="892"/>
      <c r="AG23" s="414">
        <f t="shared" ref="AG23:AG25" si="5">COUNTIF(C23:AF23,"=Met")</f>
        <v>0</v>
      </c>
      <c r="AH23" s="415">
        <f t="shared" ref="AH23:AH25" si="6">IF(SUM(AG23,AI23)=0,0,AG23/SUM(AG23,AI23))</f>
        <v>0</v>
      </c>
      <c r="AI23" s="416">
        <f t="shared" ref="AI23:AI25" si="7">COUNTIF(C23:AF23,"=Not Met")</f>
        <v>0</v>
      </c>
      <c r="AJ23" s="415">
        <f t="shared" ref="AJ23:AJ25" si="8">IF(SUM(AG23,AI23)=0,0,AI23/SUM(AG23,AI23))</f>
        <v>0</v>
      </c>
      <c r="AK23" s="417">
        <f t="shared" ref="AK23:AK25" si="9">COUNTIF(C23:AF23,"=N/A")</f>
        <v>0</v>
      </c>
    </row>
    <row r="24" spans="1:37" s="308" customFormat="1">
      <c r="A24" s="367" t="s">
        <v>49</v>
      </c>
      <c r="B24" s="879" t="s">
        <v>248</v>
      </c>
      <c r="C24" s="693"/>
      <c r="D24" s="354"/>
      <c r="E24" s="354"/>
      <c r="F24" s="354"/>
      <c r="G24" s="354"/>
      <c r="H24" s="354"/>
      <c r="I24" s="354"/>
      <c r="J24" s="354"/>
      <c r="K24" s="354"/>
      <c r="L24" s="889"/>
      <c r="M24" s="693"/>
      <c r="N24" s="354"/>
      <c r="O24" s="354"/>
      <c r="P24" s="354"/>
      <c r="Q24" s="354"/>
      <c r="R24" s="354"/>
      <c r="S24" s="354"/>
      <c r="T24" s="354"/>
      <c r="U24" s="354"/>
      <c r="V24" s="889"/>
      <c r="W24" s="693"/>
      <c r="X24" s="354"/>
      <c r="Y24" s="354"/>
      <c r="Z24" s="354"/>
      <c r="AA24" s="354"/>
      <c r="AB24" s="354"/>
      <c r="AC24" s="354"/>
      <c r="AD24" s="354"/>
      <c r="AE24" s="354"/>
      <c r="AF24" s="892"/>
      <c r="AG24" s="414">
        <f t="shared" si="5"/>
        <v>0</v>
      </c>
      <c r="AH24" s="415">
        <f t="shared" si="6"/>
        <v>0</v>
      </c>
      <c r="AI24" s="416">
        <f t="shared" si="7"/>
        <v>0</v>
      </c>
      <c r="AJ24" s="415">
        <f t="shared" si="8"/>
        <v>0</v>
      </c>
      <c r="AK24" s="417">
        <f t="shared" si="9"/>
        <v>0</v>
      </c>
    </row>
    <row r="25" spans="1:37" s="308" customFormat="1" ht="13.5" thickBot="1">
      <c r="A25" s="367" t="s">
        <v>50</v>
      </c>
      <c r="B25" s="879" t="s">
        <v>126</v>
      </c>
      <c r="C25" s="693"/>
      <c r="D25" s="354"/>
      <c r="E25" s="354"/>
      <c r="F25" s="354"/>
      <c r="G25" s="354"/>
      <c r="H25" s="354"/>
      <c r="I25" s="354"/>
      <c r="J25" s="354"/>
      <c r="K25" s="354"/>
      <c r="L25" s="889"/>
      <c r="M25" s="693"/>
      <c r="N25" s="354"/>
      <c r="O25" s="354"/>
      <c r="P25" s="354"/>
      <c r="Q25" s="354"/>
      <c r="R25" s="354"/>
      <c r="S25" s="354"/>
      <c r="T25" s="354"/>
      <c r="U25" s="354"/>
      <c r="V25" s="889"/>
      <c r="W25" s="693"/>
      <c r="X25" s="354"/>
      <c r="Y25" s="354"/>
      <c r="Z25" s="354"/>
      <c r="AA25" s="354"/>
      <c r="AB25" s="354"/>
      <c r="AC25" s="354"/>
      <c r="AD25" s="354"/>
      <c r="AE25" s="354"/>
      <c r="AF25" s="892"/>
      <c r="AG25" s="414">
        <f t="shared" si="5"/>
        <v>0</v>
      </c>
      <c r="AH25" s="415">
        <f t="shared" si="6"/>
        <v>0</v>
      </c>
      <c r="AI25" s="416">
        <f t="shared" si="7"/>
        <v>0</v>
      </c>
      <c r="AJ25" s="415">
        <f t="shared" si="8"/>
        <v>0</v>
      </c>
      <c r="AK25" s="417">
        <f t="shared" si="9"/>
        <v>0</v>
      </c>
    </row>
    <row r="26" spans="1:37" s="308" customFormat="1" ht="19.899999999999999" customHeight="1" thickBot="1">
      <c r="A26" s="418"/>
      <c r="B26" s="410"/>
      <c r="C26" s="692" t="s">
        <v>114</v>
      </c>
      <c r="D26" s="408"/>
      <c r="E26" s="408"/>
      <c r="F26" s="408"/>
      <c r="G26" s="408"/>
      <c r="H26" s="408"/>
      <c r="I26" s="408"/>
      <c r="J26" s="408"/>
      <c r="K26" s="408"/>
      <c r="L26" s="888"/>
      <c r="M26" s="692" t="s">
        <v>114</v>
      </c>
      <c r="N26" s="408"/>
      <c r="O26" s="408"/>
      <c r="P26" s="408"/>
      <c r="Q26" s="408"/>
      <c r="R26" s="408"/>
      <c r="S26" s="408"/>
      <c r="T26" s="408"/>
      <c r="U26" s="408"/>
      <c r="V26" s="888"/>
      <c r="W26" s="692" t="s">
        <v>114</v>
      </c>
      <c r="X26" s="408"/>
      <c r="Y26" s="408"/>
      <c r="Z26" s="408"/>
      <c r="AA26" s="408"/>
      <c r="AB26" s="408"/>
      <c r="AC26" s="408"/>
      <c r="AD26" s="408"/>
      <c r="AE26" s="408"/>
      <c r="AF26" s="888"/>
      <c r="AG26" s="419"/>
      <c r="AH26" s="420"/>
      <c r="AI26" s="420"/>
      <c r="AJ26" s="420"/>
      <c r="AK26" s="421"/>
    </row>
    <row r="27" spans="1:37" s="308" customFormat="1">
      <c r="A27" s="366" t="s">
        <v>51</v>
      </c>
      <c r="B27" s="880" t="s">
        <v>145</v>
      </c>
      <c r="C27" s="693"/>
      <c r="D27" s="354"/>
      <c r="E27" s="354"/>
      <c r="F27" s="354"/>
      <c r="G27" s="354"/>
      <c r="H27" s="354"/>
      <c r="I27" s="354"/>
      <c r="J27" s="354"/>
      <c r="K27" s="354"/>
      <c r="L27" s="889"/>
      <c r="M27" s="693"/>
      <c r="N27" s="354"/>
      <c r="O27" s="354"/>
      <c r="P27" s="354"/>
      <c r="Q27" s="354"/>
      <c r="R27" s="354"/>
      <c r="S27" s="354"/>
      <c r="T27" s="354"/>
      <c r="U27" s="354"/>
      <c r="V27" s="889"/>
      <c r="W27" s="693"/>
      <c r="X27" s="354"/>
      <c r="Y27" s="354"/>
      <c r="Z27" s="354"/>
      <c r="AA27" s="354"/>
      <c r="AB27" s="354"/>
      <c r="AC27" s="354"/>
      <c r="AD27" s="354"/>
      <c r="AE27" s="354"/>
      <c r="AF27" s="892"/>
      <c r="AG27" s="414">
        <f t="shared" ref="AG27:AG32" si="10">COUNTIF(C27:AF27,"=Met")</f>
        <v>0</v>
      </c>
      <c r="AH27" s="415">
        <f t="shared" ref="AH27:AH32" si="11">IF(SUM(AG27,AI27)=0,0,AG27/SUM(AG27,AI27))</f>
        <v>0</v>
      </c>
      <c r="AI27" s="416">
        <f t="shared" ref="AI27:AI32" si="12">COUNTIF(C27:AF27,"=Not Met")</f>
        <v>0</v>
      </c>
      <c r="AJ27" s="415">
        <f t="shared" ref="AJ27:AJ32" si="13">IF(SUM(AG27,AI27)=0,0,AI27/SUM(AG27,AI27))</f>
        <v>0</v>
      </c>
      <c r="AK27" s="417">
        <f t="shared" ref="AK27:AK32" si="14">COUNTIF(C27:AF27,"=N/A")</f>
        <v>0</v>
      </c>
    </row>
    <row r="28" spans="1:37" s="308" customFormat="1">
      <c r="A28" s="364" t="s">
        <v>52</v>
      </c>
      <c r="B28" s="880" t="s">
        <v>387</v>
      </c>
      <c r="C28" s="368"/>
      <c r="D28" s="369"/>
      <c r="E28" s="369"/>
      <c r="F28" s="369"/>
      <c r="G28" s="369"/>
      <c r="H28" s="369"/>
      <c r="I28" s="369"/>
      <c r="J28" s="369"/>
      <c r="K28" s="369"/>
      <c r="L28" s="891"/>
      <c r="M28" s="368"/>
      <c r="N28" s="369"/>
      <c r="O28" s="369"/>
      <c r="P28" s="369"/>
      <c r="Q28" s="369"/>
      <c r="R28" s="369"/>
      <c r="S28" s="369"/>
      <c r="T28" s="369"/>
      <c r="U28" s="369"/>
      <c r="V28" s="891"/>
      <c r="W28" s="368"/>
      <c r="X28" s="369"/>
      <c r="Y28" s="369"/>
      <c r="Z28" s="369"/>
      <c r="AA28" s="369"/>
      <c r="AB28" s="369"/>
      <c r="AC28" s="369"/>
      <c r="AD28" s="369"/>
      <c r="AE28" s="369"/>
      <c r="AF28" s="370"/>
      <c r="AG28" s="414">
        <f t="shared" si="10"/>
        <v>0</v>
      </c>
      <c r="AH28" s="415">
        <f t="shared" si="11"/>
        <v>0</v>
      </c>
      <c r="AI28" s="416">
        <f t="shared" si="12"/>
        <v>0</v>
      </c>
      <c r="AJ28" s="415">
        <f t="shared" si="13"/>
        <v>0</v>
      </c>
      <c r="AK28" s="417">
        <f t="shared" si="14"/>
        <v>0</v>
      </c>
    </row>
    <row r="29" spans="1:37" s="308" customFormat="1">
      <c r="A29" s="364" t="s">
        <v>53</v>
      </c>
      <c r="B29" s="881" t="s">
        <v>136</v>
      </c>
      <c r="C29" s="368"/>
      <c r="D29" s="369"/>
      <c r="E29" s="369"/>
      <c r="F29" s="369"/>
      <c r="G29" s="369"/>
      <c r="H29" s="369"/>
      <c r="I29" s="369"/>
      <c r="J29" s="369"/>
      <c r="K29" s="369"/>
      <c r="L29" s="891"/>
      <c r="M29" s="368"/>
      <c r="N29" s="369"/>
      <c r="O29" s="369"/>
      <c r="P29" s="369"/>
      <c r="Q29" s="369"/>
      <c r="R29" s="369"/>
      <c r="S29" s="369"/>
      <c r="T29" s="369"/>
      <c r="U29" s="369"/>
      <c r="V29" s="891"/>
      <c r="W29" s="368"/>
      <c r="X29" s="369"/>
      <c r="Y29" s="369"/>
      <c r="Z29" s="369"/>
      <c r="AA29" s="369"/>
      <c r="AB29" s="369"/>
      <c r="AC29" s="369"/>
      <c r="AD29" s="369"/>
      <c r="AE29" s="369"/>
      <c r="AF29" s="370"/>
      <c r="AG29" s="414">
        <f t="shared" si="10"/>
        <v>0</v>
      </c>
      <c r="AH29" s="415">
        <f t="shared" si="11"/>
        <v>0</v>
      </c>
      <c r="AI29" s="416">
        <f t="shared" si="12"/>
        <v>0</v>
      </c>
      <c r="AJ29" s="415">
        <f t="shared" si="13"/>
        <v>0</v>
      </c>
      <c r="AK29" s="417">
        <f t="shared" si="14"/>
        <v>0</v>
      </c>
    </row>
    <row r="30" spans="1:37" s="308" customFormat="1" ht="25.5">
      <c r="A30" s="364" t="s">
        <v>54</v>
      </c>
      <c r="B30" s="873" t="s">
        <v>205</v>
      </c>
      <c r="C30" s="368"/>
      <c r="D30" s="369"/>
      <c r="E30" s="369"/>
      <c r="F30" s="369"/>
      <c r="G30" s="369"/>
      <c r="H30" s="369"/>
      <c r="I30" s="369"/>
      <c r="J30" s="369"/>
      <c r="K30" s="369"/>
      <c r="L30" s="891"/>
      <c r="M30" s="368"/>
      <c r="N30" s="369"/>
      <c r="O30" s="369"/>
      <c r="P30" s="369"/>
      <c r="Q30" s="369"/>
      <c r="R30" s="369"/>
      <c r="S30" s="369"/>
      <c r="T30" s="369"/>
      <c r="U30" s="369"/>
      <c r="V30" s="891"/>
      <c r="W30" s="368"/>
      <c r="X30" s="369"/>
      <c r="Y30" s="369"/>
      <c r="Z30" s="369"/>
      <c r="AA30" s="369"/>
      <c r="AB30" s="369"/>
      <c r="AC30" s="369"/>
      <c r="AD30" s="369"/>
      <c r="AE30" s="369"/>
      <c r="AF30" s="370"/>
      <c r="AG30" s="414">
        <f t="shared" si="10"/>
        <v>0</v>
      </c>
      <c r="AH30" s="415">
        <f t="shared" si="11"/>
        <v>0</v>
      </c>
      <c r="AI30" s="416">
        <f t="shared" si="12"/>
        <v>0</v>
      </c>
      <c r="AJ30" s="415">
        <f t="shared" si="13"/>
        <v>0</v>
      </c>
      <c r="AK30" s="417">
        <f t="shared" si="14"/>
        <v>0</v>
      </c>
    </row>
    <row r="31" spans="1:37" s="308" customFormat="1">
      <c r="A31" s="688" t="s">
        <v>55</v>
      </c>
      <c r="B31" s="873" t="s">
        <v>366</v>
      </c>
      <c r="C31" s="368"/>
      <c r="D31" s="369"/>
      <c r="E31" s="369"/>
      <c r="F31" s="369"/>
      <c r="G31" s="369"/>
      <c r="H31" s="369"/>
      <c r="I31" s="369"/>
      <c r="J31" s="369"/>
      <c r="K31" s="369"/>
      <c r="L31" s="891"/>
      <c r="M31" s="368"/>
      <c r="N31" s="369"/>
      <c r="O31" s="369"/>
      <c r="P31" s="369"/>
      <c r="Q31" s="369"/>
      <c r="R31" s="369"/>
      <c r="S31" s="369"/>
      <c r="T31" s="369"/>
      <c r="U31" s="369"/>
      <c r="V31" s="891"/>
      <c r="W31" s="368"/>
      <c r="X31" s="369"/>
      <c r="Y31" s="369"/>
      <c r="Z31" s="369"/>
      <c r="AA31" s="369"/>
      <c r="AB31" s="369"/>
      <c r="AC31" s="369"/>
      <c r="AD31" s="369"/>
      <c r="AE31" s="369"/>
      <c r="AF31" s="370"/>
      <c r="AG31" s="414">
        <f t="shared" ref="AG31" si="15">COUNTIF(C31:AF31,"=Met")</f>
        <v>0</v>
      </c>
      <c r="AH31" s="415">
        <f t="shared" ref="AH31" si="16">IF(SUM(AG31,AI31)=0,0,AG31/SUM(AG31,AI31))</f>
        <v>0</v>
      </c>
      <c r="AI31" s="416">
        <f t="shared" ref="AI31" si="17">COUNTIF(C31:AF31,"=Not Met")</f>
        <v>0</v>
      </c>
      <c r="AJ31" s="415">
        <f t="shared" ref="AJ31" si="18">IF(SUM(AG31,AI31)=0,0,AI31/SUM(AG31,AI31))</f>
        <v>0</v>
      </c>
      <c r="AK31" s="417">
        <f t="shared" ref="AK31" si="19">COUNTIF(C31:AF31,"=N/A")</f>
        <v>0</v>
      </c>
    </row>
    <row r="32" spans="1:37" s="308" customFormat="1" ht="13.5" thickBot="1">
      <c r="A32" s="565" t="s">
        <v>56</v>
      </c>
      <c r="B32" s="882" t="s">
        <v>150</v>
      </c>
      <c r="C32" s="368"/>
      <c r="D32" s="369"/>
      <c r="E32" s="369"/>
      <c r="F32" s="369"/>
      <c r="G32" s="369"/>
      <c r="H32" s="369"/>
      <c r="I32" s="369"/>
      <c r="J32" s="369"/>
      <c r="K32" s="369"/>
      <c r="L32" s="891"/>
      <c r="M32" s="368"/>
      <c r="N32" s="369"/>
      <c r="O32" s="369"/>
      <c r="P32" s="369"/>
      <c r="Q32" s="369"/>
      <c r="R32" s="369"/>
      <c r="S32" s="369"/>
      <c r="T32" s="369"/>
      <c r="U32" s="369"/>
      <c r="V32" s="891"/>
      <c r="W32" s="368"/>
      <c r="X32" s="369"/>
      <c r="Y32" s="369"/>
      <c r="Z32" s="369"/>
      <c r="AA32" s="369"/>
      <c r="AB32" s="369"/>
      <c r="AC32" s="369"/>
      <c r="AD32" s="369"/>
      <c r="AE32" s="369"/>
      <c r="AF32" s="370"/>
      <c r="AG32" s="670">
        <f t="shared" si="10"/>
        <v>0</v>
      </c>
      <c r="AH32" s="671">
        <f t="shared" si="11"/>
        <v>0</v>
      </c>
      <c r="AI32" s="672">
        <f t="shared" si="12"/>
        <v>0</v>
      </c>
      <c r="AJ32" s="671">
        <f t="shared" si="13"/>
        <v>0</v>
      </c>
      <c r="AK32" s="673">
        <f t="shared" si="14"/>
        <v>0</v>
      </c>
    </row>
    <row r="33" spans="1:37" s="374" customFormat="1" ht="13.9" customHeight="1" thickBot="1">
      <c r="A33" s="372"/>
      <c r="B33" s="379" t="s">
        <v>57</v>
      </c>
      <c r="C33" s="667"/>
      <c r="D33" s="668"/>
      <c r="E33" s="668"/>
      <c r="F33" s="668"/>
      <c r="G33" s="668"/>
      <c r="H33" s="668"/>
      <c r="I33" s="668"/>
      <c r="J33" s="668"/>
      <c r="K33" s="668"/>
      <c r="L33" s="669"/>
      <c r="M33" s="667"/>
      <c r="N33" s="668"/>
      <c r="O33" s="668"/>
      <c r="P33" s="668"/>
      <c r="Q33" s="668"/>
      <c r="R33" s="668"/>
      <c r="S33" s="668"/>
      <c r="T33" s="668"/>
      <c r="U33" s="668"/>
      <c r="V33" s="669"/>
      <c r="W33" s="667"/>
      <c r="X33" s="668"/>
      <c r="Y33" s="668"/>
      <c r="Z33" s="668"/>
      <c r="AA33" s="668"/>
      <c r="AB33" s="668"/>
      <c r="AC33" s="668"/>
      <c r="AD33" s="668"/>
      <c r="AE33" s="668"/>
      <c r="AF33" s="669"/>
      <c r="AG33" s="373"/>
      <c r="AH33" s="373"/>
      <c r="AI33" s="373"/>
      <c r="AJ33" s="373"/>
      <c r="AK33" s="373"/>
    </row>
    <row r="34" spans="1:37" s="308" customFormat="1" ht="13.9" customHeight="1" thickBot="1">
      <c r="A34" s="375"/>
      <c r="B34" s="376"/>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377"/>
      <c r="AH34" s="378"/>
      <c r="AI34" s="377"/>
      <c r="AJ34" s="378"/>
      <c r="AK34" s="377"/>
    </row>
    <row r="35" spans="1:37" s="214" customFormat="1">
      <c r="A35" s="222"/>
      <c r="B35" s="264" t="s">
        <v>107</v>
      </c>
      <c r="C35" s="265" t="str">
        <f t="shared" ref="C35:AF35" si="20">IF(MIN(C11,C15)=0,"",MIN(C11,C15))</f>
        <v/>
      </c>
      <c r="D35" s="266" t="str">
        <f t="shared" si="20"/>
        <v/>
      </c>
      <c r="E35" s="266" t="str">
        <f t="shared" si="20"/>
        <v/>
      </c>
      <c r="F35" s="266" t="str">
        <f t="shared" si="20"/>
        <v/>
      </c>
      <c r="G35" s="266" t="str">
        <f t="shared" si="20"/>
        <v/>
      </c>
      <c r="H35" s="266" t="str">
        <f t="shared" si="20"/>
        <v/>
      </c>
      <c r="I35" s="266" t="str">
        <f t="shared" si="20"/>
        <v/>
      </c>
      <c r="J35" s="266" t="str">
        <f t="shared" si="20"/>
        <v/>
      </c>
      <c r="K35" s="266" t="str">
        <f t="shared" si="20"/>
        <v/>
      </c>
      <c r="L35" s="266" t="str">
        <f t="shared" si="20"/>
        <v/>
      </c>
      <c r="M35" s="266" t="str">
        <f t="shared" si="20"/>
        <v/>
      </c>
      <c r="N35" s="266" t="str">
        <f t="shared" si="20"/>
        <v/>
      </c>
      <c r="O35" s="266" t="str">
        <f t="shared" si="20"/>
        <v/>
      </c>
      <c r="P35" s="266" t="str">
        <f t="shared" si="20"/>
        <v/>
      </c>
      <c r="Q35" s="266" t="str">
        <f t="shared" si="20"/>
        <v/>
      </c>
      <c r="R35" s="266" t="str">
        <f t="shared" si="20"/>
        <v/>
      </c>
      <c r="S35" s="266" t="str">
        <f t="shared" si="20"/>
        <v/>
      </c>
      <c r="T35" s="266" t="str">
        <f t="shared" si="20"/>
        <v/>
      </c>
      <c r="U35" s="266" t="str">
        <f t="shared" si="20"/>
        <v/>
      </c>
      <c r="V35" s="266" t="str">
        <f t="shared" si="20"/>
        <v/>
      </c>
      <c r="W35" s="266" t="str">
        <f t="shared" si="20"/>
        <v/>
      </c>
      <c r="X35" s="266" t="str">
        <f t="shared" si="20"/>
        <v/>
      </c>
      <c r="Y35" s="266" t="str">
        <f t="shared" si="20"/>
        <v/>
      </c>
      <c r="Z35" s="266" t="str">
        <f t="shared" si="20"/>
        <v/>
      </c>
      <c r="AA35" s="266" t="str">
        <f t="shared" si="20"/>
        <v/>
      </c>
      <c r="AB35" s="266" t="str">
        <f t="shared" si="20"/>
        <v/>
      </c>
      <c r="AC35" s="266" t="str">
        <f t="shared" si="20"/>
        <v/>
      </c>
      <c r="AD35" s="266" t="str">
        <f t="shared" si="20"/>
        <v/>
      </c>
      <c r="AE35" s="266" t="str">
        <f t="shared" si="20"/>
        <v/>
      </c>
      <c r="AF35" s="689" t="str">
        <f t="shared" si="20"/>
        <v/>
      </c>
      <c r="AG35" s="163"/>
      <c r="AH35" s="163"/>
      <c r="AI35" s="163"/>
      <c r="AJ35" s="163"/>
      <c r="AK35" s="163"/>
    </row>
    <row r="36" spans="1:37" s="214" customFormat="1" ht="13.5" thickBot="1">
      <c r="A36" s="222"/>
      <c r="B36" s="264" t="s">
        <v>108</v>
      </c>
      <c r="C36" s="267" t="str">
        <f t="shared" ref="C36:AF36" si="21">IF(MAX(C12,C16)=0,"",MAX(C12,C16))</f>
        <v/>
      </c>
      <c r="D36" s="268" t="str">
        <f t="shared" si="21"/>
        <v/>
      </c>
      <c r="E36" s="268" t="str">
        <f t="shared" si="21"/>
        <v/>
      </c>
      <c r="F36" s="268" t="str">
        <f t="shared" si="21"/>
        <v/>
      </c>
      <c r="G36" s="268" t="str">
        <f t="shared" si="21"/>
        <v/>
      </c>
      <c r="H36" s="268" t="str">
        <f t="shared" si="21"/>
        <v/>
      </c>
      <c r="I36" s="268" t="str">
        <f t="shared" si="21"/>
        <v/>
      </c>
      <c r="J36" s="268" t="str">
        <f t="shared" si="21"/>
        <v/>
      </c>
      <c r="K36" s="268" t="str">
        <f t="shared" si="21"/>
        <v/>
      </c>
      <c r="L36" s="268" t="str">
        <f t="shared" si="21"/>
        <v/>
      </c>
      <c r="M36" s="268" t="str">
        <f t="shared" si="21"/>
        <v/>
      </c>
      <c r="N36" s="268" t="str">
        <f t="shared" si="21"/>
        <v/>
      </c>
      <c r="O36" s="268" t="str">
        <f t="shared" si="21"/>
        <v/>
      </c>
      <c r="P36" s="268" t="str">
        <f t="shared" si="21"/>
        <v/>
      </c>
      <c r="Q36" s="268" t="str">
        <f t="shared" si="21"/>
        <v/>
      </c>
      <c r="R36" s="268" t="str">
        <f t="shared" si="21"/>
        <v/>
      </c>
      <c r="S36" s="268" t="str">
        <f t="shared" si="21"/>
        <v/>
      </c>
      <c r="T36" s="268" t="str">
        <f t="shared" si="21"/>
        <v/>
      </c>
      <c r="U36" s="268" t="str">
        <f t="shared" si="21"/>
        <v/>
      </c>
      <c r="V36" s="268" t="str">
        <f t="shared" si="21"/>
        <v/>
      </c>
      <c r="W36" s="268" t="str">
        <f t="shared" si="21"/>
        <v/>
      </c>
      <c r="X36" s="268" t="str">
        <f t="shared" si="21"/>
        <v/>
      </c>
      <c r="Y36" s="268" t="str">
        <f t="shared" si="21"/>
        <v/>
      </c>
      <c r="Z36" s="268" t="str">
        <f t="shared" si="21"/>
        <v/>
      </c>
      <c r="AA36" s="268" t="str">
        <f t="shared" si="21"/>
        <v/>
      </c>
      <c r="AB36" s="268" t="str">
        <f t="shared" si="21"/>
        <v/>
      </c>
      <c r="AC36" s="268" t="str">
        <f t="shared" si="21"/>
        <v/>
      </c>
      <c r="AD36" s="268" t="str">
        <f t="shared" si="21"/>
        <v/>
      </c>
      <c r="AE36" s="268" t="str">
        <f t="shared" si="21"/>
        <v/>
      </c>
      <c r="AF36" s="690" t="str">
        <f t="shared" si="21"/>
        <v/>
      </c>
      <c r="AG36" s="163"/>
      <c r="AH36" s="163"/>
      <c r="AI36" s="163"/>
      <c r="AJ36" s="163"/>
      <c r="AK36" s="163"/>
    </row>
    <row r="37" spans="1:37" s="214" customFormat="1" ht="13.9" customHeight="1" thickBot="1">
      <c r="A37" s="222"/>
      <c r="B37" s="223"/>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25"/>
      <c r="AH37" s="270"/>
      <c r="AI37" s="225"/>
      <c r="AJ37" s="270"/>
      <c r="AK37" s="225"/>
    </row>
    <row r="38" spans="1:37" s="308" customFormat="1" ht="13.9" customHeight="1">
      <c r="A38" s="375"/>
      <c r="B38" s="379" t="s">
        <v>58</v>
      </c>
      <c r="C38" s="380">
        <f>COUNTIF(C9:C32,"=Met")</f>
        <v>0</v>
      </c>
      <c r="D38" s="381">
        <f t="shared" ref="D38:AF38" si="22">COUNTIF(D9:D32,"=Met")</f>
        <v>0</v>
      </c>
      <c r="E38" s="381">
        <f t="shared" si="22"/>
        <v>0</v>
      </c>
      <c r="F38" s="381">
        <f t="shared" si="22"/>
        <v>0</v>
      </c>
      <c r="G38" s="381">
        <f t="shared" si="22"/>
        <v>0</v>
      </c>
      <c r="H38" s="381">
        <f t="shared" si="22"/>
        <v>0</v>
      </c>
      <c r="I38" s="381">
        <f t="shared" si="22"/>
        <v>0</v>
      </c>
      <c r="J38" s="381">
        <f t="shared" si="22"/>
        <v>0</v>
      </c>
      <c r="K38" s="381">
        <f t="shared" si="22"/>
        <v>0</v>
      </c>
      <c r="L38" s="381">
        <f t="shared" si="22"/>
        <v>0</v>
      </c>
      <c r="M38" s="381">
        <f t="shared" si="22"/>
        <v>0</v>
      </c>
      <c r="N38" s="381">
        <f t="shared" si="22"/>
        <v>0</v>
      </c>
      <c r="O38" s="381">
        <f t="shared" si="22"/>
        <v>0</v>
      </c>
      <c r="P38" s="381">
        <f t="shared" si="22"/>
        <v>0</v>
      </c>
      <c r="Q38" s="381">
        <f t="shared" si="22"/>
        <v>0</v>
      </c>
      <c r="R38" s="381">
        <f t="shared" si="22"/>
        <v>0</v>
      </c>
      <c r="S38" s="381">
        <f t="shared" si="22"/>
        <v>0</v>
      </c>
      <c r="T38" s="381">
        <f t="shared" si="22"/>
        <v>0</v>
      </c>
      <c r="U38" s="381">
        <f t="shared" si="22"/>
        <v>0</v>
      </c>
      <c r="V38" s="381">
        <f t="shared" si="22"/>
        <v>0</v>
      </c>
      <c r="W38" s="381">
        <f t="shared" si="22"/>
        <v>0</v>
      </c>
      <c r="X38" s="381">
        <f t="shared" si="22"/>
        <v>0</v>
      </c>
      <c r="Y38" s="381">
        <f t="shared" si="22"/>
        <v>0</v>
      </c>
      <c r="Z38" s="381">
        <f t="shared" si="22"/>
        <v>0</v>
      </c>
      <c r="AA38" s="381">
        <f t="shared" si="22"/>
        <v>0</v>
      </c>
      <c r="AB38" s="381">
        <f t="shared" si="22"/>
        <v>0</v>
      </c>
      <c r="AC38" s="381">
        <f t="shared" si="22"/>
        <v>0</v>
      </c>
      <c r="AD38" s="381">
        <f t="shared" si="22"/>
        <v>0</v>
      </c>
      <c r="AE38" s="381">
        <f t="shared" si="22"/>
        <v>0</v>
      </c>
      <c r="AF38" s="382">
        <f t="shared" si="22"/>
        <v>0</v>
      </c>
      <c r="AG38" s="377"/>
      <c r="AH38" s="378"/>
      <c r="AI38" s="377"/>
      <c r="AJ38" s="378"/>
      <c r="AK38" s="377"/>
    </row>
    <row r="39" spans="1:37" s="308" customFormat="1" ht="13.9" customHeight="1">
      <c r="A39" s="375"/>
      <c r="B39" s="379" t="s">
        <v>59</v>
      </c>
      <c r="C39" s="383">
        <f t="shared" ref="C39:AF39" si="23">IF(SUM(C38,C40)=0,0,C38/SUM(C38,C40))</f>
        <v>0</v>
      </c>
      <c r="D39" s="384">
        <f t="shared" si="23"/>
        <v>0</v>
      </c>
      <c r="E39" s="384">
        <f t="shared" si="23"/>
        <v>0</v>
      </c>
      <c r="F39" s="384">
        <f t="shared" si="23"/>
        <v>0</v>
      </c>
      <c r="G39" s="384">
        <f t="shared" si="23"/>
        <v>0</v>
      </c>
      <c r="H39" s="384">
        <f t="shared" si="23"/>
        <v>0</v>
      </c>
      <c r="I39" s="384">
        <f t="shared" si="23"/>
        <v>0</v>
      </c>
      <c r="J39" s="384">
        <f t="shared" si="23"/>
        <v>0</v>
      </c>
      <c r="K39" s="384">
        <f t="shared" si="23"/>
        <v>0</v>
      </c>
      <c r="L39" s="384">
        <f t="shared" si="23"/>
        <v>0</v>
      </c>
      <c r="M39" s="384">
        <f t="shared" si="23"/>
        <v>0</v>
      </c>
      <c r="N39" s="384">
        <f t="shared" si="23"/>
        <v>0</v>
      </c>
      <c r="O39" s="384">
        <f t="shared" si="23"/>
        <v>0</v>
      </c>
      <c r="P39" s="384">
        <f t="shared" si="23"/>
        <v>0</v>
      </c>
      <c r="Q39" s="384">
        <f t="shared" si="23"/>
        <v>0</v>
      </c>
      <c r="R39" s="384">
        <f t="shared" si="23"/>
        <v>0</v>
      </c>
      <c r="S39" s="384">
        <f t="shared" si="23"/>
        <v>0</v>
      </c>
      <c r="T39" s="384">
        <f t="shared" si="23"/>
        <v>0</v>
      </c>
      <c r="U39" s="384">
        <f t="shared" si="23"/>
        <v>0</v>
      </c>
      <c r="V39" s="384">
        <f t="shared" si="23"/>
        <v>0</v>
      </c>
      <c r="W39" s="384">
        <f t="shared" si="23"/>
        <v>0</v>
      </c>
      <c r="X39" s="384">
        <f t="shared" si="23"/>
        <v>0</v>
      </c>
      <c r="Y39" s="384">
        <f t="shared" si="23"/>
        <v>0</v>
      </c>
      <c r="Z39" s="384">
        <f t="shared" si="23"/>
        <v>0</v>
      </c>
      <c r="AA39" s="384">
        <f t="shared" si="23"/>
        <v>0</v>
      </c>
      <c r="AB39" s="384">
        <f t="shared" si="23"/>
        <v>0</v>
      </c>
      <c r="AC39" s="384">
        <f t="shared" si="23"/>
        <v>0</v>
      </c>
      <c r="AD39" s="384">
        <f t="shared" si="23"/>
        <v>0</v>
      </c>
      <c r="AE39" s="384">
        <f t="shared" si="23"/>
        <v>0</v>
      </c>
      <c r="AF39" s="385">
        <f t="shared" si="23"/>
        <v>0</v>
      </c>
      <c r="AG39" s="377"/>
      <c r="AH39" s="378"/>
      <c r="AI39" s="377"/>
      <c r="AJ39" s="378"/>
      <c r="AK39" s="377"/>
    </row>
    <row r="40" spans="1:37" s="308" customFormat="1" ht="13.9" customHeight="1">
      <c r="A40" s="375"/>
      <c r="B40" s="379" t="s">
        <v>60</v>
      </c>
      <c r="C40" s="386">
        <f>COUNTIF(C9:C32,"=Not Met")</f>
        <v>0</v>
      </c>
      <c r="D40" s="387">
        <f t="shared" ref="D40:AF40" si="24">COUNTIF(D9:D32,"=Not Met")</f>
        <v>0</v>
      </c>
      <c r="E40" s="387">
        <f t="shared" si="24"/>
        <v>0</v>
      </c>
      <c r="F40" s="387">
        <f t="shared" si="24"/>
        <v>0</v>
      </c>
      <c r="G40" s="387">
        <f t="shared" si="24"/>
        <v>0</v>
      </c>
      <c r="H40" s="387">
        <f t="shared" si="24"/>
        <v>0</v>
      </c>
      <c r="I40" s="387">
        <f t="shared" si="24"/>
        <v>0</v>
      </c>
      <c r="J40" s="387">
        <f t="shared" si="24"/>
        <v>0</v>
      </c>
      <c r="K40" s="387">
        <f t="shared" si="24"/>
        <v>0</v>
      </c>
      <c r="L40" s="387">
        <f t="shared" si="24"/>
        <v>0</v>
      </c>
      <c r="M40" s="387">
        <f t="shared" si="24"/>
        <v>0</v>
      </c>
      <c r="N40" s="387">
        <f t="shared" si="24"/>
        <v>0</v>
      </c>
      <c r="O40" s="387">
        <f t="shared" si="24"/>
        <v>0</v>
      </c>
      <c r="P40" s="387">
        <f t="shared" si="24"/>
        <v>0</v>
      </c>
      <c r="Q40" s="387">
        <f t="shared" si="24"/>
        <v>0</v>
      </c>
      <c r="R40" s="387">
        <f t="shared" si="24"/>
        <v>0</v>
      </c>
      <c r="S40" s="387">
        <f t="shared" si="24"/>
        <v>0</v>
      </c>
      <c r="T40" s="387">
        <f t="shared" si="24"/>
        <v>0</v>
      </c>
      <c r="U40" s="387">
        <f t="shared" si="24"/>
        <v>0</v>
      </c>
      <c r="V40" s="387">
        <f t="shared" si="24"/>
        <v>0</v>
      </c>
      <c r="W40" s="387">
        <f t="shared" si="24"/>
        <v>0</v>
      </c>
      <c r="X40" s="387">
        <f t="shared" si="24"/>
        <v>0</v>
      </c>
      <c r="Y40" s="387">
        <f t="shared" si="24"/>
        <v>0</v>
      </c>
      <c r="Z40" s="387">
        <f t="shared" si="24"/>
        <v>0</v>
      </c>
      <c r="AA40" s="387">
        <f t="shared" si="24"/>
        <v>0</v>
      </c>
      <c r="AB40" s="387">
        <f t="shared" si="24"/>
        <v>0</v>
      </c>
      <c r="AC40" s="387">
        <f t="shared" si="24"/>
        <v>0</v>
      </c>
      <c r="AD40" s="387">
        <f t="shared" si="24"/>
        <v>0</v>
      </c>
      <c r="AE40" s="387">
        <f t="shared" si="24"/>
        <v>0</v>
      </c>
      <c r="AF40" s="388">
        <f t="shared" si="24"/>
        <v>0</v>
      </c>
      <c r="AG40" s="377"/>
      <c r="AH40" s="378"/>
      <c r="AI40" s="377"/>
      <c r="AJ40" s="378"/>
      <c r="AK40" s="377"/>
    </row>
    <row r="41" spans="1:37" s="308" customFormat="1" ht="13.9" customHeight="1">
      <c r="A41" s="375"/>
      <c r="B41" s="379" t="s">
        <v>61</v>
      </c>
      <c r="C41" s="383">
        <f t="shared" ref="C41:AF41" si="25">IF(SUM(C38,C40)=0,0,C40/SUM(C38,C40))</f>
        <v>0</v>
      </c>
      <c r="D41" s="384">
        <f t="shared" si="25"/>
        <v>0</v>
      </c>
      <c r="E41" s="384">
        <f t="shared" si="25"/>
        <v>0</v>
      </c>
      <c r="F41" s="384">
        <f t="shared" si="25"/>
        <v>0</v>
      </c>
      <c r="G41" s="384">
        <f t="shared" si="25"/>
        <v>0</v>
      </c>
      <c r="H41" s="384">
        <f t="shared" si="25"/>
        <v>0</v>
      </c>
      <c r="I41" s="384">
        <f t="shared" si="25"/>
        <v>0</v>
      </c>
      <c r="J41" s="384">
        <f t="shared" si="25"/>
        <v>0</v>
      </c>
      <c r="K41" s="384">
        <f t="shared" si="25"/>
        <v>0</v>
      </c>
      <c r="L41" s="384">
        <f t="shared" si="25"/>
        <v>0</v>
      </c>
      <c r="M41" s="384">
        <f t="shared" si="25"/>
        <v>0</v>
      </c>
      <c r="N41" s="384">
        <f t="shared" si="25"/>
        <v>0</v>
      </c>
      <c r="O41" s="384">
        <f t="shared" si="25"/>
        <v>0</v>
      </c>
      <c r="P41" s="384">
        <f t="shared" si="25"/>
        <v>0</v>
      </c>
      <c r="Q41" s="384">
        <f t="shared" si="25"/>
        <v>0</v>
      </c>
      <c r="R41" s="384">
        <f t="shared" si="25"/>
        <v>0</v>
      </c>
      <c r="S41" s="384">
        <f t="shared" si="25"/>
        <v>0</v>
      </c>
      <c r="T41" s="384">
        <f t="shared" si="25"/>
        <v>0</v>
      </c>
      <c r="U41" s="384">
        <f t="shared" si="25"/>
        <v>0</v>
      </c>
      <c r="V41" s="384">
        <f t="shared" si="25"/>
        <v>0</v>
      </c>
      <c r="W41" s="384">
        <f t="shared" si="25"/>
        <v>0</v>
      </c>
      <c r="X41" s="384">
        <f t="shared" si="25"/>
        <v>0</v>
      </c>
      <c r="Y41" s="384">
        <f t="shared" si="25"/>
        <v>0</v>
      </c>
      <c r="Z41" s="384">
        <f t="shared" si="25"/>
        <v>0</v>
      </c>
      <c r="AA41" s="384">
        <f t="shared" si="25"/>
        <v>0</v>
      </c>
      <c r="AB41" s="384">
        <f t="shared" si="25"/>
        <v>0</v>
      </c>
      <c r="AC41" s="384">
        <f t="shared" si="25"/>
        <v>0</v>
      </c>
      <c r="AD41" s="384">
        <f t="shared" si="25"/>
        <v>0</v>
      </c>
      <c r="AE41" s="384">
        <f t="shared" si="25"/>
        <v>0</v>
      </c>
      <c r="AF41" s="385">
        <f t="shared" si="25"/>
        <v>0</v>
      </c>
      <c r="AG41" s="377"/>
      <c r="AH41" s="378"/>
      <c r="AI41" s="377"/>
      <c r="AJ41" s="378"/>
      <c r="AK41" s="377"/>
    </row>
    <row r="42" spans="1:37" s="308" customFormat="1" ht="13.9" customHeight="1" thickBot="1">
      <c r="A42" s="375"/>
      <c r="B42" s="379" t="s">
        <v>62</v>
      </c>
      <c r="C42" s="389">
        <f>COUNTIF(C9:C32,"=N/A")</f>
        <v>0</v>
      </c>
      <c r="D42" s="390">
        <f t="shared" ref="D42:AF42" si="26">COUNTIF(D9:D32,"=N/A")</f>
        <v>0</v>
      </c>
      <c r="E42" s="390">
        <f t="shared" si="26"/>
        <v>0</v>
      </c>
      <c r="F42" s="390">
        <f t="shared" si="26"/>
        <v>0</v>
      </c>
      <c r="G42" s="390">
        <f t="shared" si="26"/>
        <v>0</v>
      </c>
      <c r="H42" s="390">
        <f t="shared" si="26"/>
        <v>0</v>
      </c>
      <c r="I42" s="390">
        <f t="shared" si="26"/>
        <v>0</v>
      </c>
      <c r="J42" s="390">
        <f t="shared" si="26"/>
        <v>0</v>
      </c>
      <c r="K42" s="390">
        <f t="shared" si="26"/>
        <v>0</v>
      </c>
      <c r="L42" s="390">
        <f t="shared" si="26"/>
        <v>0</v>
      </c>
      <c r="M42" s="390">
        <f t="shared" si="26"/>
        <v>0</v>
      </c>
      <c r="N42" s="390">
        <f t="shared" si="26"/>
        <v>0</v>
      </c>
      <c r="O42" s="390">
        <f t="shared" si="26"/>
        <v>0</v>
      </c>
      <c r="P42" s="390">
        <f t="shared" si="26"/>
        <v>0</v>
      </c>
      <c r="Q42" s="390">
        <f t="shared" si="26"/>
        <v>0</v>
      </c>
      <c r="R42" s="390">
        <f t="shared" si="26"/>
        <v>0</v>
      </c>
      <c r="S42" s="390">
        <f t="shared" si="26"/>
        <v>0</v>
      </c>
      <c r="T42" s="390">
        <f t="shared" si="26"/>
        <v>0</v>
      </c>
      <c r="U42" s="390">
        <f t="shared" si="26"/>
        <v>0</v>
      </c>
      <c r="V42" s="390">
        <f t="shared" si="26"/>
        <v>0</v>
      </c>
      <c r="W42" s="390">
        <f t="shared" si="26"/>
        <v>0</v>
      </c>
      <c r="X42" s="390">
        <f t="shared" si="26"/>
        <v>0</v>
      </c>
      <c r="Y42" s="390">
        <f t="shared" si="26"/>
        <v>0</v>
      </c>
      <c r="Z42" s="390">
        <f t="shared" si="26"/>
        <v>0</v>
      </c>
      <c r="AA42" s="390">
        <f t="shared" si="26"/>
        <v>0</v>
      </c>
      <c r="AB42" s="390">
        <f t="shared" si="26"/>
        <v>0</v>
      </c>
      <c r="AC42" s="390">
        <f t="shared" si="26"/>
        <v>0</v>
      </c>
      <c r="AD42" s="390">
        <f t="shared" si="26"/>
        <v>0</v>
      </c>
      <c r="AE42" s="390">
        <f t="shared" si="26"/>
        <v>0</v>
      </c>
      <c r="AF42" s="391">
        <f t="shared" si="26"/>
        <v>0</v>
      </c>
      <c r="AG42" s="165"/>
      <c r="AH42" s="165"/>
      <c r="AI42" s="165"/>
      <c r="AJ42" s="165"/>
      <c r="AK42" s="165"/>
    </row>
    <row r="43" spans="1:37" s="308" customFormat="1" ht="13.9" customHeight="1" thickBot="1">
      <c r="A43" s="1026"/>
      <c r="B43" s="1027"/>
      <c r="C43" s="1027"/>
      <c r="D43" s="1027"/>
      <c r="E43" s="1027"/>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c r="AD43" s="1027"/>
      <c r="AE43" s="1027"/>
      <c r="AF43" s="1027"/>
      <c r="AG43" s="1027"/>
      <c r="AH43" s="1027"/>
      <c r="AI43" s="1027"/>
      <c r="AJ43" s="1027"/>
      <c r="AK43" s="1027"/>
    </row>
    <row r="44" spans="1:37" s="374" customFormat="1" ht="13.9" customHeight="1">
      <c r="A44" s="392"/>
      <c r="B44" s="393"/>
      <c r="C44" s="394" t="s">
        <v>63</v>
      </c>
      <c r="D44" s="395"/>
      <c r="E44" s="395"/>
      <c r="F44" s="395"/>
      <c r="G44" s="395"/>
      <c r="H44" s="395"/>
      <c r="I44" s="395"/>
      <c r="J44" s="395"/>
      <c r="K44" s="395"/>
      <c r="L44" s="396"/>
      <c r="M44" s="394" t="s">
        <v>64</v>
      </c>
      <c r="N44" s="395"/>
      <c r="O44" s="395"/>
      <c r="P44" s="395"/>
      <c r="Q44" s="395"/>
      <c r="R44" s="395"/>
      <c r="S44" s="395"/>
      <c r="T44" s="395"/>
      <c r="U44" s="395"/>
      <c r="V44" s="396"/>
      <c r="W44" s="394" t="s">
        <v>65</v>
      </c>
      <c r="X44" s="395"/>
      <c r="Y44" s="395"/>
      <c r="Z44" s="395"/>
      <c r="AA44" s="395"/>
      <c r="AB44" s="395"/>
      <c r="AC44" s="395"/>
      <c r="AD44" s="395"/>
      <c r="AE44" s="395"/>
      <c r="AF44" s="396"/>
      <c r="AG44" s="397"/>
      <c r="AH44" s="398"/>
      <c r="AI44" s="398"/>
      <c r="AJ44" s="398"/>
      <c r="AK44" s="398"/>
    </row>
    <row r="45" spans="1:37" s="374" customFormat="1" ht="70.150000000000006" customHeight="1" thickBot="1">
      <c r="A45" s="392"/>
      <c r="B45" s="399"/>
      <c r="C45" s="1051"/>
      <c r="D45" s="1052"/>
      <c r="E45" s="1052"/>
      <c r="F45" s="1052"/>
      <c r="G45" s="1052"/>
      <c r="H45" s="1052"/>
      <c r="I45" s="1052"/>
      <c r="J45" s="1052"/>
      <c r="K45" s="1052"/>
      <c r="L45" s="1053"/>
      <c r="M45" s="1051"/>
      <c r="N45" s="1052"/>
      <c r="O45" s="1052"/>
      <c r="P45" s="1052"/>
      <c r="Q45" s="1052"/>
      <c r="R45" s="1052"/>
      <c r="S45" s="1052"/>
      <c r="T45" s="1052"/>
      <c r="U45" s="1052"/>
      <c r="V45" s="1053"/>
      <c r="W45" s="1051"/>
      <c r="X45" s="1052"/>
      <c r="Y45" s="1052"/>
      <c r="Z45" s="1052"/>
      <c r="AA45" s="1052"/>
      <c r="AB45" s="1052"/>
      <c r="AC45" s="1052"/>
      <c r="AD45" s="1052"/>
      <c r="AE45" s="1052"/>
      <c r="AF45" s="1053"/>
      <c r="AG45" s="399"/>
      <c r="AH45" s="399"/>
      <c r="AI45" s="399"/>
      <c r="AJ45" s="399"/>
      <c r="AK45" s="399"/>
    </row>
    <row r="46" spans="1:37" s="308" customFormat="1">
      <c r="A46" s="375"/>
      <c r="B46" s="400"/>
      <c r="C46" s="401"/>
      <c r="D46" s="401"/>
      <c r="E46" s="401"/>
      <c r="F46" s="401"/>
      <c r="G46" s="401"/>
      <c r="H46" s="401"/>
      <c r="I46" s="401"/>
      <c r="J46" s="401"/>
      <c r="K46" s="401"/>
      <c r="L46" s="401"/>
      <c r="M46" s="401"/>
      <c r="N46" s="401"/>
      <c r="O46" s="401"/>
      <c r="P46" s="401"/>
      <c r="Q46" s="401"/>
      <c r="R46" s="401"/>
      <c r="S46" s="401"/>
      <c r="T46" s="401"/>
      <c r="U46" s="401"/>
      <c r="V46" s="401"/>
      <c r="W46" s="401"/>
      <c r="X46" s="401"/>
      <c r="Y46" s="401"/>
      <c r="Z46" s="401"/>
      <c r="AA46" s="401"/>
      <c r="AB46" s="401"/>
      <c r="AC46" s="401"/>
      <c r="AD46" s="401"/>
      <c r="AE46" s="401"/>
      <c r="AF46" s="401"/>
      <c r="AG46" s="165"/>
      <c r="AH46" s="165"/>
      <c r="AI46" s="165"/>
      <c r="AJ46" s="165"/>
      <c r="AK46" s="165"/>
    </row>
    <row r="47" spans="1:37" s="308" customFormat="1">
      <c r="A47" s="375"/>
      <c r="B47" s="400"/>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163"/>
      <c r="AH47" s="163"/>
      <c r="AI47" s="163"/>
      <c r="AJ47" s="163"/>
      <c r="AK47" s="163"/>
    </row>
    <row r="48" spans="1:37" s="308" customFormat="1">
      <c r="A48" s="375"/>
      <c r="B48" s="400"/>
      <c r="C48" s="401"/>
      <c r="D48" s="401"/>
      <c r="E48" s="40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163"/>
      <c r="AH48" s="163"/>
      <c r="AI48" s="163"/>
      <c r="AJ48" s="163"/>
      <c r="AK48" s="163"/>
    </row>
    <row r="49" spans="1:37" s="308" customFormat="1">
      <c r="A49" s="375"/>
      <c r="B49" s="400"/>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163"/>
      <c r="AH49" s="163"/>
      <c r="AI49" s="163"/>
      <c r="AJ49" s="163"/>
      <c r="AK49" s="163"/>
    </row>
    <row r="50" spans="1:37" s="308" customFormat="1">
      <c r="A50" s="375"/>
      <c r="B50" s="400"/>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163"/>
      <c r="AH50" s="163"/>
      <c r="AI50" s="163"/>
      <c r="AJ50" s="163"/>
      <c r="AK50" s="163"/>
    </row>
    <row r="51" spans="1:37" s="308" customFormat="1">
      <c r="A51" s="375"/>
      <c r="B51" s="400"/>
      <c r="C51" s="401"/>
      <c r="D51" s="401"/>
      <c r="E51" s="401"/>
      <c r="F51" s="401"/>
      <c r="G51" s="401"/>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163"/>
      <c r="AH51" s="163"/>
      <c r="AI51" s="163"/>
      <c r="AJ51" s="163"/>
      <c r="AK51" s="163"/>
    </row>
    <row r="52" spans="1:37" s="308" customFormat="1">
      <c r="A52" s="375"/>
      <c r="B52" s="400"/>
      <c r="C52" s="401"/>
      <c r="D52" s="401"/>
      <c r="E52" s="401"/>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163"/>
      <c r="AH52" s="163"/>
      <c r="AI52" s="163"/>
      <c r="AJ52" s="163"/>
      <c r="AK52" s="163"/>
    </row>
    <row r="53" spans="1:37" s="308" customFormat="1">
      <c r="A53" s="375"/>
      <c r="B53" s="400"/>
      <c r="C53" s="401"/>
      <c r="D53" s="401"/>
      <c r="E53" s="401"/>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163"/>
      <c r="AH53" s="163"/>
      <c r="AI53" s="163"/>
      <c r="AJ53" s="163"/>
      <c r="AK53" s="163"/>
    </row>
    <row r="54" spans="1:37" s="308" customFormat="1">
      <c r="A54" s="375"/>
      <c r="B54" s="400"/>
      <c r="C54" s="401"/>
      <c r="D54" s="401"/>
      <c r="E54" s="401"/>
      <c r="F54" s="401"/>
      <c r="G54" s="401"/>
      <c r="H54" s="401"/>
      <c r="I54" s="401"/>
      <c r="J54" s="401"/>
      <c r="K54" s="401"/>
      <c r="L54" s="401"/>
      <c r="M54" s="401"/>
      <c r="N54" s="401"/>
      <c r="O54" s="401"/>
      <c r="P54" s="401"/>
      <c r="Q54" s="401"/>
      <c r="R54" s="401"/>
      <c r="S54" s="401"/>
      <c r="T54" s="401"/>
      <c r="U54" s="401"/>
      <c r="V54" s="401"/>
      <c r="W54" s="401"/>
      <c r="X54" s="401"/>
      <c r="Y54" s="401"/>
      <c r="Z54" s="401"/>
      <c r="AA54" s="401"/>
      <c r="AB54" s="401"/>
      <c r="AC54" s="401"/>
      <c r="AD54" s="401"/>
      <c r="AE54" s="401"/>
      <c r="AF54" s="401"/>
      <c r="AG54" s="163"/>
      <c r="AH54" s="163"/>
      <c r="AI54" s="163"/>
      <c r="AJ54" s="163"/>
      <c r="AK54" s="163"/>
    </row>
    <row r="55" spans="1:37" s="308" customFormat="1">
      <c r="A55" s="375"/>
      <c r="B55" s="400"/>
      <c r="C55" s="401"/>
      <c r="D55" s="401"/>
      <c r="E55" s="401"/>
      <c r="F55" s="401"/>
      <c r="G55" s="401"/>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163"/>
      <c r="AH55" s="163"/>
      <c r="AI55" s="163"/>
      <c r="AJ55" s="163"/>
      <c r="AK55" s="163"/>
    </row>
    <row r="56" spans="1:37" s="308" customFormat="1">
      <c r="A56" s="375"/>
      <c r="B56" s="377"/>
      <c r="C56" s="402"/>
      <c r="D56" s="402"/>
      <c r="E56" s="402"/>
      <c r="F56" s="402"/>
      <c r="G56" s="402"/>
      <c r="H56" s="402"/>
      <c r="I56" s="402"/>
      <c r="J56" s="402"/>
      <c r="K56" s="402"/>
      <c r="L56" s="402"/>
      <c r="M56" s="402"/>
      <c r="N56" s="402"/>
      <c r="O56" s="402"/>
      <c r="P56" s="402"/>
      <c r="Q56" s="402"/>
      <c r="R56" s="402"/>
      <c r="S56" s="402"/>
      <c r="T56" s="402"/>
      <c r="U56" s="402"/>
      <c r="V56" s="402"/>
      <c r="W56" s="402"/>
      <c r="X56" s="402"/>
      <c r="Y56" s="402"/>
      <c r="Z56" s="402"/>
      <c r="AA56" s="402"/>
      <c r="AB56" s="402"/>
      <c r="AC56" s="402"/>
      <c r="AD56" s="402"/>
      <c r="AE56" s="402"/>
      <c r="AF56" s="377"/>
      <c r="AG56" s="163"/>
      <c r="AH56" s="163"/>
      <c r="AI56" s="163"/>
      <c r="AJ56" s="163"/>
      <c r="AK56" s="163"/>
    </row>
    <row r="57" spans="1:37" s="308" customFormat="1">
      <c r="A57" s="375"/>
      <c r="B57" s="377"/>
      <c r="C57" s="402"/>
      <c r="D57" s="402"/>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377"/>
      <c r="AG57" s="163"/>
      <c r="AH57" s="163"/>
      <c r="AI57" s="163"/>
      <c r="AJ57" s="163"/>
      <c r="AK57" s="163"/>
    </row>
    <row r="58" spans="1:37" s="308" customFormat="1">
      <c r="A58" s="375"/>
      <c r="B58" s="377"/>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377"/>
      <c r="AG58" s="163"/>
      <c r="AH58" s="163"/>
      <c r="AI58" s="163"/>
      <c r="AJ58" s="163"/>
      <c r="AK58" s="163"/>
    </row>
    <row r="59" spans="1:37" s="308" customFormat="1">
      <c r="A59" s="375"/>
      <c r="B59" s="377"/>
      <c r="C59" s="402"/>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377"/>
      <c r="AG59" s="163"/>
      <c r="AH59" s="163"/>
      <c r="AI59" s="163"/>
      <c r="AJ59" s="163"/>
      <c r="AK59" s="163"/>
    </row>
    <row r="60" spans="1:37" s="308" customFormat="1">
      <c r="A60" s="375"/>
      <c r="B60" s="377"/>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377"/>
      <c r="AG60" s="163"/>
      <c r="AH60" s="163"/>
      <c r="AI60" s="163"/>
      <c r="AJ60" s="163"/>
      <c r="AK60" s="163"/>
    </row>
    <row r="61" spans="1:37" s="308" customFormat="1">
      <c r="A61" s="375"/>
      <c r="B61" s="377"/>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377"/>
      <c r="AG61" s="163"/>
      <c r="AH61" s="163"/>
      <c r="AI61" s="163"/>
      <c r="AJ61" s="163"/>
      <c r="AK61" s="163"/>
    </row>
    <row r="62" spans="1:37" s="308" customFormat="1">
      <c r="A62" s="375"/>
      <c r="B62" s="377"/>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377"/>
      <c r="AG62" s="163"/>
      <c r="AH62" s="163"/>
      <c r="AI62" s="163"/>
      <c r="AJ62" s="163"/>
      <c r="AK62" s="163"/>
    </row>
    <row r="63" spans="1:37" s="308" customFormat="1">
      <c r="A63" s="375"/>
      <c r="B63" s="377"/>
      <c r="C63" s="402"/>
      <c r="D63" s="402"/>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377"/>
      <c r="AG63" s="163"/>
      <c r="AH63" s="163"/>
      <c r="AI63" s="163"/>
      <c r="AJ63" s="163"/>
      <c r="AK63" s="163"/>
    </row>
    <row r="64" spans="1:37" s="308" customFormat="1">
      <c r="A64" s="375"/>
      <c r="B64" s="377"/>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377"/>
      <c r="AG64" s="163"/>
      <c r="AH64" s="163"/>
      <c r="AI64" s="163"/>
      <c r="AJ64" s="163"/>
      <c r="AK64" s="163"/>
    </row>
    <row r="65" spans="1:37" s="308" customFormat="1">
      <c r="A65" s="375"/>
      <c r="B65" s="377"/>
      <c r="C65" s="402"/>
      <c r="D65" s="402"/>
      <c r="E65" s="402"/>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c r="AD65" s="402"/>
      <c r="AE65" s="402"/>
      <c r="AF65" s="377"/>
      <c r="AG65" s="163"/>
      <c r="AH65" s="163"/>
      <c r="AI65" s="163"/>
      <c r="AJ65" s="163"/>
      <c r="AK65" s="163"/>
    </row>
    <row r="66" spans="1:37" s="308" customFormat="1">
      <c r="A66" s="375"/>
      <c r="B66" s="377"/>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377"/>
      <c r="AG66" s="163"/>
      <c r="AH66" s="163"/>
      <c r="AI66" s="163"/>
      <c r="AJ66" s="163"/>
      <c r="AK66" s="163"/>
    </row>
    <row r="67" spans="1:37" s="308" customFormat="1">
      <c r="A67" s="375"/>
      <c r="B67" s="377"/>
      <c r="C67" s="402"/>
      <c r="D67" s="402"/>
      <c r="E67" s="402"/>
      <c r="F67" s="402"/>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377"/>
      <c r="AG67" s="163"/>
      <c r="AH67" s="163"/>
      <c r="AI67" s="163"/>
      <c r="AJ67" s="163"/>
      <c r="AK67" s="163"/>
    </row>
    <row r="68" spans="1:37" s="308" customFormat="1">
      <c r="A68" s="375"/>
      <c r="B68" s="377"/>
      <c r="C68" s="402"/>
      <c r="D68" s="402"/>
      <c r="E68" s="402"/>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c r="AD68" s="402"/>
      <c r="AE68" s="402"/>
      <c r="AF68" s="377"/>
      <c r="AG68" s="163"/>
      <c r="AH68" s="163"/>
      <c r="AI68" s="163"/>
      <c r="AJ68" s="163"/>
      <c r="AK68" s="163"/>
    </row>
    <row r="69" spans="1:37" s="308" customFormat="1">
      <c r="A69" s="375"/>
      <c r="B69" s="377"/>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2"/>
      <c r="AE69" s="402"/>
      <c r="AF69" s="377"/>
      <c r="AG69" s="163"/>
      <c r="AH69" s="163"/>
      <c r="AI69" s="163"/>
      <c r="AJ69" s="163"/>
      <c r="AK69" s="163"/>
    </row>
    <row r="70" spans="1:37" s="308" customFormat="1">
      <c r="A70" s="375"/>
      <c r="B70" s="377"/>
      <c r="C70" s="402"/>
      <c r="D70" s="402"/>
      <c r="E70" s="402"/>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c r="AD70" s="402"/>
      <c r="AE70" s="402"/>
      <c r="AF70" s="377"/>
      <c r="AG70" s="163"/>
      <c r="AH70" s="163"/>
      <c r="AI70" s="163"/>
      <c r="AJ70" s="163"/>
      <c r="AK70" s="163"/>
    </row>
    <row r="71" spans="1:37" s="308" customFormat="1">
      <c r="A71" s="375"/>
      <c r="B71" s="377"/>
      <c r="C71" s="402"/>
      <c r="D71" s="402"/>
      <c r="E71" s="402"/>
      <c r="F71" s="402"/>
      <c r="G71" s="402"/>
      <c r="H71" s="402"/>
      <c r="I71" s="402"/>
      <c r="J71" s="402"/>
      <c r="K71" s="402"/>
      <c r="L71" s="402"/>
      <c r="M71" s="402"/>
      <c r="N71" s="402"/>
      <c r="O71" s="402"/>
      <c r="P71" s="402"/>
      <c r="Q71" s="402"/>
      <c r="R71" s="402"/>
      <c r="S71" s="402"/>
      <c r="T71" s="402"/>
      <c r="U71" s="402"/>
      <c r="V71" s="402"/>
      <c r="W71" s="402"/>
      <c r="X71" s="402"/>
      <c r="Y71" s="402"/>
      <c r="Z71" s="402"/>
      <c r="AA71" s="402"/>
      <c r="AB71" s="402"/>
      <c r="AC71" s="402"/>
      <c r="AD71" s="402"/>
      <c r="AE71" s="402"/>
      <c r="AF71" s="377"/>
      <c r="AG71" s="163"/>
      <c r="AH71" s="163"/>
      <c r="AI71" s="163"/>
      <c r="AJ71" s="163"/>
      <c r="AK71" s="163"/>
    </row>
    <row r="72" spans="1:37" s="308" customFormat="1">
      <c r="A72" s="375"/>
      <c r="B72" s="377"/>
      <c r="C72" s="402"/>
      <c r="D72" s="402"/>
      <c r="E72" s="402"/>
      <c r="F72" s="402"/>
      <c r="G72" s="402"/>
      <c r="H72" s="402"/>
      <c r="I72" s="402"/>
      <c r="J72" s="402"/>
      <c r="K72" s="402"/>
      <c r="L72" s="402"/>
      <c r="M72" s="402"/>
      <c r="N72" s="402"/>
      <c r="O72" s="402"/>
      <c r="P72" s="402"/>
      <c r="Q72" s="402"/>
      <c r="R72" s="402"/>
      <c r="S72" s="402"/>
      <c r="T72" s="402"/>
      <c r="U72" s="402"/>
      <c r="V72" s="402"/>
      <c r="W72" s="402"/>
      <c r="X72" s="402"/>
      <c r="Y72" s="402"/>
      <c r="Z72" s="402"/>
      <c r="AA72" s="402"/>
      <c r="AB72" s="402"/>
      <c r="AC72" s="402"/>
      <c r="AD72" s="402"/>
      <c r="AE72" s="402"/>
      <c r="AF72" s="377"/>
      <c r="AG72" s="163"/>
      <c r="AH72" s="163"/>
      <c r="AI72" s="163"/>
      <c r="AJ72" s="163"/>
      <c r="AK72" s="163"/>
    </row>
    <row r="73" spans="1:37" s="308" customFormat="1">
      <c r="A73" s="375"/>
      <c r="B73" s="377"/>
      <c r="C73" s="402"/>
      <c r="D73" s="402"/>
      <c r="E73" s="402"/>
      <c r="F73" s="402"/>
      <c r="G73" s="402"/>
      <c r="H73" s="402"/>
      <c r="I73" s="402"/>
      <c r="J73" s="402"/>
      <c r="K73" s="402"/>
      <c r="L73" s="402"/>
      <c r="M73" s="402"/>
      <c r="N73" s="402"/>
      <c r="O73" s="402"/>
      <c r="P73" s="402"/>
      <c r="Q73" s="402"/>
      <c r="R73" s="402"/>
      <c r="S73" s="402"/>
      <c r="T73" s="402"/>
      <c r="U73" s="402"/>
      <c r="V73" s="402"/>
      <c r="W73" s="402"/>
      <c r="X73" s="402"/>
      <c r="Y73" s="402"/>
      <c r="Z73" s="402"/>
      <c r="AA73" s="402"/>
      <c r="AB73" s="402"/>
      <c r="AC73" s="402"/>
      <c r="AD73" s="402"/>
      <c r="AE73" s="402"/>
      <c r="AF73" s="377"/>
      <c r="AG73" s="163"/>
      <c r="AH73" s="163"/>
      <c r="AI73" s="163"/>
      <c r="AJ73" s="163"/>
      <c r="AK73" s="163"/>
    </row>
    <row r="74" spans="1:37" s="308" customFormat="1">
      <c r="A74" s="375"/>
      <c r="B74" s="377"/>
      <c r="C74" s="402"/>
      <c r="D74" s="402"/>
      <c r="E74" s="402"/>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2"/>
      <c r="AE74" s="402"/>
      <c r="AF74" s="377"/>
      <c r="AG74" s="163"/>
      <c r="AH74" s="163"/>
      <c r="AI74" s="163"/>
      <c r="AJ74" s="163"/>
      <c r="AK74" s="163"/>
    </row>
    <row r="75" spans="1:37">
      <c r="AG75" s="163"/>
      <c r="AH75" s="163"/>
      <c r="AI75" s="163"/>
      <c r="AJ75" s="163"/>
      <c r="AK75" s="163"/>
    </row>
    <row r="76" spans="1:37">
      <c r="AG76" s="163"/>
      <c r="AH76" s="163"/>
      <c r="AI76" s="163"/>
      <c r="AJ76" s="163"/>
      <c r="AK76" s="163"/>
    </row>
    <row r="77" spans="1:37">
      <c r="AG77" s="163"/>
      <c r="AH77" s="163"/>
      <c r="AI77" s="163"/>
      <c r="AJ77" s="163"/>
      <c r="AK77" s="163"/>
    </row>
    <row r="78" spans="1:37">
      <c r="AG78" s="163"/>
      <c r="AH78" s="163"/>
      <c r="AI78" s="163"/>
      <c r="AJ78" s="163"/>
      <c r="AK78" s="163"/>
    </row>
    <row r="79" spans="1:37">
      <c r="AG79" s="163"/>
      <c r="AH79" s="163"/>
      <c r="AI79" s="163"/>
      <c r="AJ79" s="163"/>
      <c r="AK79" s="163"/>
    </row>
    <row r="80" spans="1: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row r="204" spans="33:37">
      <c r="AG204" s="163"/>
      <c r="AH204" s="163"/>
      <c r="AI204" s="163"/>
      <c r="AJ204" s="163"/>
      <c r="AK204" s="163"/>
    </row>
    <row r="205" spans="33:37">
      <c r="AG205" s="163"/>
      <c r="AH205" s="163"/>
      <c r="AI205" s="163"/>
      <c r="AJ205" s="163"/>
      <c r="AK205" s="163"/>
    </row>
    <row r="206" spans="33:37">
      <c r="AG206" s="163"/>
      <c r="AH206" s="163"/>
      <c r="AI206" s="163"/>
      <c r="AJ206" s="163"/>
      <c r="AK206" s="163"/>
    </row>
    <row r="207" spans="33:37">
      <c r="AG207" s="163"/>
      <c r="AH207" s="163"/>
      <c r="AI207" s="163"/>
      <c r="AJ207" s="163"/>
      <c r="AK207" s="163"/>
    </row>
    <row r="208" spans="33:37">
      <c r="AG208" s="163"/>
      <c r="AH208" s="163"/>
      <c r="AI208" s="163"/>
      <c r="AJ208" s="163"/>
      <c r="AK208" s="163"/>
    </row>
    <row r="209" spans="33:37">
      <c r="AG209" s="163"/>
      <c r="AH209" s="163"/>
      <c r="AI209" s="163"/>
      <c r="AJ209" s="163"/>
      <c r="AK209" s="163"/>
    </row>
    <row r="210" spans="33:37">
      <c r="AG210" s="163"/>
      <c r="AH210" s="163"/>
      <c r="AI210" s="163"/>
      <c r="AJ210" s="163"/>
      <c r="AK210" s="163"/>
    </row>
    <row r="211" spans="33:37">
      <c r="AG211" s="163"/>
      <c r="AH211" s="163"/>
      <c r="AI211" s="163"/>
      <c r="AJ211" s="163"/>
      <c r="AK211" s="163"/>
    </row>
    <row r="212" spans="33:37">
      <c r="AG212" s="163"/>
      <c r="AH212" s="163"/>
      <c r="AI212" s="163"/>
      <c r="AJ212" s="163"/>
      <c r="AK212" s="163"/>
    </row>
    <row r="213" spans="33:37">
      <c r="AG213" s="163"/>
      <c r="AH213" s="163"/>
      <c r="AI213" s="163"/>
      <c r="AJ213" s="163"/>
      <c r="AK213" s="163"/>
    </row>
    <row r="214" spans="33:37">
      <c r="AG214" s="163"/>
      <c r="AH214" s="163"/>
      <c r="AI214" s="163"/>
      <c r="AJ214" s="163"/>
      <c r="AK214" s="163"/>
    </row>
    <row r="215" spans="33:37">
      <c r="AG215" s="163"/>
      <c r="AH215" s="163"/>
      <c r="AI215" s="163"/>
      <c r="AJ215" s="163"/>
      <c r="AK215" s="163"/>
    </row>
    <row r="216" spans="33:37">
      <c r="AG216" s="163"/>
      <c r="AH216" s="163"/>
      <c r="AI216" s="163"/>
      <c r="AJ216" s="163"/>
      <c r="AK216" s="163"/>
    </row>
    <row r="217" spans="33:37">
      <c r="AG217" s="163"/>
      <c r="AH217" s="163"/>
      <c r="AI217" s="163"/>
      <c r="AJ217" s="163"/>
      <c r="AK217" s="163"/>
    </row>
    <row r="218" spans="33:37">
      <c r="AG218" s="163"/>
      <c r="AH218" s="163"/>
      <c r="AI218" s="163"/>
      <c r="AJ218" s="163"/>
      <c r="AK218" s="163"/>
    </row>
    <row r="219" spans="33:37">
      <c r="AG219" s="163"/>
      <c r="AH219" s="163"/>
      <c r="AI219" s="163"/>
      <c r="AJ219" s="163"/>
      <c r="AK219" s="163"/>
    </row>
    <row r="220" spans="33:37">
      <c r="AG220" s="163"/>
      <c r="AH220" s="163"/>
      <c r="AI220" s="163"/>
      <c r="AJ220" s="163"/>
      <c r="AK220" s="163"/>
    </row>
    <row r="221" spans="33:37">
      <c r="AG221" s="163"/>
      <c r="AH221" s="163"/>
      <c r="AI221" s="163"/>
      <c r="AJ221" s="163"/>
      <c r="AK221" s="163"/>
    </row>
    <row r="222" spans="33:37">
      <c r="AG222" s="163"/>
      <c r="AH222" s="163"/>
      <c r="AI222" s="163"/>
      <c r="AJ222" s="163"/>
      <c r="AK222" s="163"/>
    </row>
    <row r="223" spans="33:37">
      <c r="AG223" s="163"/>
      <c r="AH223" s="163"/>
      <c r="AI223" s="163"/>
      <c r="AJ223" s="163"/>
      <c r="AK223" s="163"/>
    </row>
    <row r="224" spans="33:37">
      <c r="AG224" s="163"/>
      <c r="AH224" s="163"/>
      <c r="AI224" s="163"/>
      <c r="AJ224" s="163"/>
      <c r="AK224" s="163"/>
    </row>
    <row r="225" spans="33:37">
      <c r="AG225" s="163"/>
      <c r="AH225" s="163"/>
      <c r="AI225" s="163"/>
      <c r="AJ225" s="163"/>
      <c r="AK225" s="163"/>
    </row>
    <row r="226" spans="33:37">
      <c r="AG226" s="163"/>
      <c r="AH226" s="163"/>
      <c r="AI226" s="163"/>
      <c r="AJ226" s="163"/>
      <c r="AK226" s="163"/>
    </row>
    <row r="227" spans="33:37">
      <c r="AG227" s="163"/>
      <c r="AH227" s="163"/>
      <c r="AI227" s="163"/>
      <c r="AJ227" s="163"/>
      <c r="AK227" s="163"/>
    </row>
  </sheetData>
  <sheetProtection sheet="1" objects="1" scenarios="1"/>
  <mergeCells count="5">
    <mergeCell ref="W2:AF2"/>
    <mergeCell ref="A43:AK43"/>
    <mergeCell ref="C45:L45"/>
    <mergeCell ref="M45:V45"/>
    <mergeCell ref="W45:AF45"/>
  </mergeCells>
  <conditionalFormatting sqref="C9:AF12 C20:AF25 C14:AF18 C27:AF32">
    <cfRule type="cellIs" dxfId="9" priority="3" stopIfTrue="1" operator="equal">
      <formula>"Not Met"</formula>
    </cfRule>
    <cfRule type="cellIs" dxfId="8" priority="4" stopIfTrue="1" operator="equal">
      <formula>"N/A"</formula>
    </cfRule>
  </conditionalFormatting>
  <conditionalFormatting sqref="C19:AF19">
    <cfRule type="cellIs" dxfId="7" priority="1" stopIfTrue="1" operator="equal">
      <formula>"Not Met"</formula>
    </cfRule>
    <cfRule type="cellIs" dxfId="6" priority="2" stopIfTrue="1" operator="equal">
      <formula>"N/A"</formula>
    </cfRule>
  </conditionalFormatting>
  <dataValidations count="1">
    <dataValidation type="list" showInputMessage="1" showErrorMessage="1" sqref="C14:AF14 C27:AF32 C9:AF10 C17:AF25">
      <formula1>"Met, Not Met, N/A"</formula1>
    </dataValidation>
  </dataValidations>
  <printOptions horizontalCentered="1"/>
  <pageMargins left="0.2" right="0.2" top="0.3" bottom="0.35" header="0.25" footer="0"/>
  <pageSetup scale="94" orientation="landscape" r:id="rId1"/>
  <headerFooter alignWithMargins="0">
    <oddFooter>&amp;L&amp;8DHHS PRTF Post-Payment Review Tool – April 21, 2015&amp;R&amp;8&amp;P</oddFooter>
  </headerFooter>
  <colBreaks count="2" manualBreakCount="2">
    <brk id="12" max="1048575" man="1"/>
    <brk id="22" max="1048575" man="1"/>
  </colBreaks>
  <ignoredErrors>
    <ignoredError sqref="A11:A12 A15:A16"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FB6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6.5"/>
  <cols>
    <col min="1" max="1" width="3.7109375" style="904" customWidth="1"/>
    <col min="2" max="2" width="30.7109375" style="572" customWidth="1"/>
    <col min="3" max="152" width="13.7109375" style="571" customWidth="1"/>
    <col min="153" max="157" width="5.7109375" style="570" customWidth="1"/>
    <col min="158" max="16384" width="8.85546875" style="570"/>
  </cols>
  <sheetData>
    <row r="1" spans="1:158" ht="40.15" customHeight="1">
      <c r="A1" s="903"/>
      <c r="B1" s="1" t="s">
        <v>432</v>
      </c>
      <c r="C1" s="586"/>
      <c r="D1" s="586"/>
      <c r="E1" s="586"/>
      <c r="F1" s="586"/>
      <c r="G1" s="586"/>
      <c r="H1" s="586"/>
      <c r="I1" s="586"/>
      <c r="J1" s="586"/>
      <c r="K1" s="586"/>
      <c r="L1" s="586"/>
      <c r="M1" s="586"/>
      <c r="N1" s="586"/>
      <c r="O1" s="586"/>
      <c r="P1" s="586"/>
      <c r="Q1" s="586"/>
      <c r="R1" s="586"/>
      <c r="S1" s="586"/>
      <c r="T1" s="586"/>
      <c r="U1" s="1"/>
      <c r="V1" s="586"/>
      <c r="W1" s="1" t="s">
        <v>432</v>
      </c>
      <c r="X1" s="586"/>
      <c r="Y1" s="586"/>
      <c r="Z1" s="586"/>
      <c r="AA1" s="586"/>
      <c r="AB1" s="586"/>
      <c r="AC1" s="586"/>
      <c r="AD1" s="586"/>
      <c r="AE1" s="586"/>
      <c r="AF1" s="586"/>
      <c r="AG1" s="586"/>
      <c r="AH1" s="586"/>
      <c r="AI1" s="586"/>
      <c r="AJ1" s="586"/>
      <c r="AK1" s="586"/>
      <c r="AL1" s="586"/>
      <c r="AM1" s="586"/>
      <c r="AN1" s="586"/>
      <c r="AO1" s="586"/>
      <c r="AP1" s="1"/>
      <c r="AQ1" s="1" t="s">
        <v>432</v>
      </c>
      <c r="AR1" s="586"/>
      <c r="AS1" s="586"/>
      <c r="AT1" s="586"/>
      <c r="AU1" s="586"/>
      <c r="AV1" s="586"/>
      <c r="AW1" s="586"/>
      <c r="AX1" s="586"/>
      <c r="AY1" s="586"/>
      <c r="AZ1" s="586"/>
      <c r="BA1" s="586"/>
      <c r="BB1" s="586"/>
      <c r="BC1" s="586"/>
      <c r="BD1" s="586"/>
      <c r="BE1" s="586"/>
      <c r="BF1" s="586"/>
      <c r="BG1" s="586"/>
      <c r="BH1" s="586"/>
      <c r="BI1" s="586"/>
      <c r="BJ1" s="1"/>
      <c r="BK1" s="1" t="s">
        <v>432</v>
      </c>
      <c r="BL1" s="586"/>
      <c r="BM1" s="586"/>
      <c r="BN1" s="586"/>
      <c r="BO1" s="586"/>
      <c r="BP1" s="586"/>
      <c r="BQ1" s="586"/>
      <c r="BR1" s="586"/>
      <c r="BS1" s="586"/>
      <c r="BT1" s="586"/>
      <c r="BU1" s="586"/>
      <c r="BV1" s="586"/>
      <c r="BW1" s="586"/>
      <c r="BX1" s="586"/>
      <c r="BY1" s="586"/>
      <c r="BZ1" s="586"/>
      <c r="CA1" s="586"/>
      <c r="CB1" s="586"/>
      <c r="CC1" s="586"/>
      <c r="CD1" s="1"/>
      <c r="CE1" s="1" t="s">
        <v>432</v>
      </c>
      <c r="CF1" s="586"/>
      <c r="CG1" s="586"/>
      <c r="CH1" s="586"/>
      <c r="CI1" s="586"/>
      <c r="CJ1" s="586"/>
      <c r="CK1" s="586"/>
      <c r="CL1" s="586"/>
      <c r="CM1" s="586"/>
      <c r="CN1" s="586"/>
      <c r="CO1" s="586"/>
      <c r="CP1" s="586"/>
      <c r="CQ1" s="586"/>
      <c r="CR1" s="586"/>
      <c r="CS1" s="586"/>
      <c r="CT1" s="586"/>
      <c r="CU1" s="586"/>
      <c r="CV1" s="586"/>
      <c r="CW1" s="586"/>
      <c r="CX1" s="1"/>
      <c r="CY1" s="1" t="s">
        <v>432</v>
      </c>
      <c r="CZ1" s="586"/>
      <c r="DA1" s="586"/>
      <c r="DB1" s="586"/>
      <c r="DC1" s="586"/>
      <c r="DD1" s="586"/>
      <c r="DE1" s="586"/>
      <c r="DF1" s="586"/>
      <c r="DG1" s="586"/>
      <c r="DH1" s="586"/>
      <c r="DI1" s="586"/>
      <c r="DJ1" s="586"/>
      <c r="DK1" s="586"/>
      <c r="DL1" s="586"/>
      <c r="DM1" s="586"/>
      <c r="DN1" s="586"/>
      <c r="DO1" s="586"/>
      <c r="DP1" s="586"/>
      <c r="DQ1" s="586"/>
      <c r="DR1" s="1"/>
      <c r="DS1" s="1" t="s">
        <v>432</v>
      </c>
      <c r="DT1" s="586"/>
      <c r="DU1" s="586"/>
      <c r="DV1" s="586"/>
      <c r="DW1" s="586"/>
      <c r="DX1" s="586"/>
      <c r="DY1" s="586"/>
      <c r="DZ1" s="586"/>
      <c r="EA1" s="586"/>
      <c r="EB1" s="586"/>
      <c r="EC1" s="586"/>
      <c r="ED1" s="586"/>
      <c r="EE1" s="586"/>
      <c r="EF1" s="586"/>
      <c r="EG1" s="586"/>
      <c r="EH1" s="586"/>
      <c r="EI1" s="586"/>
      <c r="EJ1" s="586"/>
      <c r="EK1" s="586"/>
      <c r="EL1" s="1"/>
      <c r="EM1" s="1" t="s">
        <v>432</v>
      </c>
      <c r="EN1" s="586"/>
      <c r="EO1" s="586"/>
      <c r="EP1" s="586"/>
      <c r="EQ1" s="586"/>
      <c r="ER1" s="586"/>
      <c r="ES1" s="586"/>
      <c r="ET1" s="586"/>
      <c r="EU1" s="586"/>
      <c r="EV1" s="586"/>
      <c r="EW1" s="586"/>
      <c r="EX1" s="586"/>
      <c r="EY1" s="586"/>
      <c r="EZ1" s="586"/>
      <c r="FA1" s="586"/>
      <c r="FB1" s="1"/>
    </row>
    <row r="2" spans="1:158" ht="17.25" thickBot="1"/>
    <row r="3" spans="1:158" s="960" customFormat="1" ht="40.15" customHeight="1" thickBot="1">
      <c r="A3" s="958"/>
      <c r="B3" s="959"/>
      <c r="C3" s="581" t="s">
        <v>390</v>
      </c>
      <c r="D3" s="961"/>
      <c r="E3" s="961"/>
      <c r="F3" s="961"/>
      <c r="G3" s="961"/>
      <c r="H3" s="961"/>
      <c r="I3" s="961"/>
      <c r="J3" s="961"/>
      <c r="K3" s="961"/>
      <c r="L3" s="961"/>
      <c r="M3" s="581" t="s">
        <v>390</v>
      </c>
      <c r="N3" s="961"/>
      <c r="O3" s="961"/>
      <c r="P3" s="961"/>
      <c r="Q3" s="961"/>
      <c r="R3" s="961"/>
      <c r="S3" s="961"/>
      <c r="T3" s="961"/>
      <c r="U3" s="961"/>
      <c r="V3" s="961"/>
      <c r="W3" s="581" t="s">
        <v>390</v>
      </c>
      <c r="X3" s="961"/>
      <c r="Y3" s="961"/>
      <c r="Z3" s="961"/>
      <c r="AA3" s="961"/>
      <c r="AB3" s="961"/>
      <c r="AC3" s="961"/>
      <c r="AD3" s="961"/>
      <c r="AE3" s="961"/>
      <c r="AF3" s="961"/>
      <c r="AG3" s="581" t="s">
        <v>390</v>
      </c>
      <c r="AH3" s="961"/>
      <c r="AI3" s="961"/>
      <c r="AJ3" s="961"/>
      <c r="AK3" s="961"/>
      <c r="AL3" s="961"/>
      <c r="AM3" s="961"/>
      <c r="AN3" s="961"/>
      <c r="AO3" s="961"/>
      <c r="AP3" s="961"/>
      <c r="AQ3" s="581" t="s">
        <v>390</v>
      </c>
      <c r="AR3" s="961"/>
      <c r="AS3" s="961"/>
      <c r="AT3" s="961"/>
      <c r="AU3" s="961"/>
      <c r="AV3" s="961"/>
      <c r="AW3" s="961"/>
      <c r="AX3" s="961"/>
      <c r="AY3" s="961"/>
      <c r="AZ3" s="961"/>
      <c r="BA3" s="581" t="s">
        <v>390</v>
      </c>
      <c r="BB3" s="961"/>
      <c r="BC3" s="961"/>
      <c r="BD3" s="961"/>
      <c r="BE3" s="961"/>
      <c r="BF3" s="961"/>
      <c r="BG3" s="961"/>
      <c r="BH3" s="961"/>
      <c r="BI3" s="961"/>
      <c r="BJ3" s="961"/>
      <c r="BK3" s="581" t="s">
        <v>390</v>
      </c>
      <c r="BL3" s="961"/>
      <c r="BM3" s="961"/>
      <c r="BN3" s="961"/>
      <c r="BO3" s="961"/>
      <c r="BP3" s="961"/>
      <c r="BQ3" s="961"/>
      <c r="BR3" s="961"/>
      <c r="BS3" s="961"/>
      <c r="BT3" s="961"/>
      <c r="BU3" s="581" t="s">
        <v>390</v>
      </c>
      <c r="BV3" s="961"/>
      <c r="BW3" s="961"/>
      <c r="BX3" s="961"/>
      <c r="BY3" s="961"/>
      <c r="BZ3" s="961"/>
      <c r="CA3" s="961"/>
      <c r="CB3" s="961"/>
      <c r="CC3" s="961"/>
      <c r="CD3" s="961"/>
      <c r="CE3" s="581" t="s">
        <v>390</v>
      </c>
      <c r="CF3" s="961"/>
      <c r="CG3" s="961"/>
      <c r="CH3" s="961"/>
      <c r="CI3" s="961"/>
      <c r="CJ3" s="961"/>
      <c r="CK3" s="961"/>
      <c r="CL3" s="961"/>
      <c r="CM3" s="961"/>
      <c r="CN3" s="961"/>
      <c r="CO3" s="581" t="s">
        <v>390</v>
      </c>
      <c r="CP3" s="961"/>
      <c r="CQ3" s="961"/>
      <c r="CR3" s="961"/>
      <c r="CS3" s="961"/>
      <c r="CT3" s="961"/>
      <c r="CU3" s="961"/>
      <c r="CV3" s="961"/>
      <c r="CW3" s="961"/>
      <c r="CX3" s="961"/>
      <c r="CY3" s="581" t="s">
        <v>390</v>
      </c>
      <c r="CZ3" s="961"/>
      <c r="DA3" s="961"/>
      <c r="DB3" s="961"/>
      <c r="DC3" s="961"/>
      <c r="DD3" s="961"/>
      <c r="DE3" s="961"/>
      <c r="DF3" s="961"/>
      <c r="DG3" s="961"/>
      <c r="DH3" s="961"/>
      <c r="DI3" s="581" t="s">
        <v>390</v>
      </c>
      <c r="DJ3" s="961"/>
      <c r="DK3" s="961"/>
      <c r="DL3" s="961"/>
      <c r="DM3" s="961"/>
      <c r="DN3" s="961"/>
      <c r="DO3" s="961"/>
      <c r="DP3" s="961"/>
      <c r="DQ3" s="961"/>
      <c r="DR3" s="961"/>
      <c r="DS3" s="581" t="s">
        <v>390</v>
      </c>
      <c r="DT3" s="961"/>
      <c r="DU3" s="961"/>
      <c r="DV3" s="961"/>
      <c r="DW3" s="961"/>
      <c r="DX3" s="961"/>
      <c r="DY3" s="961"/>
      <c r="DZ3" s="961"/>
      <c r="EA3" s="961"/>
      <c r="EB3" s="961"/>
      <c r="EC3" s="581" t="s">
        <v>390</v>
      </c>
      <c r="ED3" s="961"/>
      <c r="EE3" s="961"/>
      <c r="EF3" s="961"/>
      <c r="EG3" s="961"/>
      <c r="EH3" s="961"/>
      <c r="EI3" s="961"/>
      <c r="EJ3" s="961"/>
      <c r="EK3" s="961"/>
      <c r="EL3" s="961"/>
      <c r="EM3" s="581" t="s">
        <v>390</v>
      </c>
      <c r="EN3" s="961"/>
      <c r="EO3" s="961"/>
      <c r="EP3" s="961"/>
      <c r="EQ3" s="961"/>
      <c r="ER3" s="961"/>
      <c r="ES3" s="961"/>
      <c r="ET3" s="961"/>
      <c r="EU3" s="961"/>
      <c r="EV3" s="961"/>
    </row>
    <row r="4" spans="1:158" s="578" customFormat="1" ht="19.899999999999999" customHeight="1">
      <c r="A4" s="906"/>
      <c r="B4" s="895" t="s">
        <v>4</v>
      </c>
      <c r="C4" s="1047" t="str">
        <f>IF('Workbook Set-up'!$B$5="","",'Workbook Set-up'!$B$5)</f>
        <v/>
      </c>
      <c r="D4" s="1048"/>
      <c r="E4" s="1048"/>
      <c r="F4" s="1048"/>
      <c r="G4" s="1048"/>
      <c r="H4" s="1048"/>
      <c r="I4" s="1048"/>
      <c r="J4" s="1048"/>
      <c r="K4" s="1048"/>
      <c r="L4" s="1049"/>
      <c r="M4" s="583" t="s">
        <v>156</v>
      </c>
      <c r="N4" s="1047" t="str">
        <f>IF('Workbook Set-up'!$B$7="","",'Workbook Set-up'!$B$7)</f>
        <v/>
      </c>
      <c r="O4" s="1048"/>
      <c r="P4" s="1048"/>
      <c r="Q4" s="1048"/>
      <c r="R4" s="1048"/>
      <c r="S4" s="1048"/>
      <c r="T4" s="1048"/>
      <c r="U4" s="1048"/>
      <c r="V4" s="1049"/>
      <c r="W4" s="1047" t="str">
        <f>IF('Workbook Set-up'!$B$5="","",'Workbook Set-up'!$B$5)</f>
        <v/>
      </c>
      <c r="X4" s="1048"/>
      <c r="Y4" s="1048"/>
      <c r="Z4" s="1048"/>
      <c r="AA4" s="1048"/>
      <c r="AB4" s="1048"/>
      <c r="AC4" s="1048"/>
      <c r="AD4" s="1048"/>
      <c r="AE4" s="1048"/>
      <c r="AF4" s="1049"/>
      <c r="AG4" s="583" t="s">
        <v>156</v>
      </c>
      <c r="AH4" s="1047" t="str">
        <f>IF('Workbook Set-up'!$B$7="","",'Workbook Set-up'!$B$7)</f>
        <v/>
      </c>
      <c r="AI4" s="1048"/>
      <c r="AJ4" s="1048"/>
      <c r="AK4" s="1048"/>
      <c r="AL4" s="1048"/>
      <c r="AM4" s="1048"/>
      <c r="AN4" s="1048"/>
      <c r="AO4" s="1048"/>
      <c r="AP4" s="1049"/>
      <c r="AQ4" s="1047" t="str">
        <f>IF('Workbook Set-up'!$B$5="","",'Workbook Set-up'!$B$5)</f>
        <v/>
      </c>
      <c r="AR4" s="1048"/>
      <c r="AS4" s="1048"/>
      <c r="AT4" s="1048"/>
      <c r="AU4" s="1048"/>
      <c r="AV4" s="1048"/>
      <c r="AW4" s="1048"/>
      <c r="AX4" s="1048"/>
      <c r="AY4" s="1048"/>
      <c r="AZ4" s="1049"/>
      <c r="BA4" s="583" t="s">
        <v>156</v>
      </c>
      <c r="BB4" s="1047" t="str">
        <f>IF('Workbook Set-up'!$B$7="","",'Workbook Set-up'!$B$7)</f>
        <v/>
      </c>
      <c r="BC4" s="1048"/>
      <c r="BD4" s="1048"/>
      <c r="BE4" s="1048"/>
      <c r="BF4" s="1048"/>
      <c r="BG4" s="1048"/>
      <c r="BH4" s="1048"/>
      <c r="BI4" s="1048"/>
      <c r="BJ4" s="1049"/>
      <c r="BK4" s="1047" t="str">
        <f>IF('Workbook Set-up'!$B$5="","",'Workbook Set-up'!$B$5)</f>
        <v/>
      </c>
      <c r="BL4" s="1048"/>
      <c r="BM4" s="1048"/>
      <c r="BN4" s="1048"/>
      <c r="BO4" s="1048"/>
      <c r="BP4" s="1048"/>
      <c r="BQ4" s="1048"/>
      <c r="BR4" s="1048"/>
      <c r="BS4" s="1048"/>
      <c r="BT4" s="1049"/>
      <c r="BU4" s="583" t="s">
        <v>156</v>
      </c>
      <c r="BV4" s="1047" t="str">
        <f>IF('Workbook Set-up'!$B$7="","",'Workbook Set-up'!$B$7)</f>
        <v/>
      </c>
      <c r="BW4" s="1048"/>
      <c r="BX4" s="1048"/>
      <c r="BY4" s="1048"/>
      <c r="BZ4" s="1048"/>
      <c r="CA4" s="1048"/>
      <c r="CB4" s="1048"/>
      <c r="CC4" s="1048"/>
      <c r="CD4" s="1049"/>
      <c r="CE4" s="1047" t="str">
        <f>IF('Workbook Set-up'!$B$5="","",'Workbook Set-up'!$B$5)</f>
        <v/>
      </c>
      <c r="CF4" s="1048"/>
      <c r="CG4" s="1048"/>
      <c r="CH4" s="1048"/>
      <c r="CI4" s="1048"/>
      <c r="CJ4" s="1048"/>
      <c r="CK4" s="1048"/>
      <c r="CL4" s="1048"/>
      <c r="CM4" s="1048"/>
      <c r="CN4" s="1049"/>
      <c r="CO4" s="583" t="s">
        <v>156</v>
      </c>
      <c r="CP4" s="1047" t="str">
        <f>IF('Workbook Set-up'!$B$7="","",'Workbook Set-up'!$B$7)</f>
        <v/>
      </c>
      <c r="CQ4" s="1048"/>
      <c r="CR4" s="1048"/>
      <c r="CS4" s="1048"/>
      <c r="CT4" s="1048"/>
      <c r="CU4" s="1048"/>
      <c r="CV4" s="1048"/>
      <c r="CW4" s="1048"/>
      <c r="CX4" s="1049"/>
      <c r="CY4" s="1047" t="str">
        <f>IF('Workbook Set-up'!$B$5="","",'Workbook Set-up'!$B$5)</f>
        <v/>
      </c>
      <c r="CZ4" s="1048"/>
      <c r="DA4" s="1048"/>
      <c r="DB4" s="1048"/>
      <c r="DC4" s="1048"/>
      <c r="DD4" s="1048"/>
      <c r="DE4" s="1048"/>
      <c r="DF4" s="1048"/>
      <c r="DG4" s="1048"/>
      <c r="DH4" s="1049"/>
      <c r="DI4" s="583" t="s">
        <v>156</v>
      </c>
      <c r="DJ4" s="1047" t="str">
        <f>IF('Workbook Set-up'!$B$7="","",'Workbook Set-up'!$B$7)</f>
        <v/>
      </c>
      <c r="DK4" s="1048"/>
      <c r="DL4" s="1048"/>
      <c r="DM4" s="1048"/>
      <c r="DN4" s="1048"/>
      <c r="DO4" s="1048"/>
      <c r="DP4" s="1048"/>
      <c r="DQ4" s="1048"/>
      <c r="DR4" s="1049"/>
      <c r="DS4" s="1047" t="str">
        <f>IF('Workbook Set-up'!$B$5="","",'Workbook Set-up'!$B$5)</f>
        <v/>
      </c>
      <c r="DT4" s="1048"/>
      <c r="DU4" s="1048"/>
      <c r="DV4" s="1048"/>
      <c r="DW4" s="1048"/>
      <c r="DX4" s="1048"/>
      <c r="DY4" s="1048"/>
      <c r="DZ4" s="1048"/>
      <c r="EA4" s="1048"/>
      <c r="EB4" s="1049"/>
      <c r="EC4" s="583" t="s">
        <v>156</v>
      </c>
      <c r="ED4" s="1047" t="str">
        <f>IF('Workbook Set-up'!$B$7="","",'Workbook Set-up'!$B$7)</f>
        <v/>
      </c>
      <c r="EE4" s="1048"/>
      <c r="EF4" s="1048"/>
      <c r="EG4" s="1048"/>
      <c r="EH4" s="1048"/>
      <c r="EI4" s="1048"/>
      <c r="EJ4" s="1048"/>
      <c r="EK4" s="1048"/>
      <c r="EL4" s="1049"/>
      <c r="EM4" s="1047" t="str">
        <f>IF('Workbook Set-up'!$B$5="","",'Workbook Set-up'!$B$5)</f>
        <v/>
      </c>
      <c r="EN4" s="1048"/>
      <c r="EO4" s="1048"/>
      <c r="EP4" s="1048"/>
      <c r="EQ4" s="1048"/>
      <c r="ER4" s="1048"/>
      <c r="ES4" s="1048"/>
      <c r="ET4" s="1048"/>
      <c r="EU4" s="1048"/>
      <c r="EV4" s="1049"/>
    </row>
    <row r="5" spans="1:158" s="578" customFormat="1" ht="19.899999999999999" customHeight="1">
      <c r="A5" s="907"/>
      <c r="B5" s="896" t="s">
        <v>29</v>
      </c>
      <c r="C5" s="1044" t="str">
        <f>IF('Workbook Set-up'!$B$6="","",'Workbook Set-up'!$B$6)</f>
        <v/>
      </c>
      <c r="D5" s="1045"/>
      <c r="E5" s="1045"/>
      <c r="F5" s="1045"/>
      <c r="G5" s="1045"/>
      <c r="H5" s="1045"/>
      <c r="I5" s="1045"/>
      <c r="J5" s="1045"/>
      <c r="K5" s="1045"/>
      <c r="L5" s="1046"/>
      <c r="M5" s="584" t="s">
        <v>215</v>
      </c>
      <c r="N5" s="1044" t="str">
        <f>IF('Workbook Set-up'!$B$8="","",'Workbook Set-up'!$B$8)</f>
        <v/>
      </c>
      <c r="O5" s="1045"/>
      <c r="P5" s="1045"/>
      <c r="Q5" s="1045"/>
      <c r="R5" s="1045"/>
      <c r="S5" s="1045"/>
      <c r="T5" s="1045"/>
      <c r="U5" s="1045"/>
      <c r="V5" s="1046"/>
      <c r="W5" s="1044" t="str">
        <f>IF('Workbook Set-up'!$B$6="","",'Workbook Set-up'!$B$6)</f>
        <v/>
      </c>
      <c r="X5" s="1045"/>
      <c r="Y5" s="1045"/>
      <c r="Z5" s="1045"/>
      <c r="AA5" s="1045"/>
      <c r="AB5" s="1045"/>
      <c r="AC5" s="1045"/>
      <c r="AD5" s="1045"/>
      <c r="AE5" s="1045"/>
      <c r="AF5" s="1046"/>
      <c r="AG5" s="584" t="s">
        <v>215</v>
      </c>
      <c r="AH5" s="1044" t="str">
        <f>IF('Workbook Set-up'!$B$8="","",'Workbook Set-up'!$B$8)</f>
        <v/>
      </c>
      <c r="AI5" s="1045"/>
      <c r="AJ5" s="1045"/>
      <c r="AK5" s="1045"/>
      <c r="AL5" s="1045"/>
      <c r="AM5" s="1045"/>
      <c r="AN5" s="1045"/>
      <c r="AO5" s="1045"/>
      <c r="AP5" s="1046"/>
      <c r="AQ5" s="1044" t="str">
        <f>IF('Workbook Set-up'!$B$6="","",'Workbook Set-up'!$B$6)</f>
        <v/>
      </c>
      <c r="AR5" s="1045"/>
      <c r="AS5" s="1045"/>
      <c r="AT5" s="1045"/>
      <c r="AU5" s="1045"/>
      <c r="AV5" s="1045"/>
      <c r="AW5" s="1045"/>
      <c r="AX5" s="1045"/>
      <c r="AY5" s="1045"/>
      <c r="AZ5" s="1046"/>
      <c r="BA5" s="584" t="s">
        <v>215</v>
      </c>
      <c r="BB5" s="1044" t="str">
        <f>IF('Workbook Set-up'!$B$8="","",'Workbook Set-up'!$B$8)</f>
        <v/>
      </c>
      <c r="BC5" s="1045"/>
      <c r="BD5" s="1045"/>
      <c r="BE5" s="1045"/>
      <c r="BF5" s="1045"/>
      <c r="BG5" s="1045"/>
      <c r="BH5" s="1045"/>
      <c r="BI5" s="1045"/>
      <c r="BJ5" s="1046"/>
      <c r="BK5" s="1044" t="str">
        <f>IF('Workbook Set-up'!$B$6="","",'Workbook Set-up'!$B$6)</f>
        <v/>
      </c>
      <c r="BL5" s="1045"/>
      <c r="BM5" s="1045"/>
      <c r="BN5" s="1045"/>
      <c r="BO5" s="1045"/>
      <c r="BP5" s="1045"/>
      <c r="BQ5" s="1045"/>
      <c r="BR5" s="1045"/>
      <c r="BS5" s="1045"/>
      <c r="BT5" s="1046"/>
      <c r="BU5" s="584" t="s">
        <v>215</v>
      </c>
      <c r="BV5" s="1044" t="str">
        <f>IF('Workbook Set-up'!$B$8="","",'Workbook Set-up'!$B$8)</f>
        <v/>
      </c>
      <c r="BW5" s="1045"/>
      <c r="BX5" s="1045"/>
      <c r="BY5" s="1045"/>
      <c r="BZ5" s="1045"/>
      <c r="CA5" s="1045"/>
      <c r="CB5" s="1045"/>
      <c r="CC5" s="1045"/>
      <c r="CD5" s="1046"/>
      <c r="CE5" s="1044" t="str">
        <f>IF('Workbook Set-up'!$B$6="","",'Workbook Set-up'!$B$6)</f>
        <v/>
      </c>
      <c r="CF5" s="1045"/>
      <c r="CG5" s="1045"/>
      <c r="CH5" s="1045"/>
      <c r="CI5" s="1045"/>
      <c r="CJ5" s="1045"/>
      <c r="CK5" s="1045"/>
      <c r="CL5" s="1045"/>
      <c r="CM5" s="1045"/>
      <c r="CN5" s="1046"/>
      <c r="CO5" s="584" t="s">
        <v>215</v>
      </c>
      <c r="CP5" s="1044" t="str">
        <f>IF('Workbook Set-up'!$B$8="","",'Workbook Set-up'!$B$8)</f>
        <v/>
      </c>
      <c r="CQ5" s="1045"/>
      <c r="CR5" s="1045"/>
      <c r="CS5" s="1045"/>
      <c r="CT5" s="1045"/>
      <c r="CU5" s="1045"/>
      <c r="CV5" s="1045"/>
      <c r="CW5" s="1045"/>
      <c r="CX5" s="1046"/>
      <c r="CY5" s="1044" t="str">
        <f>IF('Workbook Set-up'!$B$6="","",'Workbook Set-up'!$B$6)</f>
        <v/>
      </c>
      <c r="CZ5" s="1045"/>
      <c r="DA5" s="1045"/>
      <c r="DB5" s="1045"/>
      <c r="DC5" s="1045"/>
      <c r="DD5" s="1045"/>
      <c r="DE5" s="1045"/>
      <c r="DF5" s="1045"/>
      <c r="DG5" s="1045"/>
      <c r="DH5" s="1046"/>
      <c r="DI5" s="584" t="s">
        <v>215</v>
      </c>
      <c r="DJ5" s="1044" t="str">
        <f>IF('Workbook Set-up'!$B$8="","",'Workbook Set-up'!$B$8)</f>
        <v/>
      </c>
      <c r="DK5" s="1045"/>
      <c r="DL5" s="1045"/>
      <c r="DM5" s="1045"/>
      <c r="DN5" s="1045"/>
      <c r="DO5" s="1045"/>
      <c r="DP5" s="1045"/>
      <c r="DQ5" s="1045"/>
      <c r="DR5" s="1046"/>
      <c r="DS5" s="1044" t="str">
        <f>IF('Workbook Set-up'!$B$6="","",'Workbook Set-up'!$B$6)</f>
        <v/>
      </c>
      <c r="DT5" s="1045"/>
      <c r="DU5" s="1045"/>
      <c r="DV5" s="1045"/>
      <c r="DW5" s="1045"/>
      <c r="DX5" s="1045"/>
      <c r="DY5" s="1045"/>
      <c r="DZ5" s="1045"/>
      <c r="EA5" s="1045"/>
      <c r="EB5" s="1046"/>
      <c r="EC5" s="584" t="s">
        <v>215</v>
      </c>
      <c r="ED5" s="1044" t="str">
        <f>IF('Workbook Set-up'!$B$8="","",'Workbook Set-up'!$B$8)</f>
        <v/>
      </c>
      <c r="EE5" s="1045"/>
      <c r="EF5" s="1045"/>
      <c r="EG5" s="1045"/>
      <c r="EH5" s="1045"/>
      <c r="EI5" s="1045"/>
      <c r="EJ5" s="1045"/>
      <c r="EK5" s="1045"/>
      <c r="EL5" s="1046"/>
      <c r="EM5" s="1044" t="str">
        <f>IF('Workbook Set-up'!$B$6="","",'Workbook Set-up'!$B$6)</f>
        <v/>
      </c>
      <c r="EN5" s="1045"/>
      <c r="EO5" s="1045"/>
      <c r="EP5" s="1045"/>
      <c r="EQ5" s="1045"/>
      <c r="ER5" s="1045"/>
      <c r="ES5" s="1045"/>
      <c r="ET5" s="1045"/>
      <c r="EU5" s="1045"/>
      <c r="EV5" s="1046"/>
    </row>
    <row r="6" spans="1:158" s="578" customFormat="1" ht="19.899999999999999" customHeight="1" thickBot="1">
      <c r="A6" s="908"/>
      <c r="B6" s="897" t="s">
        <v>9</v>
      </c>
      <c r="C6" s="1041" t="str">
        <f>IF('Workbook Set-up'!$B$11="","",'Workbook Set-up'!$B$11)</f>
        <v/>
      </c>
      <c r="D6" s="1042"/>
      <c r="E6" s="1042"/>
      <c r="F6" s="1042"/>
      <c r="G6" s="1042"/>
      <c r="H6" s="1042"/>
      <c r="I6" s="1042"/>
      <c r="J6" s="1042"/>
      <c r="K6" s="1042"/>
      <c r="L6" s="1043"/>
      <c r="M6" s="948" t="s">
        <v>30</v>
      </c>
      <c r="N6" s="1041" t="str">
        <f>IF(AND('Workbook Set-up'!$B$12="",'Workbook Set-up'!$B$13=""),"",IF('Workbook Set-up'!$B$12='Workbook Set-up'!$B$13,TEXT('Workbook Set-up'!$B$12,"m/d/yyyy"),IF('Workbook Set-up'!$B$12&lt;&gt;'Workbook Set-up'!$B$13,TEXT('Workbook Set-up'!$B$12,"m/d/yyyy")&amp;" to "&amp;TEXT('Workbook Set-up'!$B$13,"m/d/yyyy"),"")))</f>
        <v/>
      </c>
      <c r="O6" s="1042"/>
      <c r="P6" s="1042"/>
      <c r="Q6" s="1042"/>
      <c r="R6" s="1042"/>
      <c r="S6" s="1042"/>
      <c r="T6" s="1042"/>
      <c r="U6" s="1042"/>
      <c r="V6" s="1043"/>
      <c r="W6" s="1041" t="str">
        <f>IF('Workbook Set-up'!$B$11="","",'Workbook Set-up'!$B$11)</f>
        <v/>
      </c>
      <c r="X6" s="1042"/>
      <c r="Y6" s="1042"/>
      <c r="Z6" s="1042"/>
      <c r="AA6" s="1042"/>
      <c r="AB6" s="1042"/>
      <c r="AC6" s="1042"/>
      <c r="AD6" s="1042"/>
      <c r="AE6" s="1042"/>
      <c r="AF6" s="1043"/>
      <c r="AG6" s="948" t="s">
        <v>30</v>
      </c>
      <c r="AH6" s="1041" t="str">
        <f>IF(AND('Workbook Set-up'!$B$12="",'Workbook Set-up'!$B$13=""),"",IF('Workbook Set-up'!$B$12='Workbook Set-up'!$B$13,TEXT('Workbook Set-up'!$B$12,"m/d/yyyy"),IF('Workbook Set-up'!$B$12&lt;&gt;'Workbook Set-up'!$B$13,TEXT('Workbook Set-up'!$B$12,"m/d/yyyy")&amp;" to "&amp;TEXT('Workbook Set-up'!$B$13,"m/d/yyyy"),"")))</f>
        <v/>
      </c>
      <c r="AI6" s="1042"/>
      <c r="AJ6" s="1042"/>
      <c r="AK6" s="1042"/>
      <c r="AL6" s="1042"/>
      <c r="AM6" s="1042"/>
      <c r="AN6" s="1042"/>
      <c r="AO6" s="1042"/>
      <c r="AP6" s="1043"/>
      <c r="AQ6" s="1041" t="str">
        <f>IF('Workbook Set-up'!$B$11="","",'Workbook Set-up'!$B$11)</f>
        <v/>
      </c>
      <c r="AR6" s="1042"/>
      <c r="AS6" s="1042"/>
      <c r="AT6" s="1042"/>
      <c r="AU6" s="1042"/>
      <c r="AV6" s="1042"/>
      <c r="AW6" s="1042"/>
      <c r="AX6" s="1042"/>
      <c r="AY6" s="1042"/>
      <c r="AZ6" s="1043"/>
      <c r="BA6" s="948" t="s">
        <v>30</v>
      </c>
      <c r="BB6" s="1041" t="str">
        <f>IF(AND('Workbook Set-up'!$B$12="",'Workbook Set-up'!$B$13=""),"",IF('Workbook Set-up'!$B$12='Workbook Set-up'!$B$13,TEXT('Workbook Set-up'!$B$12,"m/d/yyyy"),IF('Workbook Set-up'!$B$12&lt;&gt;'Workbook Set-up'!$B$13,TEXT('Workbook Set-up'!$B$12,"m/d/yyyy")&amp;" to "&amp;TEXT('Workbook Set-up'!$B$13,"m/d/yyyy"),"")))</f>
        <v/>
      </c>
      <c r="BC6" s="1042"/>
      <c r="BD6" s="1042"/>
      <c r="BE6" s="1042"/>
      <c r="BF6" s="1042"/>
      <c r="BG6" s="1042"/>
      <c r="BH6" s="1042"/>
      <c r="BI6" s="1042"/>
      <c r="BJ6" s="1043"/>
      <c r="BK6" s="1041" t="str">
        <f>IF('Workbook Set-up'!$B$11="","",'Workbook Set-up'!$B$11)</f>
        <v/>
      </c>
      <c r="BL6" s="1042"/>
      <c r="BM6" s="1042"/>
      <c r="BN6" s="1042"/>
      <c r="BO6" s="1042"/>
      <c r="BP6" s="1042"/>
      <c r="BQ6" s="1042"/>
      <c r="BR6" s="1042"/>
      <c r="BS6" s="1042"/>
      <c r="BT6" s="1043"/>
      <c r="BU6" s="948" t="s">
        <v>30</v>
      </c>
      <c r="BV6" s="1041" t="str">
        <f>IF(AND('Workbook Set-up'!$B$12="",'Workbook Set-up'!$B$13=""),"",IF('Workbook Set-up'!$B$12='Workbook Set-up'!$B$13,TEXT('Workbook Set-up'!$B$12,"m/d/yyyy"),IF('Workbook Set-up'!$B$12&lt;&gt;'Workbook Set-up'!$B$13,TEXT('Workbook Set-up'!$B$12,"m/d/yyyy")&amp;" to "&amp;TEXT('Workbook Set-up'!$B$13,"m/d/yyyy"),"")))</f>
        <v/>
      </c>
      <c r="BW6" s="1042"/>
      <c r="BX6" s="1042"/>
      <c r="BY6" s="1042"/>
      <c r="BZ6" s="1042"/>
      <c r="CA6" s="1042"/>
      <c r="CB6" s="1042"/>
      <c r="CC6" s="1042"/>
      <c r="CD6" s="1043"/>
      <c r="CE6" s="1041" t="str">
        <f>IF('Workbook Set-up'!$B$11="","",'Workbook Set-up'!$B$11)</f>
        <v/>
      </c>
      <c r="CF6" s="1042"/>
      <c r="CG6" s="1042"/>
      <c r="CH6" s="1042"/>
      <c r="CI6" s="1042"/>
      <c r="CJ6" s="1042"/>
      <c r="CK6" s="1042"/>
      <c r="CL6" s="1042"/>
      <c r="CM6" s="1042"/>
      <c r="CN6" s="1043"/>
      <c r="CO6" s="948" t="s">
        <v>30</v>
      </c>
      <c r="CP6" s="1041" t="str">
        <f>IF(AND('Workbook Set-up'!$B$12="",'Workbook Set-up'!$B$13=""),"",IF('Workbook Set-up'!$B$12='Workbook Set-up'!$B$13,TEXT('Workbook Set-up'!$B$12,"m/d/yyyy"),IF('Workbook Set-up'!$B$12&lt;&gt;'Workbook Set-up'!$B$13,TEXT('Workbook Set-up'!$B$12,"m/d/yyyy")&amp;" to "&amp;TEXT('Workbook Set-up'!$B$13,"m/d/yyyy"),"")))</f>
        <v/>
      </c>
      <c r="CQ6" s="1042"/>
      <c r="CR6" s="1042"/>
      <c r="CS6" s="1042"/>
      <c r="CT6" s="1042"/>
      <c r="CU6" s="1042"/>
      <c r="CV6" s="1042"/>
      <c r="CW6" s="1042"/>
      <c r="CX6" s="1043"/>
      <c r="CY6" s="1041" t="str">
        <f>IF('Workbook Set-up'!$B$11="","",'Workbook Set-up'!$B$11)</f>
        <v/>
      </c>
      <c r="CZ6" s="1042"/>
      <c r="DA6" s="1042"/>
      <c r="DB6" s="1042"/>
      <c r="DC6" s="1042"/>
      <c r="DD6" s="1042"/>
      <c r="DE6" s="1042"/>
      <c r="DF6" s="1042"/>
      <c r="DG6" s="1042"/>
      <c r="DH6" s="1043"/>
      <c r="DI6" s="948" t="s">
        <v>30</v>
      </c>
      <c r="DJ6" s="1041" t="str">
        <f>IF(AND('Workbook Set-up'!$B$12="",'Workbook Set-up'!$B$13=""),"",IF('Workbook Set-up'!$B$12='Workbook Set-up'!$B$13,TEXT('Workbook Set-up'!$B$12,"m/d/yyyy"),IF('Workbook Set-up'!$B$12&lt;&gt;'Workbook Set-up'!$B$13,TEXT('Workbook Set-up'!$B$12,"m/d/yyyy")&amp;" to "&amp;TEXT('Workbook Set-up'!$B$13,"m/d/yyyy"),"")))</f>
        <v/>
      </c>
      <c r="DK6" s="1042"/>
      <c r="DL6" s="1042"/>
      <c r="DM6" s="1042"/>
      <c r="DN6" s="1042"/>
      <c r="DO6" s="1042"/>
      <c r="DP6" s="1042"/>
      <c r="DQ6" s="1042"/>
      <c r="DR6" s="1043"/>
      <c r="DS6" s="1041" t="str">
        <f>IF('Workbook Set-up'!$B$11="","",'Workbook Set-up'!$B$11)</f>
        <v/>
      </c>
      <c r="DT6" s="1042"/>
      <c r="DU6" s="1042"/>
      <c r="DV6" s="1042"/>
      <c r="DW6" s="1042"/>
      <c r="DX6" s="1042"/>
      <c r="DY6" s="1042"/>
      <c r="DZ6" s="1042"/>
      <c r="EA6" s="1042"/>
      <c r="EB6" s="1043"/>
      <c r="EC6" s="948" t="s">
        <v>30</v>
      </c>
      <c r="ED6" s="1041" t="str">
        <f>IF(AND('Workbook Set-up'!$B$12="",'Workbook Set-up'!$B$13=""),"",IF('Workbook Set-up'!$B$12='Workbook Set-up'!$B$13,TEXT('Workbook Set-up'!$B$12,"m/d/yyyy"),IF('Workbook Set-up'!$B$12&lt;&gt;'Workbook Set-up'!$B$13,TEXT('Workbook Set-up'!$B$12,"m/d/yyyy")&amp;" to "&amp;TEXT('Workbook Set-up'!$B$13,"m/d/yyyy"),"")))</f>
        <v/>
      </c>
      <c r="EE6" s="1042"/>
      <c r="EF6" s="1042"/>
      <c r="EG6" s="1042"/>
      <c r="EH6" s="1042"/>
      <c r="EI6" s="1042"/>
      <c r="EJ6" s="1042"/>
      <c r="EK6" s="1042"/>
      <c r="EL6" s="1043"/>
      <c r="EM6" s="1041" t="str">
        <f>IF('Workbook Set-up'!$B$11="","",'Workbook Set-up'!$B$11)</f>
        <v/>
      </c>
      <c r="EN6" s="1042"/>
      <c r="EO6" s="1042"/>
      <c r="EP6" s="1042"/>
      <c r="EQ6" s="1042"/>
      <c r="ER6" s="1042"/>
      <c r="ES6" s="1042"/>
      <c r="ET6" s="1042"/>
      <c r="EU6" s="1042"/>
      <c r="EV6" s="1043"/>
      <c r="EW6" s="587"/>
      <c r="EX6" s="588"/>
      <c r="EY6" s="588"/>
      <c r="EZ6" s="588"/>
      <c r="FA6" s="588"/>
    </row>
    <row r="7" spans="1:158" s="956" customFormat="1">
      <c r="A7" s="951"/>
      <c r="B7" s="952"/>
      <c r="C7" s="602" t="s">
        <v>214</v>
      </c>
      <c r="D7" s="603"/>
      <c r="E7" s="603"/>
      <c r="F7" s="603"/>
      <c r="G7" s="603"/>
      <c r="H7" s="603"/>
      <c r="I7" s="603"/>
      <c r="J7" s="603"/>
      <c r="K7" s="603"/>
      <c r="L7" s="603"/>
      <c r="M7" s="602" t="s">
        <v>214</v>
      </c>
      <c r="N7" s="603"/>
      <c r="O7" s="603"/>
      <c r="P7" s="603"/>
      <c r="Q7" s="603"/>
      <c r="R7" s="603"/>
      <c r="S7" s="603"/>
      <c r="T7" s="603"/>
      <c r="U7" s="603"/>
      <c r="V7" s="603"/>
      <c r="W7" s="602" t="s">
        <v>214</v>
      </c>
      <c r="X7" s="603"/>
      <c r="Y7" s="603"/>
      <c r="Z7" s="603"/>
      <c r="AA7" s="603"/>
      <c r="AB7" s="603"/>
      <c r="AC7" s="603"/>
      <c r="AD7" s="603"/>
      <c r="AE7" s="603"/>
      <c r="AF7" s="603"/>
      <c r="AG7" s="602" t="s">
        <v>214</v>
      </c>
      <c r="AH7" s="603"/>
      <c r="AI7" s="603"/>
      <c r="AJ7" s="603"/>
      <c r="AK7" s="603"/>
      <c r="AL7" s="603"/>
      <c r="AM7" s="603"/>
      <c r="AN7" s="603"/>
      <c r="AO7" s="603"/>
      <c r="AP7" s="603"/>
      <c r="AQ7" s="602" t="s">
        <v>214</v>
      </c>
      <c r="AR7" s="603"/>
      <c r="AS7" s="603"/>
      <c r="AT7" s="603"/>
      <c r="AU7" s="603"/>
      <c r="AV7" s="603"/>
      <c r="AW7" s="603"/>
      <c r="AX7" s="603"/>
      <c r="AY7" s="603"/>
      <c r="AZ7" s="957"/>
      <c r="BA7" s="602" t="s">
        <v>214</v>
      </c>
      <c r="BB7" s="603"/>
      <c r="BC7" s="603"/>
      <c r="BD7" s="603"/>
      <c r="BE7" s="603"/>
      <c r="BF7" s="603"/>
      <c r="BG7" s="603"/>
      <c r="BH7" s="603"/>
      <c r="BI7" s="603"/>
      <c r="BJ7" s="957"/>
      <c r="BK7" s="602" t="s">
        <v>214</v>
      </c>
      <c r="BL7" s="603"/>
      <c r="BM7" s="603"/>
      <c r="BN7" s="603"/>
      <c r="BO7" s="603"/>
      <c r="BP7" s="603"/>
      <c r="BQ7" s="603"/>
      <c r="BR7" s="603"/>
      <c r="BS7" s="603"/>
      <c r="BT7" s="957"/>
      <c r="BU7" s="602" t="s">
        <v>214</v>
      </c>
      <c r="BV7" s="603"/>
      <c r="BW7" s="603"/>
      <c r="BX7" s="603"/>
      <c r="BY7" s="603"/>
      <c r="BZ7" s="603"/>
      <c r="CA7" s="603"/>
      <c r="CB7" s="603"/>
      <c r="CC7" s="603"/>
      <c r="CD7" s="957"/>
      <c r="CE7" s="602" t="s">
        <v>214</v>
      </c>
      <c r="CF7" s="603"/>
      <c r="CG7" s="603"/>
      <c r="CH7" s="603"/>
      <c r="CI7" s="603"/>
      <c r="CJ7" s="603"/>
      <c r="CK7" s="603"/>
      <c r="CL7" s="603"/>
      <c r="CM7" s="603"/>
      <c r="CN7" s="957"/>
      <c r="CO7" s="602" t="s">
        <v>214</v>
      </c>
      <c r="CP7" s="603"/>
      <c r="CQ7" s="603"/>
      <c r="CR7" s="603"/>
      <c r="CS7" s="603"/>
      <c r="CT7" s="603"/>
      <c r="CU7" s="603"/>
      <c r="CV7" s="603"/>
      <c r="CW7" s="603"/>
      <c r="CX7" s="957"/>
      <c r="CY7" s="602" t="s">
        <v>214</v>
      </c>
      <c r="CZ7" s="603"/>
      <c r="DA7" s="603"/>
      <c r="DB7" s="603"/>
      <c r="DC7" s="603"/>
      <c r="DD7" s="603"/>
      <c r="DE7" s="603"/>
      <c r="DF7" s="603"/>
      <c r="DG7" s="603"/>
      <c r="DH7" s="957"/>
      <c r="DI7" s="602" t="s">
        <v>214</v>
      </c>
      <c r="DJ7" s="603"/>
      <c r="DK7" s="603"/>
      <c r="DL7" s="603"/>
      <c r="DM7" s="603"/>
      <c r="DN7" s="603"/>
      <c r="DO7" s="603"/>
      <c r="DP7" s="603"/>
      <c r="DQ7" s="603"/>
      <c r="DR7" s="957"/>
      <c r="DS7" s="602" t="s">
        <v>214</v>
      </c>
      <c r="DT7" s="603"/>
      <c r="DU7" s="603"/>
      <c r="DV7" s="603"/>
      <c r="DW7" s="603"/>
      <c r="DX7" s="603"/>
      <c r="DY7" s="603"/>
      <c r="DZ7" s="603"/>
      <c r="EA7" s="603"/>
      <c r="EB7" s="957"/>
      <c r="EC7" s="602" t="s">
        <v>214</v>
      </c>
      <c r="ED7" s="603"/>
      <c r="EE7" s="603"/>
      <c r="EF7" s="603"/>
      <c r="EG7" s="603"/>
      <c r="EH7" s="603"/>
      <c r="EI7" s="603"/>
      <c r="EJ7" s="603"/>
      <c r="EK7" s="603"/>
      <c r="EL7" s="957"/>
      <c r="EM7" s="602" t="s">
        <v>214</v>
      </c>
      <c r="EN7" s="603"/>
      <c r="EO7" s="603"/>
      <c r="EP7" s="603"/>
      <c r="EQ7" s="603"/>
      <c r="ER7" s="603"/>
      <c r="ES7" s="603"/>
      <c r="ET7" s="603"/>
      <c r="EU7" s="603"/>
      <c r="EV7" s="603"/>
      <c r="EW7" s="953" t="s">
        <v>31</v>
      </c>
      <c r="EX7" s="954"/>
      <c r="EY7" s="954"/>
      <c r="EZ7" s="954"/>
      <c r="FA7" s="955"/>
    </row>
    <row r="8" spans="1:158" s="578" customFormat="1" ht="41.25" thickBot="1">
      <c r="A8" s="910" t="s">
        <v>32</v>
      </c>
      <c r="B8" s="579" t="s">
        <v>66</v>
      </c>
      <c r="C8" s="579" t="s">
        <v>484</v>
      </c>
      <c r="D8" s="579" t="s">
        <v>485</v>
      </c>
      <c r="E8" s="579" t="s">
        <v>486</v>
      </c>
      <c r="F8" s="579" t="s">
        <v>585</v>
      </c>
      <c r="G8" s="579" t="s">
        <v>586</v>
      </c>
      <c r="H8" s="579" t="s">
        <v>487</v>
      </c>
      <c r="I8" s="579" t="s">
        <v>488</v>
      </c>
      <c r="J8" s="579" t="s">
        <v>489</v>
      </c>
      <c r="K8" s="579" t="s">
        <v>587</v>
      </c>
      <c r="L8" s="579" t="s">
        <v>588</v>
      </c>
      <c r="M8" s="579" t="s">
        <v>490</v>
      </c>
      <c r="N8" s="579" t="s">
        <v>491</v>
      </c>
      <c r="O8" s="579" t="s">
        <v>492</v>
      </c>
      <c r="P8" s="579" t="s">
        <v>589</v>
      </c>
      <c r="Q8" s="579" t="s">
        <v>590</v>
      </c>
      <c r="R8" s="579" t="s">
        <v>493</v>
      </c>
      <c r="S8" s="579" t="s">
        <v>494</v>
      </c>
      <c r="T8" s="579" t="s">
        <v>495</v>
      </c>
      <c r="U8" s="579" t="s">
        <v>591</v>
      </c>
      <c r="V8" s="579" t="s">
        <v>592</v>
      </c>
      <c r="W8" s="579" t="s">
        <v>496</v>
      </c>
      <c r="X8" s="579" t="s">
        <v>497</v>
      </c>
      <c r="Y8" s="579" t="s">
        <v>498</v>
      </c>
      <c r="Z8" s="579" t="s">
        <v>593</v>
      </c>
      <c r="AA8" s="579" t="s">
        <v>594</v>
      </c>
      <c r="AB8" s="579" t="s">
        <v>499</v>
      </c>
      <c r="AC8" s="579" t="s">
        <v>500</v>
      </c>
      <c r="AD8" s="579" t="s">
        <v>501</v>
      </c>
      <c r="AE8" s="579" t="s">
        <v>595</v>
      </c>
      <c r="AF8" s="579" t="s">
        <v>596</v>
      </c>
      <c r="AG8" s="579" t="s">
        <v>502</v>
      </c>
      <c r="AH8" s="579" t="s">
        <v>503</v>
      </c>
      <c r="AI8" s="579" t="s">
        <v>504</v>
      </c>
      <c r="AJ8" s="579" t="s">
        <v>597</v>
      </c>
      <c r="AK8" s="579" t="s">
        <v>598</v>
      </c>
      <c r="AL8" s="579" t="s">
        <v>505</v>
      </c>
      <c r="AM8" s="579" t="s">
        <v>506</v>
      </c>
      <c r="AN8" s="579" t="s">
        <v>507</v>
      </c>
      <c r="AO8" s="579" t="s">
        <v>599</v>
      </c>
      <c r="AP8" s="579" t="s">
        <v>600</v>
      </c>
      <c r="AQ8" s="579" t="s">
        <v>508</v>
      </c>
      <c r="AR8" s="579" t="s">
        <v>509</v>
      </c>
      <c r="AS8" s="579" t="s">
        <v>510</v>
      </c>
      <c r="AT8" s="579" t="s">
        <v>601</v>
      </c>
      <c r="AU8" s="579" t="s">
        <v>602</v>
      </c>
      <c r="AV8" s="579" t="s">
        <v>511</v>
      </c>
      <c r="AW8" s="579" t="s">
        <v>512</v>
      </c>
      <c r="AX8" s="579" t="s">
        <v>513</v>
      </c>
      <c r="AY8" s="579" t="s">
        <v>603</v>
      </c>
      <c r="AZ8" s="579" t="s">
        <v>604</v>
      </c>
      <c r="BA8" s="579" t="s">
        <v>514</v>
      </c>
      <c r="BB8" s="579" t="s">
        <v>515</v>
      </c>
      <c r="BC8" s="579" t="s">
        <v>516</v>
      </c>
      <c r="BD8" s="579" t="s">
        <v>605</v>
      </c>
      <c r="BE8" s="579" t="s">
        <v>606</v>
      </c>
      <c r="BF8" s="579" t="s">
        <v>517</v>
      </c>
      <c r="BG8" s="579" t="s">
        <v>518</v>
      </c>
      <c r="BH8" s="579" t="s">
        <v>519</v>
      </c>
      <c r="BI8" s="579" t="s">
        <v>607</v>
      </c>
      <c r="BJ8" s="579" t="s">
        <v>608</v>
      </c>
      <c r="BK8" s="579" t="s">
        <v>520</v>
      </c>
      <c r="BL8" s="579" t="s">
        <v>521</v>
      </c>
      <c r="BM8" s="579" t="s">
        <v>522</v>
      </c>
      <c r="BN8" s="579" t="s">
        <v>609</v>
      </c>
      <c r="BO8" s="579" t="s">
        <v>610</v>
      </c>
      <c r="BP8" s="579" t="s">
        <v>523</v>
      </c>
      <c r="BQ8" s="579" t="s">
        <v>524</v>
      </c>
      <c r="BR8" s="579" t="s">
        <v>525</v>
      </c>
      <c r="BS8" s="579" t="s">
        <v>611</v>
      </c>
      <c r="BT8" s="579" t="s">
        <v>612</v>
      </c>
      <c r="BU8" s="579" t="s">
        <v>526</v>
      </c>
      <c r="BV8" s="579" t="s">
        <v>527</v>
      </c>
      <c r="BW8" s="579" t="s">
        <v>528</v>
      </c>
      <c r="BX8" s="579" t="s">
        <v>613</v>
      </c>
      <c r="BY8" s="579" t="s">
        <v>614</v>
      </c>
      <c r="BZ8" s="579" t="s">
        <v>529</v>
      </c>
      <c r="CA8" s="579" t="s">
        <v>530</v>
      </c>
      <c r="CB8" s="579" t="s">
        <v>531</v>
      </c>
      <c r="CC8" s="579" t="s">
        <v>615</v>
      </c>
      <c r="CD8" s="579" t="s">
        <v>616</v>
      </c>
      <c r="CE8" s="579" t="s">
        <v>532</v>
      </c>
      <c r="CF8" s="579" t="s">
        <v>533</v>
      </c>
      <c r="CG8" s="579" t="s">
        <v>534</v>
      </c>
      <c r="CH8" s="579" t="s">
        <v>617</v>
      </c>
      <c r="CI8" s="579" t="s">
        <v>618</v>
      </c>
      <c r="CJ8" s="579" t="s">
        <v>535</v>
      </c>
      <c r="CK8" s="579" t="s">
        <v>536</v>
      </c>
      <c r="CL8" s="579" t="s">
        <v>537</v>
      </c>
      <c r="CM8" s="579" t="s">
        <v>619</v>
      </c>
      <c r="CN8" s="579" t="s">
        <v>620</v>
      </c>
      <c r="CO8" s="579" t="s">
        <v>538</v>
      </c>
      <c r="CP8" s="579" t="s">
        <v>539</v>
      </c>
      <c r="CQ8" s="579" t="s">
        <v>540</v>
      </c>
      <c r="CR8" s="579" t="s">
        <v>621</v>
      </c>
      <c r="CS8" s="579" t="s">
        <v>622</v>
      </c>
      <c r="CT8" s="579" t="s">
        <v>541</v>
      </c>
      <c r="CU8" s="579" t="s">
        <v>542</v>
      </c>
      <c r="CV8" s="579" t="s">
        <v>543</v>
      </c>
      <c r="CW8" s="579" t="s">
        <v>623</v>
      </c>
      <c r="CX8" s="579" t="s">
        <v>624</v>
      </c>
      <c r="CY8" s="579" t="s">
        <v>544</v>
      </c>
      <c r="CZ8" s="579" t="s">
        <v>545</v>
      </c>
      <c r="DA8" s="579" t="s">
        <v>546</v>
      </c>
      <c r="DB8" s="579" t="s">
        <v>625</v>
      </c>
      <c r="DC8" s="579" t="s">
        <v>626</v>
      </c>
      <c r="DD8" s="579" t="s">
        <v>547</v>
      </c>
      <c r="DE8" s="579" t="s">
        <v>548</v>
      </c>
      <c r="DF8" s="579" t="s">
        <v>549</v>
      </c>
      <c r="DG8" s="579" t="s">
        <v>627</v>
      </c>
      <c r="DH8" s="579" t="s">
        <v>628</v>
      </c>
      <c r="DI8" s="579" t="s">
        <v>550</v>
      </c>
      <c r="DJ8" s="579" t="s">
        <v>551</v>
      </c>
      <c r="DK8" s="579" t="s">
        <v>552</v>
      </c>
      <c r="DL8" s="579" t="s">
        <v>629</v>
      </c>
      <c r="DM8" s="579" t="s">
        <v>630</v>
      </c>
      <c r="DN8" s="579" t="s">
        <v>553</v>
      </c>
      <c r="DO8" s="579" t="s">
        <v>554</v>
      </c>
      <c r="DP8" s="579" t="s">
        <v>555</v>
      </c>
      <c r="DQ8" s="579" t="s">
        <v>631</v>
      </c>
      <c r="DR8" s="579" t="s">
        <v>632</v>
      </c>
      <c r="DS8" s="579" t="s">
        <v>556</v>
      </c>
      <c r="DT8" s="579" t="s">
        <v>557</v>
      </c>
      <c r="DU8" s="579" t="s">
        <v>558</v>
      </c>
      <c r="DV8" s="579" t="s">
        <v>633</v>
      </c>
      <c r="DW8" s="579" t="s">
        <v>634</v>
      </c>
      <c r="DX8" s="579" t="s">
        <v>559</v>
      </c>
      <c r="DY8" s="579" t="s">
        <v>560</v>
      </c>
      <c r="DZ8" s="579" t="s">
        <v>561</v>
      </c>
      <c r="EA8" s="579" t="s">
        <v>635</v>
      </c>
      <c r="EB8" s="579" t="s">
        <v>636</v>
      </c>
      <c r="EC8" s="579" t="s">
        <v>562</v>
      </c>
      <c r="ED8" s="579" t="s">
        <v>563</v>
      </c>
      <c r="EE8" s="579" t="s">
        <v>564</v>
      </c>
      <c r="EF8" s="579" t="s">
        <v>637</v>
      </c>
      <c r="EG8" s="579" t="s">
        <v>638</v>
      </c>
      <c r="EH8" s="579" t="s">
        <v>565</v>
      </c>
      <c r="EI8" s="579" t="s">
        <v>566</v>
      </c>
      <c r="EJ8" s="579" t="s">
        <v>567</v>
      </c>
      <c r="EK8" s="579" t="s">
        <v>639</v>
      </c>
      <c r="EL8" s="579" t="s">
        <v>640</v>
      </c>
      <c r="EM8" s="579" t="s">
        <v>568</v>
      </c>
      <c r="EN8" s="579" t="s">
        <v>569</v>
      </c>
      <c r="EO8" s="579" t="s">
        <v>570</v>
      </c>
      <c r="EP8" s="579" t="s">
        <v>641</v>
      </c>
      <c r="EQ8" s="579" t="s">
        <v>642</v>
      </c>
      <c r="ER8" s="579" t="s">
        <v>571</v>
      </c>
      <c r="ES8" s="579" t="s">
        <v>572</v>
      </c>
      <c r="ET8" s="579" t="s">
        <v>573</v>
      </c>
      <c r="EU8" s="579" t="s">
        <v>643</v>
      </c>
      <c r="EV8" s="606" t="s">
        <v>644</v>
      </c>
      <c r="EW8" s="589" t="s">
        <v>34</v>
      </c>
      <c r="EX8" s="590" t="s">
        <v>35</v>
      </c>
      <c r="EY8" s="591" t="s">
        <v>36</v>
      </c>
      <c r="EZ8" s="592" t="s">
        <v>37</v>
      </c>
      <c r="FA8" s="593" t="s">
        <v>38</v>
      </c>
    </row>
    <row r="9" spans="1:158" ht="15" thickTop="1">
      <c r="A9" s="911" t="s">
        <v>39</v>
      </c>
      <c r="B9" s="937" t="s">
        <v>213</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7"/>
      <c r="AX9" s="577"/>
      <c r="AY9" s="577"/>
      <c r="AZ9" s="577"/>
      <c r="BA9" s="577"/>
      <c r="BB9" s="577"/>
      <c r="BC9" s="577"/>
      <c r="BD9" s="577"/>
      <c r="BE9" s="577"/>
      <c r="BF9" s="577"/>
      <c r="BG9" s="577"/>
      <c r="BH9" s="577"/>
      <c r="BI9" s="577"/>
      <c r="BJ9" s="577"/>
      <c r="BK9" s="577"/>
      <c r="BL9" s="577"/>
      <c r="BM9" s="577"/>
      <c r="BN9" s="577"/>
      <c r="BO9" s="577"/>
      <c r="BP9" s="577"/>
      <c r="BQ9" s="577"/>
      <c r="BR9" s="577"/>
      <c r="BS9" s="577"/>
      <c r="BT9" s="577"/>
      <c r="BU9" s="577"/>
      <c r="BV9" s="577"/>
      <c r="BW9" s="577"/>
      <c r="BX9" s="577"/>
      <c r="BY9" s="577"/>
      <c r="BZ9" s="577"/>
      <c r="CA9" s="577"/>
      <c r="CB9" s="577"/>
      <c r="CC9" s="577"/>
      <c r="CD9" s="577"/>
      <c r="CE9" s="577"/>
      <c r="CF9" s="577"/>
      <c r="CG9" s="577"/>
      <c r="CH9" s="577"/>
      <c r="CI9" s="577"/>
      <c r="CJ9" s="577"/>
      <c r="CK9" s="577"/>
      <c r="CL9" s="577"/>
      <c r="CM9" s="577"/>
      <c r="CN9" s="577"/>
      <c r="CO9" s="577"/>
      <c r="CP9" s="577"/>
      <c r="CQ9" s="577"/>
      <c r="CR9" s="577"/>
      <c r="CS9" s="577"/>
      <c r="CT9" s="577"/>
      <c r="CU9" s="577"/>
      <c r="CV9" s="577"/>
      <c r="CW9" s="577"/>
      <c r="CX9" s="577"/>
      <c r="CY9" s="577"/>
      <c r="CZ9" s="577"/>
      <c r="DA9" s="577"/>
      <c r="DB9" s="577"/>
      <c r="DC9" s="577"/>
      <c r="DD9" s="577"/>
      <c r="DE9" s="577"/>
      <c r="DF9" s="577"/>
      <c r="DG9" s="577"/>
      <c r="DH9" s="577"/>
      <c r="DI9" s="577"/>
      <c r="DJ9" s="577"/>
      <c r="DK9" s="577"/>
      <c r="DL9" s="577"/>
      <c r="DM9" s="577"/>
      <c r="DN9" s="577"/>
      <c r="DO9" s="577"/>
      <c r="DP9" s="577"/>
      <c r="DQ9" s="577"/>
      <c r="DR9" s="577"/>
      <c r="DS9" s="577"/>
      <c r="DT9" s="577"/>
      <c r="DU9" s="577"/>
      <c r="DV9" s="577"/>
      <c r="DW9" s="577"/>
      <c r="DX9" s="577"/>
      <c r="DY9" s="577"/>
      <c r="DZ9" s="577"/>
      <c r="EA9" s="577"/>
      <c r="EB9" s="577"/>
      <c r="EC9" s="577"/>
      <c r="ED9" s="577"/>
      <c r="EE9" s="577"/>
      <c r="EF9" s="577"/>
      <c r="EG9" s="577"/>
      <c r="EH9" s="577"/>
      <c r="EI9" s="577"/>
      <c r="EJ9" s="577"/>
      <c r="EK9" s="577"/>
      <c r="EL9" s="577"/>
      <c r="EM9" s="577"/>
      <c r="EN9" s="577"/>
      <c r="EO9" s="577"/>
      <c r="EP9" s="577"/>
      <c r="EQ9" s="577"/>
      <c r="ER9" s="577"/>
      <c r="ES9" s="577"/>
      <c r="ET9" s="577"/>
      <c r="EU9" s="577"/>
      <c r="EV9" s="607"/>
      <c r="EW9" s="636"/>
      <c r="EX9" s="634"/>
      <c r="EY9" s="635"/>
      <c r="EZ9" s="634"/>
      <c r="FA9" s="633"/>
    </row>
    <row r="10" spans="1:158" ht="15" customHeight="1">
      <c r="A10" s="912" t="s">
        <v>40</v>
      </c>
      <c r="B10" s="917" t="s">
        <v>212</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c r="AA10" s="577"/>
      <c r="AB10" s="577"/>
      <c r="AC10" s="577"/>
      <c r="AD10" s="577"/>
      <c r="AE10" s="577"/>
      <c r="AF10" s="577"/>
      <c r="AG10" s="577"/>
      <c r="AH10" s="577"/>
      <c r="AI10" s="577"/>
      <c r="AJ10" s="577"/>
      <c r="AK10" s="577"/>
      <c r="AL10" s="577"/>
      <c r="AM10" s="577"/>
      <c r="AN10" s="577"/>
      <c r="AO10" s="577"/>
      <c r="AP10" s="577"/>
      <c r="AQ10" s="577"/>
      <c r="AR10" s="577"/>
      <c r="AS10" s="577"/>
      <c r="AT10" s="577"/>
      <c r="AU10" s="577"/>
      <c r="AV10" s="577"/>
      <c r="AW10" s="577"/>
      <c r="AX10" s="577"/>
      <c r="AY10" s="577"/>
      <c r="AZ10" s="577"/>
      <c r="BA10" s="577"/>
      <c r="BB10" s="577"/>
      <c r="BC10" s="577"/>
      <c r="BD10" s="577"/>
      <c r="BE10" s="577"/>
      <c r="BF10" s="577"/>
      <c r="BG10" s="577"/>
      <c r="BH10" s="577"/>
      <c r="BI10" s="577"/>
      <c r="BJ10" s="577"/>
      <c r="BK10" s="577"/>
      <c r="BL10" s="577"/>
      <c r="BM10" s="577"/>
      <c r="BN10" s="577"/>
      <c r="BO10" s="577"/>
      <c r="BP10" s="577"/>
      <c r="BQ10" s="577"/>
      <c r="BR10" s="577"/>
      <c r="BS10" s="577"/>
      <c r="BT10" s="577"/>
      <c r="BU10" s="577"/>
      <c r="BV10" s="577"/>
      <c r="BW10" s="577"/>
      <c r="BX10" s="577"/>
      <c r="BY10" s="577"/>
      <c r="BZ10" s="577"/>
      <c r="CA10" s="577"/>
      <c r="CB10" s="577"/>
      <c r="CC10" s="577"/>
      <c r="CD10" s="577"/>
      <c r="CE10" s="577"/>
      <c r="CF10" s="577"/>
      <c r="CG10" s="577"/>
      <c r="CH10" s="577"/>
      <c r="CI10" s="577"/>
      <c r="CJ10" s="577"/>
      <c r="CK10" s="577"/>
      <c r="CL10" s="577"/>
      <c r="CM10" s="577"/>
      <c r="CN10" s="577"/>
      <c r="CO10" s="577"/>
      <c r="CP10" s="577"/>
      <c r="CQ10" s="577"/>
      <c r="CR10" s="577"/>
      <c r="CS10" s="577"/>
      <c r="CT10" s="577"/>
      <c r="CU10" s="577"/>
      <c r="CV10" s="577"/>
      <c r="CW10" s="577"/>
      <c r="CX10" s="577"/>
      <c r="CY10" s="577"/>
      <c r="CZ10" s="577"/>
      <c r="DA10" s="577"/>
      <c r="DB10" s="577"/>
      <c r="DC10" s="577"/>
      <c r="DD10" s="577"/>
      <c r="DE10" s="577"/>
      <c r="DF10" s="577"/>
      <c r="DG10" s="577"/>
      <c r="DH10" s="577"/>
      <c r="DI10" s="577"/>
      <c r="DJ10" s="577"/>
      <c r="DK10" s="577"/>
      <c r="DL10" s="577"/>
      <c r="DM10" s="577"/>
      <c r="DN10" s="577"/>
      <c r="DO10" s="577"/>
      <c r="DP10" s="577"/>
      <c r="DQ10" s="577"/>
      <c r="DR10" s="577"/>
      <c r="DS10" s="577"/>
      <c r="DT10" s="577"/>
      <c r="DU10" s="577"/>
      <c r="DV10" s="577"/>
      <c r="DW10" s="577"/>
      <c r="DX10" s="577"/>
      <c r="DY10" s="577"/>
      <c r="DZ10" s="577"/>
      <c r="EA10" s="577"/>
      <c r="EB10" s="577"/>
      <c r="EC10" s="577"/>
      <c r="ED10" s="577"/>
      <c r="EE10" s="577"/>
      <c r="EF10" s="577"/>
      <c r="EG10" s="577"/>
      <c r="EH10" s="577"/>
      <c r="EI10" s="577"/>
      <c r="EJ10" s="577"/>
      <c r="EK10" s="577"/>
      <c r="EL10" s="577"/>
      <c r="EM10" s="577"/>
      <c r="EN10" s="577"/>
      <c r="EO10" s="577"/>
      <c r="EP10" s="577"/>
      <c r="EQ10" s="577"/>
      <c r="ER10" s="577"/>
      <c r="ES10" s="577"/>
      <c r="ET10" s="577"/>
      <c r="EU10" s="577"/>
      <c r="EV10" s="607"/>
      <c r="EW10" s="594"/>
      <c r="EX10" s="595"/>
      <c r="EY10" s="596"/>
      <c r="EZ10" s="595"/>
      <c r="FA10" s="597"/>
    </row>
    <row r="11" spans="1:158" ht="15" customHeight="1">
      <c r="A11" s="912" t="s">
        <v>41</v>
      </c>
      <c r="B11" s="917" t="s">
        <v>211</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2"/>
      <c r="AI11" s="612"/>
      <c r="AJ11" s="612"/>
      <c r="AK11" s="612"/>
      <c r="AL11" s="612"/>
      <c r="AM11" s="612"/>
      <c r="AN11" s="612"/>
      <c r="AO11" s="612"/>
      <c r="AP11" s="612"/>
      <c r="AQ11" s="612"/>
      <c r="AR11" s="612"/>
      <c r="AS11" s="612"/>
      <c r="AT11" s="612"/>
      <c r="AU11" s="612"/>
      <c r="AV11" s="612"/>
      <c r="AW11" s="612"/>
      <c r="AX11" s="612"/>
      <c r="AY11" s="612"/>
      <c r="AZ11" s="612"/>
      <c r="BA11" s="612"/>
      <c r="BB11" s="612"/>
      <c r="BC11" s="612"/>
      <c r="BD11" s="612"/>
      <c r="BE11" s="612"/>
      <c r="BF11" s="612"/>
      <c r="BG11" s="612"/>
      <c r="BH11" s="612"/>
      <c r="BI11" s="612"/>
      <c r="BJ11" s="612"/>
      <c r="BK11" s="612"/>
      <c r="BL11" s="612"/>
      <c r="BM11" s="612"/>
      <c r="BN11" s="612"/>
      <c r="BO11" s="612"/>
      <c r="BP11" s="612"/>
      <c r="BQ11" s="612"/>
      <c r="BR11" s="612"/>
      <c r="BS11" s="612"/>
      <c r="BT11" s="612"/>
      <c r="BU11" s="612"/>
      <c r="BV11" s="612"/>
      <c r="BW11" s="612"/>
      <c r="BX11" s="612"/>
      <c r="BY11" s="612"/>
      <c r="BZ11" s="612"/>
      <c r="CA11" s="612"/>
      <c r="CB11" s="612"/>
      <c r="CC11" s="612"/>
      <c r="CD11" s="612"/>
      <c r="CE11" s="612"/>
      <c r="CF11" s="612"/>
      <c r="CG11" s="612"/>
      <c r="CH11" s="612"/>
      <c r="CI11" s="612"/>
      <c r="CJ11" s="612"/>
      <c r="CK11" s="612"/>
      <c r="CL11" s="612"/>
      <c r="CM11" s="612"/>
      <c r="CN11" s="612"/>
      <c r="CO11" s="612"/>
      <c r="CP11" s="612"/>
      <c r="CQ11" s="612"/>
      <c r="CR11" s="612"/>
      <c r="CS11" s="612"/>
      <c r="CT11" s="612"/>
      <c r="CU11" s="612"/>
      <c r="CV11" s="612"/>
      <c r="CW11" s="612"/>
      <c r="CX11" s="612"/>
      <c r="CY11" s="612"/>
      <c r="CZ11" s="612"/>
      <c r="DA11" s="612"/>
      <c r="DB11" s="612"/>
      <c r="DC11" s="612"/>
      <c r="DD11" s="612"/>
      <c r="DE11" s="612"/>
      <c r="DF11" s="612"/>
      <c r="DG11" s="612"/>
      <c r="DH11" s="612"/>
      <c r="DI11" s="612"/>
      <c r="DJ11" s="612"/>
      <c r="DK11" s="612"/>
      <c r="DL11" s="612"/>
      <c r="DM11" s="612"/>
      <c r="DN11" s="612"/>
      <c r="DO11" s="612"/>
      <c r="DP11" s="612"/>
      <c r="DQ11" s="612"/>
      <c r="DR11" s="612"/>
      <c r="DS11" s="612"/>
      <c r="DT11" s="612"/>
      <c r="DU11" s="612"/>
      <c r="DV11" s="612"/>
      <c r="DW11" s="612"/>
      <c r="DX11" s="612"/>
      <c r="DY11" s="612"/>
      <c r="DZ11" s="612"/>
      <c r="EA11" s="612"/>
      <c r="EB11" s="612"/>
      <c r="EC11" s="612"/>
      <c r="ED11" s="612"/>
      <c r="EE11" s="612"/>
      <c r="EF11" s="612"/>
      <c r="EG11" s="612"/>
      <c r="EH11" s="612"/>
      <c r="EI11" s="612"/>
      <c r="EJ11" s="612"/>
      <c r="EK11" s="612"/>
      <c r="EL11" s="612"/>
      <c r="EM11" s="612"/>
      <c r="EN11" s="612"/>
      <c r="EO11" s="612"/>
      <c r="EP11" s="612"/>
      <c r="EQ11" s="612"/>
      <c r="ER11" s="612"/>
      <c r="ES11" s="612"/>
      <c r="ET11" s="612"/>
      <c r="EU11" s="612"/>
      <c r="EV11" s="613"/>
      <c r="EW11" s="594"/>
      <c r="EX11" s="595"/>
      <c r="EY11" s="596"/>
      <c r="EZ11" s="595"/>
      <c r="FA11" s="597"/>
    </row>
    <row r="12" spans="1:158" ht="14.25">
      <c r="A12" s="913" t="s">
        <v>42</v>
      </c>
      <c r="B12" s="918" t="s">
        <v>391</v>
      </c>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577"/>
      <c r="AM12" s="577"/>
      <c r="AN12" s="577"/>
      <c r="AO12" s="577"/>
      <c r="AP12" s="577"/>
      <c r="AQ12" s="577"/>
      <c r="AR12" s="577"/>
      <c r="AS12" s="577"/>
      <c r="AT12" s="577"/>
      <c r="AU12" s="577"/>
      <c r="AV12" s="577"/>
      <c r="AW12" s="577"/>
      <c r="AX12" s="577"/>
      <c r="AY12" s="577"/>
      <c r="AZ12" s="577"/>
      <c r="BA12" s="577"/>
      <c r="BB12" s="577"/>
      <c r="BC12" s="577"/>
      <c r="BD12" s="577"/>
      <c r="BE12" s="577"/>
      <c r="BF12" s="577"/>
      <c r="BG12" s="577"/>
      <c r="BH12" s="577"/>
      <c r="BI12" s="577"/>
      <c r="BJ12" s="577"/>
      <c r="BK12" s="577"/>
      <c r="BL12" s="577"/>
      <c r="BM12" s="577"/>
      <c r="BN12" s="577"/>
      <c r="BO12" s="577"/>
      <c r="BP12" s="577"/>
      <c r="BQ12" s="577"/>
      <c r="BR12" s="577"/>
      <c r="BS12" s="577"/>
      <c r="BT12" s="577"/>
      <c r="BU12" s="577"/>
      <c r="BV12" s="577"/>
      <c r="BW12" s="577"/>
      <c r="BX12" s="577"/>
      <c r="BY12" s="577"/>
      <c r="BZ12" s="577"/>
      <c r="CA12" s="577"/>
      <c r="CB12" s="577"/>
      <c r="CC12" s="577"/>
      <c r="CD12" s="577"/>
      <c r="CE12" s="577"/>
      <c r="CF12" s="577"/>
      <c r="CG12" s="577"/>
      <c r="CH12" s="577"/>
      <c r="CI12" s="577"/>
      <c r="CJ12" s="577"/>
      <c r="CK12" s="577"/>
      <c r="CL12" s="577"/>
      <c r="CM12" s="577"/>
      <c r="CN12" s="577"/>
      <c r="CO12" s="577"/>
      <c r="CP12" s="577"/>
      <c r="CQ12" s="577"/>
      <c r="CR12" s="577"/>
      <c r="CS12" s="577"/>
      <c r="CT12" s="577"/>
      <c r="CU12" s="577"/>
      <c r="CV12" s="577"/>
      <c r="CW12" s="577"/>
      <c r="CX12" s="577"/>
      <c r="CY12" s="577"/>
      <c r="CZ12" s="577"/>
      <c r="DA12" s="577"/>
      <c r="DB12" s="577"/>
      <c r="DC12" s="577"/>
      <c r="DD12" s="577"/>
      <c r="DE12" s="577"/>
      <c r="DF12" s="577"/>
      <c r="DG12" s="577"/>
      <c r="DH12" s="577"/>
      <c r="DI12" s="577"/>
      <c r="DJ12" s="577"/>
      <c r="DK12" s="577"/>
      <c r="DL12" s="577"/>
      <c r="DM12" s="577"/>
      <c r="DN12" s="577"/>
      <c r="DO12" s="577"/>
      <c r="DP12" s="577"/>
      <c r="DQ12" s="577"/>
      <c r="DR12" s="577"/>
      <c r="DS12" s="577"/>
      <c r="DT12" s="577"/>
      <c r="DU12" s="577"/>
      <c r="DV12" s="577"/>
      <c r="DW12" s="577"/>
      <c r="DX12" s="577"/>
      <c r="DY12" s="577"/>
      <c r="DZ12" s="577"/>
      <c r="EA12" s="577"/>
      <c r="EB12" s="577"/>
      <c r="EC12" s="577"/>
      <c r="ED12" s="577"/>
      <c r="EE12" s="577"/>
      <c r="EF12" s="577"/>
      <c r="EG12" s="577"/>
      <c r="EH12" s="577"/>
      <c r="EI12" s="577"/>
      <c r="EJ12" s="577"/>
      <c r="EK12" s="577"/>
      <c r="EL12" s="577"/>
      <c r="EM12" s="577"/>
      <c r="EN12" s="577"/>
      <c r="EO12" s="577"/>
      <c r="EP12" s="577"/>
      <c r="EQ12" s="577"/>
      <c r="ER12" s="577"/>
      <c r="ES12" s="577"/>
      <c r="ET12" s="577"/>
      <c r="EU12" s="577"/>
      <c r="EV12" s="577"/>
      <c r="EW12" s="594"/>
      <c r="EX12" s="595"/>
      <c r="EY12" s="596"/>
      <c r="EZ12" s="595"/>
      <c r="FA12" s="597"/>
    </row>
    <row r="13" spans="1:158" ht="14.25">
      <c r="A13" s="911"/>
      <c r="B13" s="919" t="s">
        <v>209</v>
      </c>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2"/>
      <c r="AT13" s="612"/>
      <c r="AU13" s="612"/>
      <c r="AV13" s="612"/>
      <c r="AW13" s="612"/>
      <c r="AX13" s="612"/>
      <c r="AY13" s="612"/>
      <c r="AZ13" s="612"/>
      <c r="BA13" s="612"/>
      <c r="BB13" s="612"/>
      <c r="BC13" s="612"/>
      <c r="BD13" s="612"/>
      <c r="BE13" s="612"/>
      <c r="BF13" s="612"/>
      <c r="BG13" s="612"/>
      <c r="BH13" s="612"/>
      <c r="BI13" s="612"/>
      <c r="BJ13" s="612"/>
      <c r="BK13" s="612"/>
      <c r="BL13" s="612"/>
      <c r="BM13" s="612"/>
      <c r="BN13" s="612"/>
      <c r="BO13" s="612"/>
      <c r="BP13" s="612"/>
      <c r="BQ13" s="612"/>
      <c r="BR13" s="612"/>
      <c r="BS13" s="612"/>
      <c r="BT13" s="612"/>
      <c r="BU13" s="612"/>
      <c r="BV13" s="612"/>
      <c r="BW13" s="612"/>
      <c r="BX13" s="612"/>
      <c r="BY13" s="612"/>
      <c r="BZ13" s="612"/>
      <c r="CA13" s="612"/>
      <c r="CB13" s="612"/>
      <c r="CC13" s="612"/>
      <c r="CD13" s="612"/>
      <c r="CE13" s="612"/>
      <c r="CF13" s="612"/>
      <c r="CG13" s="612"/>
      <c r="CH13" s="612"/>
      <c r="CI13" s="612"/>
      <c r="CJ13" s="612"/>
      <c r="CK13" s="612"/>
      <c r="CL13" s="612"/>
      <c r="CM13" s="612"/>
      <c r="CN13" s="612"/>
      <c r="CO13" s="612"/>
      <c r="CP13" s="612"/>
      <c r="CQ13" s="612"/>
      <c r="CR13" s="612"/>
      <c r="CS13" s="612"/>
      <c r="CT13" s="612"/>
      <c r="CU13" s="612"/>
      <c r="CV13" s="612"/>
      <c r="CW13" s="612"/>
      <c r="CX13" s="612"/>
      <c r="CY13" s="612"/>
      <c r="CZ13" s="612"/>
      <c r="DA13" s="612"/>
      <c r="DB13" s="612"/>
      <c r="DC13" s="612"/>
      <c r="DD13" s="612"/>
      <c r="DE13" s="612"/>
      <c r="DF13" s="612"/>
      <c r="DG13" s="612"/>
      <c r="DH13" s="612"/>
      <c r="DI13" s="612"/>
      <c r="DJ13" s="612"/>
      <c r="DK13" s="612"/>
      <c r="DL13" s="612"/>
      <c r="DM13" s="612"/>
      <c r="DN13" s="612"/>
      <c r="DO13" s="612"/>
      <c r="DP13" s="612"/>
      <c r="DQ13" s="612"/>
      <c r="DR13" s="612"/>
      <c r="DS13" s="612"/>
      <c r="DT13" s="612"/>
      <c r="DU13" s="612"/>
      <c r="DV13" s="612"/>
      <c r="DW13" s="612"/>
      <c r="DX13" s="612"/>
      <c r="DY13" s="612"/>
      <c r="DZ13" s="612"/>
      <c r="EA13" s="612"/>
      <c r="EB13" s="612"/>
      <c r="EC13" s="612"/>
      <c r="ED13" s="612"/>
      <c r="EE13" s="612"/>
      <c r="EF13" s="612"/>
      <c r="EG13" s="612"/>
      <c r="EH13" s="612"/>
      <c r="EI13" s="612"/>
      <c r="EJ13" s="612"/>
      <c r="EK13" s="612"/>
      <c r="EL13" s="612"/>
      <c r="EM13" s="612"/>
      <c r="EN13" s="612"/>
      <c r="EO13" s="612"/>
      <c r="EP13" s="612"/>
      <c r="EQ13" s="612"/>
      <c r="ER13" s="612"/>
      <c r="ES13" s="612"/>
      <c r="ET13" s="612"/>
      <c r="EU13" s="612"/>
      <c r="EV13" s="613"/>
      <c r="EW13" s="594"/>
      <c r="EX13" s="595"/>
      <c r="EY13" s="596"/>
      <c r="EZ13" s="595"/>
      <c r="FA13" s="597"/>
    </row>
    <row r="14" spans="1:158" ht="14.25">
      <c r="A14" s="913" t="s">
        <v>43</v>
      </c>
      <c r="B14" s="918" t="s">
        <v>210</v>
      </c>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576"/>
      <c r="AG14" s="576"/>
      <c r="AH14" s="576"/>
      <c r="AI14" s="576"/>
      <c r="AJ14" s="576"/>
      <c r="AK14" s="576"/>
      <c r="AL14" s="576"/>
      <c r="AM14" s="576"/>
      <c r="AN14" s="576"/>
      <c r="AO14" s="576"/>
      <c r="AP14" s="576"/>
      <c r="AQ14" s="576"/>
      <c r="AR14" s="576"/>
      <c r="AS14" s="576"/>
      <c r="AT14" s="576"/>
      <c r="AU14" s="576"/>
      <c r="AV14" s="576"/>
      <c r="AW14" s="576"/>
      <c r="AX14" s="576"/>
      <c r="AY14" s="576"/>
      <c r="AZ14" s="576"/>
      <c r="BA14" s="576"/>
      <c r="BB14" s="576"/>
      <c r="BC14" s="576"/>
      <c r="BD14" s="576"/>
      <c r="BE14" s="576"/>
      <c r="BF14" s="576"/>
      <c r="BG14" s="576"/>
      <c r="BH14" s="576"/>
      <c r="BI14" s="576"/>
      <c r="BJ14" s="576"/>
      <c r="BK14" s="576"/>
      <c r="BL14" s="576"/>
      <c r="BM14" s="576"/>
      <c r="BN14" s="576"/>
      <c r="BO14" s="576"/>
      <c r="BP14" s="576"/>
      <c r="BQ14" s="576"/>
      <c r="BR14" s="576"/>
      <c r="BS14" s="576"/>
      <c r="BT14" s="576"/>
      <c r="BU14" s="576"/>
      <c r="BV14" s="576"/>
      <c r="BW14" s="576"/>
      <c r="BX14" s="576"/>
      <c r="BY14" s="576"/>
      <c r="BZ14" s="576"/>
      <c r="CA14" s="576"/>
      <c r="CB14" s="576"/>
      <c r="CC14" s="576"/>
      <c r="CD14" s="576"/>
      <c r="CE14" s="576"/>
      <c r="CF14" s="576"/>
      <c r="CG14" s="576"/>
      <c r="CH14" s="576"/>
      <c r="CI14" s="576"/>
      <c r="CJ14" s="576"/>
      <c r="CK14" s="576"/>
      <c r="CL14" s="576"/>
      <c r="CM14" s="576"/>
      <c r="CN14" s="576"/>
      <c r="CO14" s="576"/>
      <c r="CP14" s="576"/>
      <c r="CQ14" s="576"/>
      <c r="CR14" s="576"/>
      <c r="CS14" s="576"/>
      <c r="CT14" s="576"/>
      <c r="CU14" s="576"/>
      <c r="CV14" s="576"/>
      <c r="CW14" s="576"/>
      <c r="CX14" s="576"/>
      <c r="CY14" s="576"/>
      <c r="CZ14" s="576"/>
      <c r="DA14" s="576"/>
      <c r="DB14" s="576"/>
      <c r="DC14" s="576"/>
      <c r="DD14" s="576"/>
      <c r="DE14" s="576"/>
      <c r="DF14" s="576"/>
      <c r="DG14" s="576"/>
      <c r="DH14" s="576"/>
      <c r="DI14" s="576"/>
      <c r="DJ14" s="576"/>
      <c r="DK14" s="576"/>
      <c r="DL14" s="576"/>
      <c r="DM14" s="576"/>
      <c r="DN14" s="576"/>
      <c r="DO14" s="576"/>
      <c r="DP14" s="576"/>
      <c r="DQ14" s="576"/>
      <c r="DR14" s="576"/>
      <c r="DS14" s="576"/>
      <c r="DT14" s="576"/>
      <c r="DU14" s="576"/>
      <c r="DV14" s="576"/>
      <c r="DW14" s="576"/>
      <c r="DX14" s="576"/>
      <c r="DY14" s="576"/>
      <c r="DZ14" s="576"/>
      <c r="EA14" s="576"/>
      <c r="EB14" s="576"/>
      <c r="EC14" s="576"/>
      <c r="ED14" s="576"/>
      <c r="EE14" s="576"/>
      <c r="EF14" s="576"/>
      <c r="EG14" s="576"/>
      <c r="EH14" s="576"/>
      <c r="EI14" s="576"/>
      <c r="EJ14" s="576"/>
      <c r="EK14" s="576"/>
      <c r="EL14" s="576"/>
      <c r="EM14" s="576"/>
      <c r="EN14" s="576"/>
      <c r="EO14" s="576"/>
      <c r="EP14" s="576"/>
      <c r="EQ14" s="576"/>
      <c r="ER14" s="576"/>
      <c r="ES14" s="576"/>
      <c r="ET14" s="576"/>
      <c r="EU14" s="576"/>
      <c r="EV14" s="608"/>
      <c r="EW14" s="84">
        <f>COUNTIF(C14:EV14,"=Met")</f>
        <v>0</v>
      </c>
      <c r="EX14" s="85">
        <f t="shared" ref="EX14:EX22" si="0">IF(SUM(EW14,EY14)=0,0,EW14/SUM(EW14,EY14))</f>
        <v>0</v>
      </c>
      <c r="EY14" s="86">
        <f>COUNTIF(C14:EV14,"=Not Met")</f>
        <v>0</v>
      </c>
      <c r="EZ14" s="85">
        <f t="shared" ref="EZ14" si="1">IF(SUM(EW14,EY14)=0,0,EY14/SUM(EW14,EY14))</f>
        <v>0</v>
      </c>
      <c r="FA14" s="87">
        <f>COUNTIF(C14:EV14,"=N/A")</f>
        <v>0</v>
      </c>
    </row>
    <row r="15" spans="1:158" ht="14.25">
      <c r="A15" s="911"/>
      <c r="B15" s="919" t="s">
        <v>209</v>
      </c>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2"/>
      <c r="AX15" s="612"/>
      <c r="AY15" s="612"/>
      <c r="AZ15" s="612"/>
      <c r="BA15" s="612"/>
      <c r="BB15" s="612"/>
      <c r="BC15" s="612"/>
      <c r="BD15" s="612"/>
      <c r="BE15" s="612"/>
      <c r="BF15" s="612"/>
      <c r="BG15" s="612"/>
      <c r="BH15" s="612"/>
      <c r="BI15" s="612"/>
      <c r="BJ15" s="612"/>
      <c r="BK15" s="612"/>
      <c r="BL15" s="612"/>
      <c r="BM15" s="612"/>
      <c r="BN15" s="612"/>
      <c r="BO15" s="612"/>
      <c r="BP15" s="612"/>
      <c r="BQ15" s="612"/>
      <c r="BR15" s="612"/>
      <c r="BS15" s="612"/>
      <c r="BT15" s="612"/>
      <c r="BU15" s="612"/>
      <c r="BV15" s="612"/>
      <c r="BW15" s="612"/>
      <c r="BX15" s="612"/>
      <c r="BY15" s="612"/>
      <c r="BZ15" s="612"/>
      <c r="CA15" s="612"/>
      <c r="CB15" s="612"/>
      <c r="CC15" s="612"/>
      <c r="CD15" s="612"/>
      <c r="CE15" s="612"/>
      <c r="CF15" s="612"/>
      <c r="CG15" s="612"/>
      <c r="CH15" s="612"/>
      <c r="CI15" s="612"/>
      <c r="CJ15" s="612"/>
      <c r="CK15" s="612"/>
      <c r="CL15" s="612"/>
      <c r="CM15" s="612"/>
      <c r="CN15" s="612"/>
      <c r="CO15" s="612"/>
      <c r="CP15" s="612"/>
      <c r="CQ15" s="612"/>
      <c r="CR15" s="612"/>
      <c r="CS15" s="612"/>
      <c r="CT15" s="612"/>
      <c r="CU15" s="612"/>
      <c r="CV15" s="612"/>
      <c r="CW15" s="612"/>
      <c r="CX15" s="612"/>
      <c r="CY15" s="612"/>
      <c r="CZ15" s="612"/>
      <c r="DA15" s="612"/>
      <c r="DB15" s="612"/>
      <c r="DC15" s="612"/>
      <c r="DD15" s="612"/>
      <c r="DE15" s="612"/>
      <c r="DF15" s="612"/>
      <c r="DG15" s="612"/>
      <c r="DH15" s="612"/>
      <c r="DI15" s="612"/>
      <c r="DJ15" s="612"/>
      <c r="DK15" s="612"/>
      <c r="DL15" s="612"/>
      <c r="DM15" s="612"/>
      <c r="DN15" s="612"/>
      <c r="DO15" s="612"/>
      <c r="DP15" s="612"/>
      <c r="DQ15" s="612"/>
      <c r="DR15" s="612"/>
      <c r="DS15" s="612"/>
      <c r="DT15" s="612"/>
      <c r="DU15" s="612"/>
      <c r="DV15" s="612"/>
      <c r="DW15" s="612"/>
      <c r="DX15" s="612"/>
      <c r="DY15" s="612"/>
      <c r="DZ15" s="612"/>
      <c r="EA15" s="612"/>
      <c r="EB15" s="612"/>
      <c r="EC15" s="612"/>
      <c r="ED15" s="612"/>
      <c r="EE15" s="612"/>
      <c r="EF15" s="612"/>
      <c r="EG15" s="612"/>
      <c r="EH15" s="612"/>
      <c r="EI15" s="612"/>
      <c r="EJ15" s="612"/>
      <c r="EK15" s="612"/>
      <c r="EL15" s="612"/>
      <c r="EM15" s="612"/>
      <c r="EN15" s="612"/>
      <c r="EO15" s="612"/>
      <c r="EP15" s="612"/>
      <c r="EQ15" s="612"/>
      <c r="ER15" s="612"/>
      <c r="ES15" s="612"/>
      <c r="ET15" s="612"/>
      <c r="EU15" s="612"/>
      <c r="EV15" s="613"/>
      <c r="EW15" s="594"/>
      <c r="EX15" s="595"/>
      <c r="EY15" s="596"/>
      <c r="EZ15" s="595"/>
      <c r="FA15" s="597"/>
    </row>
    <row r="16" spans="1:158" ht="14.25">
      <c r="A16" s="913" t="s">
        <v>44</v>
      </c>
      <c r="B16" s="918" t="s">
        <v>392</v>
      </c>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6"/>
      <c r="BF16" s="576"/>
      <c r="BG16" s="576"/>
      <c r="BH16" s="576"/>
      <c r="BI16" s="576"/>
      <c r="BJ16" s="576"/>
      <c r="BK16" s="576"/>
      <c r="BL16" s="576"/>
      <c r="BM16" s="576"/>
      <c r="BN16" s="576"/>
      <c r="BO16" s="576"/>
      <c r="BP16" s="576"/>
      <c r="BQ16" s="576"/>
      <c r="BR16" s="576"/>
      <c r="BS16" s="576"/>
      <c r="BT16" s="576"/>
      <c r="BU16" s="576"/>
      <c r="BV16" s="576"/>
      <c r="BW16" s="576"/>
      <c r="BX16" s="576"/>
      <c r="BY16" s="576"/>
      <c r="BZ16" s="576"/>
      <c r="CA16" s="576"/>
      <c r="CB16" s="576"/>
      <c r="CC16" s="576"/>
      <c r="CD16" s="576"/>
      <c r="CE16" s="576"/>
      <c r="CF16" s="576"/>
      <c r="CG16" s="576"/>
      <c r="CH16" s="576"/>
      <c r="CI16" s="576"/>
      <c r="CJ16" s="576"/>
      <c r="CK16" s="576"/>
      <c r="CL16" s="576"/>
      <c r="CM16" s="576"/>
      <c r="CN16" s="576"/>
      <c r="CO16" s="576"/>
      <c r="CP16" s="576"/>
      <c r="CQ16" s="576"/>
      <c r="CR16" s="576"/>
      <c r="CS16" s="576"/>
      <c r="CT16" s="576"/>
      <c r="CU16" s="576"/>
      <c r="CV16" s="576"/>
      <c r="CW16" s="576"/>
      <c r="CX16" s="576"/>
      <c r="CY16" s="576"/>
      <c r="CZ16" s="576"/>
      <c r="DA16" s="576"/>
      <c r="DB16" s="576"/>
      <c r="DC16" s="576"/>
      <c r="DD16" s="576"/>
      <c r="DE16" s="576"/>
      <c r="DF16" s="576"/>
      <c r="DG16" s="576"/>
      <c r="DH16" s="576"/>
      <c r="DI16" s="576"/>
      <c r="DJ16" s="576"/>
      <c r="DK16" s="576"/>
      <c r="DL16" s="576"/>
      <c r="DM16" s="576"/>
      <c r="DN16" s="576"/>
      <c r="DO16" s="576"/>
      <c r="DP16" s="576"/>
      <c r="DQ16" s="576"/>
      <c r="DR16" s="576"/>
      <c r="DS16" s="576"/>
      <c r="DT16" s="576"/>
      <c r="DU16" s="576"/>
      <c r="DV16" s="576"/>
      <c r="DW16" s="576"/>
      <c r="DX16" s="576"/>
      <c r="DY16" s="576"/>
      <c r="DZ16" s="576"/>
      <c r="EA16" s="576"/>
      <c r="EB16" s="576"/>
      <c r="EC16" s="576"/>
      <c r="ED16" s="576"/>
      <c r="EE16" s="576"/>
      <c r="EF16" s="576"/>
      <c r="EG16" s="576"/>
      <c r="EH16" s="576"/>
      <c r="EI16" s="576"/>
      <c r="EJ16" s="576"/>
      <c r="EK16" s="576"/>
      <c r="EL16" s="576"/>
      <c r="EM16" s="576"/>
      <c r="EN16" s="576"/>
      <c r="EO16" s="576"/>
      <c r="EP16" s="576"/>
      <c r="EQ16" s="576"/>
      <c r="ER16" s="576"/>
      <c r="ES16" s="576"/>
      <c r="ET16" s="576"/>
      <c r="EU16" s="576"/>
      <c r="EV16" s="608"/>
      <c r="EW16" s="84">
        <f>COUNTIF(C16:EV16,"=Met")</f>
        <v>0</v>
      </c>
      <c r="EX16" s="85">
        <f t="shared" ref="EX16" si="2">IF(SUM(EW16,EY16)=0,0,EW16/SUM(EW16,EY16))</f>
        <v>0</v>
      </c>
      <c r="EY16" s="86">
        <f>COUNTIF(C16:EV16,"=Not Met")</f>
        <v>0</v>
      </c>
      <c r="EZ16" s="85">
        <f t="shared" ref="EZ16" si="3">IF(SUM(EW16,EY16)=0,0,EY16/SUM(EW16,EY16))</f>
        <v>0</v>
      </c>
      <c r="FA16" s="87">
        <f>COUNTIF(C16:EV16,"=N/A")</f>
        <v>0</v>
      </c>
    </row>
    <row r="17" spans="1:157" ht="14.25">
      <c r="A17" s="911"/>
      <c r="B17" s="919" t="s">
        <v>209</v>
      </c>
      <c r="C17" s="612"/>
      <c r="D17" s="612"/>
      <c r="E17" s="612"/>
      <c r="F17" s="612"/>
      <c r="G17" s="612"/>
      <c r="H17" s="612"/>
      <c r="I17" s="612"/>
      <c r="J17" s="612"/>
      <c r="K17" s="612"/>
      <c r="L17" s="612"/>
      <c r="M17" s="612"/>
      <c r="N17" s="612"/>
      <c r="O17" s="612"/>
      <c r="P17" s="612"/>
      <c r="Q17" s="612"/>
      <c r="R17" s="612"/>
      <c r="S17" s="612"/>
      <c r="T17" s="612"/>
      <c r="U17" s="612"/>
      <c r="V17" s="612"/>
      <c r="W17" s="612"/>
      <c r="X17" s="612"/>
      <c r="Y17" s="612"/>
      <c r="Z17" s="612"/>
      <c r="AA17" s="612"/>
      <c r="AB17" s="612"/>
      <c r="AC17" s="612"/>
      <c r="AD17" s="612"/>
      <c r="AE17" s="612"/>
      <c r="AF17" s="612"/>
      <c r="AG17" s="612"/>
      <c r="AH17" s="612"/>
      <c r="AI17" s="612"/>
      <c r="AJ17" s="612"/>
      <c r="AK17" s="612"/>
      <c r="AL17" s="612"/>
      <c r="AM17" s="612"/>
      <c r="AN17" s="612"/>
      <c r="AO17" s="612"/>
      <c r="AP17" s="612"/>
      <c r="AQ17" s="612"/>
      <c r="AR17" s="612"/>
      <c r="AS17" s="612"/>
      <c r="AT17" s="612"/>
      <c r="AU17" s="612"/>
      <c r="AV17" s="612"/>
      <c r="AW17" s="612"/>
      <c r="AX17" s="612"/>
      <c r="AY17" s="612"/>
      <c r="AZ17" s="612"/>
      <c r="BA17" s="612"/>
      <c r="BB17" s="612"/>
      <c r="BC17" s="612"/>
      <c r="BD17" s="612"/>
      <c r="BE17" s="612"/>
      <c r="BF17" s="612"/>
      <c r="BG17" s="612"/>
      <c r="BH17" s="612"/>
      <c r="BI17" s="612"/>
      <c r="BJ17" s="612"/>
      <c r="BK17" s="612"/>
      <c r="BL17" s="612"/>
      <c r="BM17" s="612"/>
      <c r="BN17" s="612"/>
      <c r="BO17" s="612"/>
      <c r="BP17" s="612"/>
      <c r="BQ17" s="612"/>
      <c r="BR17" s="612"/>
      <c r="BS17" s="612"/>
      <c r="BT17" s="612"/>
      <c r="BU17" s="612"/>
      <c r="BV17" s="612"/>
      <c r="BW17" s="612"/>
      <c r="BX17" s="612"/>
      <c r="BY17" s="612"/>
      <c r="BZ17" s="612"/>
      <c r="CA17" s="612"/>
      <c r="CB17" s="612"/>
      <c r="CC17" s="612"/>
      <c r="CD17" s="612"/>
      <c r="CE17" s="612"/>
      <c r="CF17" s="612"/>
      <c r="CG17" s="612"/>
      <c r="CH17" s="612"/>
      <c r="CI17" s="612"/>
      <c r="CJ17" s="612"/>
      <c r="CK17" s="612"/>
      <c r="CL17" s="612"/>
      <c r="CM17" s="612"/>
      <c r="CN17" s="612"/>
      <c r="CO17" s="612"/>
      <c r="CP17" s="612"/>
      <c r="CQ17" s="612"/>
      <c r="CR17" s="612"/>
      <c r="CS17" s="612"/>
      <c r="CT17" s="612"/>
      <c r="CU17" s="612"/>
      <c r="CV17" s="612"/>
      <c r="CW17" s="612"/>
      <c r="CX17" s="612"/>
      <c r="CY17" s="612"/>
      <c r="CZ17" s="612"/>
      <c r="DA17" s="612"/>
      <c r="DB17" s="612"/>
      <c r="DC17" s="612"/>
      <c r="DD17" s="612"/>
      <c r="DE17" s="612"/>
      <c r="DF17" s="612"/>
      <c r="DG17" s="612"/>
      <c r="DH17" s="612"/>
      <c r="DI17" s="612"/>
      <c r="DJ17" s="612"/>
      <c r="DK17" s="612"/>
      <c r="DL17" s="612"/>
      <c r="DM17" s="612"/>
      <c r="DN17" s="612"/>
      <c r="DO17" s="612"/>
      <c r="DP17" s="612"/>
      <c r="DQ17" s="612"/>
      <c r="DR17" s="612"/>
      <c r="DS17" s="612"/>
      <c r="DT17" s="612"/>
      <c r="DU17" s="612"/>
      <c r="DV17" s="612"/>
      <c r="DW17" s="612"/>
      <c r="DX17" s="612"/>
      <c r="DY17" s="612"/>
      <c r="DZ17" s="612"/>
      <c r="EA17" s="612"/>
      <c r="EB17" s="612"/>
      <c r="EC17" s="612"/>
      <c r="ED17" s="612"/>
      <c r="EE17" s="612"/>
      <c r="EF17" s="612"/>
      <c r="EG17" s="612"/>
      <c r="EH17" s="612"/>
      <c r="EI17" s="612"/>
      <c r="EJ17" s="612"/>
      <c r="EK17" s="612"/>
      <c r="EL17" s="612"/>
      <c r="EM17" s="612"/>
      <c r="EN17" s="612"/>
      <c r="EO17" s="612"/>
      <c r="EP17" s="612"/>
      <c r="EQ17" s="612"/>
      <c r="ER17" s="612"/>
      <c r="ES17" s="612"/>
      <c r="ET17" s="612"/>
      <c r="EU17" s="612"/>
      <c r="EV17" s="613"/>
      <c r="EW17" s="594"/>
      <c r="EX17" s="595"/>
      <c r="EY17" s="596"/>
      <c r="EZ17" s="595"/>
      <c r="FA17" s="597"/>
    </row>
    <row r="18" spans="1:157" ht="14.25">
      <c r="A18" s="913" t="s">
        <v>45</v>
      </c>
      <c r="B18" s="918" t="s">
        <v>393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6"/>
      <c r="BY18" s="576"/>
      <c r="BZ18" s="576"/>
      <c r="CA18" s="576"/>
      <c r="CB18" s="576"/>
      <c r="CC18" s="576"/>
      <c r="CD18" s="576"/>
      <c r="CE18" s="576"/>
      <c r="CF18" s="576"/>
      <c r="CG18" s="576"/>
      <c r="CH18" s="576"/>
      <c r="CI18" s="576"/>
      <c r="CJ18" s="576"/>
      <c r="CK18" s="576"/>
      <c r="CL18" s="576"/>
      <c r="CM18" s="576"/>
      <c r="CN18" s="576"/>
      <c r="CO18" s="576"/>
      <c r="CP18" s="576"/>
      <c r="CQ18" s="576"/>
      <c r="CR18" s="576"/>
      <c r="CS18" s="576"/>
      <c r="CT18" s="576"/>
      <c r="CU18" s="576"/>
      <c r="CV18" s="576"/>
      <c r="CW18" s="576"/>
      <c r="CX18" s="576"/>
      <c r="CY18" s="576"/>
      <c r="CZ18" s="576"/>
      <c r="DA18" s="576"/>
      <c r="DB18" s="576"/>
      <c r="DC18" s="576"/>
      <c r="DD18" s="576"/>
      <c r="DE18" s="576"/>
      <c r="DF18" s="576"/>
      <c r="DG18" s="576"/>
      <c r="DH18" s="576"/>
      <c r="DI18" s="576"/>
      <c r="DJ18" s="576"/>
      <c r="DK18" s="576"/>
      <c r="DL18" s="576"/>
      <c r="DM18" s="576"/>
      <c r="DN18" s="576"/>
      <c r="DO18" s="576"/>
      <c r="DP18" s="576"/>
      <c r="DQ18" s="576"/>
      <c r="DR18" s="576"/>
      <c r="DS18" s="576"/>
      <c r="DT18" s="576"/>
      <c r="DU18" s="576"/>
      <c r="DV18" s="576"/>
      <c r="DW18" s="576"/>
      <c r="DX18" s="576"/>
      <c r="DY18" s="576"/>
      <c r="DZ18" s="576"/>
      <c r="EA18" s="576"/>
      <c r="EB18" s="576"/>
      <c r="EC18" s="576"/>
      <c r="ED18" s="576"/>
      <c r="EE18" s="576"/>
      <c r="EF18" s="576"/>
      <c r="EG18" s="576"/>
      <c r="EH18" s="576"/>
      <c r="EI18" s="576"/>
      <c r="EJ18" s="576"/>
      <c r="EK18" s="576"/>
      <c r="EL18" s="576"/>
      <c r="EM18" s="576"/>
      <c r="EN18" s="576"/>
      <c r="EO18" s="576"/>
      <c r="EP18" s="576"/>
      <c r="EQ18" s="576"/>
      <c r="ER18" s="576"/>
      <c r="ES18" s="576"/>
      <c r="ET18" s="576"/>
      <c r="EU18" s="576"/>
      <c r="EV18" s="608"/>
      <c r="EW18" s="84">
        <f>COUNTIF(C18:EV18,"=Met")</f>
        <v>0</v>
      </c>
      <c r="EX18" s="85">
        <f t="shared" ref="EX18" si="4">IF(SUM(EW18,EY18)=0,0,EW18/SUM(EW18,EY18))</f>
        <v>0</v>
      </c>
      <c r="EY18" s="86">
        <f>COUNTIF(C18:EV18,"=Not Met")</f>
        <v>0</v>
      </c>
      <c r="EZ18" s="85">
        <f t="shared" ref="EZ18" si="5">IF(SUM(EW18,EY18)=0,0,EY18/SUM(EW18,EY18))</f>
        <v>0</v>
      </c>
      <c r="FA18" s="87">
        <f>COUNTIF(C18:EV18,"=N/A")</f>
        <v>0</v>
      </c>
    </row>
    <row r="19" spans="1:157" ht="14.25">
      <c r="A19" s="911"/>
      <c r="B19" s="919" t="s">
        <v>209</v>
      </c>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612"/>
      <c r="BT19" s="612"/>
      <c r="BU19" s="612"/>
      <c r="BV19" s="612"/>
      <c r="BW19" s="612"/>
      <c r="BX19" s="612"/>
      <c r="BY19" s="612"/>
      <c r="BZ19" s="612"/>
      <c r="CA19" s="612"/>
      <c r="CB19" s="612"/>
      <c r="CC19" s="612"/>
      <c r="CD19" s="612"/>
      <c r="CE19" s="612"/>
      <c r="CF19" s="612"/>
      <c r="CG19" s="612"/>
      <c r="CH19" s="612"/>
      <c r="CI19" s="612"/>
      <c r="CJ19" s="612"/>
      <c r="CK19" s="612"/>
      <c r="CL19" s="612"/>
      <c r="CM19" s="612"/>
      <c r="CN19" s="612"/>
      <c r="CO19" s="612"/>
      <c r="CP19" s="612"/>
      <c r="CQ19" s="612"/>
      <c r="CR19" s="612"/>
      <c r="CS19" s="612"/>
      <c r="CT19" s="612"/>
      <c r="CU19" s="612"/>
      <c r="CV19" s="612"/>
      <c r="CW19" s="612"/>
      <c r="CX19" s="612"/>
      <c r="CY19" s="612"/>
      <c r="CZ19" s="612"/>
      <c r="DA19" s="612"/>
      <c r="DB19" s="612"/>
      <c r="DC19" s="612"/>
      <c r="DD19" s="612"/>
      <c r="DE19" s="612"/>
      <c r="DF19" s="612"/>
      <c r="DG19" s="612"/>
      <c r="DH19" s="612"/>
      <c r="DI19" s="612"/>
      <c r="DJ19" s="612"/>
      <c r="DK19" s="612"/>
      <c r="DL19" s="612"/>
      <c r="DM19" s="612"/>
      <c r="DN19" s="612"/>
      <c r="DO19" s="612"/>
      <c r="DP19" s="612"/>
      <c r="DQ19" s="612"/>
      <c r="DR19" s="612"/>
      <c r="DS19" s="612"/>
      <c r="DT19" s="612"/>
      <c r="DU19" s="612"/>
      <c r="DV19" s="612"/>
      <c r="DW19" s="612"/>
      <c r="DX19" s="612"/>
      <c r="DY19" s="612"/>
      <c r="DZ19" s="612"/>
      <c r="EA19" s="612"/>
      <c r="EB19" s="612"/>
      <c r="EC19" s="612"/>
      <c r="ED19" s="612"/>
      <c r="EE19" s="612"/>
      <c r="EF19" s="612"/>
      <c r="EG19" s="612"/>
      <c r="EH19" s="612"/>
      <c r="EI19" s="612"/>
      <c r="EJ19" s="612"/>
      <c r="EK19" s="612"/>
      <c r="EL19" s="612"/>
      <c r="EM19" s="612"/>
      <c r="EN19" s="612"/>
      <c r="EO19" s="612"/>
      <c r="EP19" s="612"/>
      <c r="EQ19" s="612"/>
      <c r="ER19" s="612"/>
      <c r="ES19" s="612"/>
      <c r="ET19" s="612"/>
      <c r="EU19" s="612"/>
      <c r="EV19" s="613"/>
      <c r="EW19" s="594"/>
      <c r="EX19" s="595"/>
      <c r="EY19" s="596"/>
      <c r="EZ19" s="595"/>
      <c r="FA19" s="597"/>
    </row>
    <row r="20" spans="1:157" ht="14.25">
      <c r="A20" s="913" t="s">
        <v>46</v>
      </c>
      <c r="B20" s="916" t="s">
        <v>394</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576"/>
      <c r="BW20" s="576"/>
      <c r="BX20" s="576"/>
      <c r="BY20" s="576"/>
      <c r="BZ20" s="576"/>
      <c r="CA20" s="576"/>
      <c r="CB20" s="576"/>
      <c r="CC20" s="576"/>
      <c r="CD20" s="576"/>
      <c r="CE20" s="576"/>
      <c r="CF20" s="576"/>
      <c r="CG20" s="576"/>
      <c r="CH20" s="576"/>
      <c r="CI20" s="576"/>
      <c r="CJ20" s="576"/>
      <c r="CK20" s="576"/>
      <c r="CL20" s="576"/>
      <c r="CM20" s="576"/>
      <c r="CN20" s="576"/>
      <c r="CO20" s="576"/>
      <c r="CP20" s="576"/>
      <c r="CQ20" s="576"/>
      <c r="CR20" s="576"/>
      <c r="CS20" s="576"/>
      <c r="CT20" s="576"/>
      <c r="CU20" s="576"/>
      <c r="CV20" s="576"/>
      <c r="CW20" s="576"/>
      <c r="CX20" s="576"/>
      <c r="CY20" s="576"/>
      <c r="CZ20" s="576"/>
      <c r="DA20" s="576"/>
      <c r="DB20" s="576"/>
      <c r="DC20" s="576"/>
      <c r="DD20" s="576"/>
      <c r="DE20" s="576"/>
      <c r="DF20" s="576"/>
      <c r="DG20" s="576"/>
      <c r="DH20" s="576"/>
      <c r="DI20" s="576"/>
      <c r="DJ20" s="576"/>
      <c r="DK20" s="576"/>
      <c r="DL20" s="576"/>
      <c r="DM20" s="576"/>
      <c r="DN20" s="576"/>
      <c r="DO20" s="576"/>
      <c r="DP20" s="576"/>
      <c r="DQ20" s="576"/>
      <c r="DR20" s="576"/>
      <c r="DS20" s="576"/>
      <c r="DT20" s="576"/>
      <c r="DU20" s="576"/>
      <c r="DV20" s="576"/>
      <c r="DW20" s="576"/>
      <c r="DX20" s="576"/>
      <c r="DY20" s="576"/>
      <c r="DZ20" s="576"/>
      <c r="EA20" s="576"/>
      <c r="EB20" s="576"/>
      <c r="EC20" s="576"/>
      <c r="ED20" s="576"/>
      <c r="EE20" s="576"/>
      <c r="EF20" s="576"/>
      <c r="EG20" s="576"/>
      <c r="EH20" s="576"/>
      <c r="EI20" s="576"/>
      <c r="EJ20" s="576"/>
      <c r="EK20" s="576"/>
      <c r="EL20" s="576"/>
      <c r="EM20" s="576"/>
      <c r="EN20" s="576"/>
      <c r="EO20" s="576"/>
      <c r="EP20" s="576"/>
      <c r="EQ20" s="576"/>
      <c r="ER20" s="576"/>
      <c r="ES20" s="576"/>
      <c r="ET20" s="576"/>
      <c r="EU20" s="576"/>
      <c r="EV20" s="608"/>
      <c r="EW20" s="84">
        <f>COUNTIF(C20:EV20,"=Met")</f>
        <v>0</v>
      </c>
      <c r="EX20" s="85">
        <f t="shared" ref="EX20" si="6">IF(SUM(EW20,EY20)=0,0,EW20/SUM(EW20,EY20))</f>
        <v>0</v>
      </c>
      <c r="EY20" s="86">
        <f>COUNTIF(C20:EV20,"=Not Met")</f>
        <v>0</v>
      </c>
      <c r="EZ20" s="85">
        <f>IF(SUM(EW20,EY20)=0,0,EY20/SUM(EW20,EY20))</f>
        <v>0</v>
      </c>
      <c r="FA20" s="87">
        <f>COUNTIF(C20:EV20,"=N/A")</f>
        <v>0</v>
      </c>
    </row>
    <row r="21" spans="1:157" ht="14.25">
      <c r="A21" s="911"/>
      <c r="B21" s="919" t="s">
        <v>209</v>
      </c>
      <c r="C21" s="612"/>
      <c r="D21" s="612"/>
      <c r="E21" s="612"/>
      <c r="F21" s="612"/>
      <c r="G21" s="612"/>
      <c r="H21" s="612"/>
      <c r="I21" s="612"/>
      <c r="J21" s="612"/>
      <c r="K21" s="612"/>
      <c r="L21" s="612"/>
      <c r="M21" s="612"/>
      <c r="N21" s="612"/>
      <c r="O21" s="612"/>
      <c r="P21" s="612"/>
      <c r="Q21" s="612"/>
      <c r="R21" s="612"/>
      <c r="S21" s="612"/>
      <c r="T21" s="612"/>
      <c r="U21" s="612"/>
      <c r="V21" s="612"/>
      <c r="W21" s="612"/>
      <c r="X21" s="612"/>
      <c r="Y21" s="612"/>
      <c r="Z21" s="612"/>
      <c r="AA21" s="612"/>
      <c r="AB21" s="612"/>
      <c r="AC21" s="612"/>
      <c r="AD21" s="612"/>
      <c r="AE21" s="612"/>
      <c r="AF21" s="612"/>
      <c r="AG21" s="612"/>
      <c r="AH21" s="612"/>
      <c r="AI21" s="612"/>
      <c r="AJ21" s="612"/>
      <c r="AK21" s="612"/>
      <c r="AL21" s="612"/>
      <c r="AM21" s="612"/>
      <c r="AN21" s="612"/>
      <c r="AO21" s="612"/>
      <c r="AP21" s="612"/>
      <c r="AQ21" s="612"/>
      <c r="AR21" s="612"/>
      <c r="AS21" s="612"/>
      <c r="AT21" s="612"/>
      <c r="AU21" s="612"/>
      <c r="AV21" s="612"/>
      <c r="AW21" s="612"/>
      <c r="AX21" s="612"/>
      <c r="AY21" s="612"/>
      <c r="AZ21" s="612"/>
      <c r="BA21" s="612"/>
      <c r="BB21" s="612"/>
      <c r="BC21" s="612"/>
      <c r="BD21" s="612"/>
      <c r="BE21" s="612"/>
      <c r="BF21" s="612"/>
      <c r="BG21" s="612"/>
      <c r="BH21" s="612"/>
      <c r="BI21" s="612"/>
      <c r="BJ21" s="612"/>
      <c r="BK21" s="612"/>
      <c r="BL21" s="612"/>
      <c r="BM21" s="612"/>
      <c r="BN21" s="612"/>
      <c r="BO21" s="612"/>
      <c r="BP21" s="612"/>
      <c r="BQ21" s="612"/>
      <c r="BR21" s="612"/>
      <c r="BS21" s="612"/>
      <c r="BT21" s="612"/>
      <c r="BU21" s="612"/>
      <c r="BV21" s="612"/>
      <c r="BW21" s="612"/>
      <c r="BX21" s="612"/>
      <c r="BY21" s="612"/>
      <c r="BZ21" s="612"/>
      <c r="CA21" s="612"/>
      <c r="CB21" s="612"/>
      <c r="CC21" s="612"/>
      <c r="CD21" s="612"/>
      <c r="CE21" s="612"/>
      <c r="CF21" s="612"/>
      <c r="CG21" s="612"/>
      <c r="CH21" s="612"/>
      <c r="CI21" s="612"/>
      <c r="CJ21" s="612"/>
      <c r="CK21" s="612"/>
      <c r="CL21" s="612"/>
      <c r="CM21" s="612"/>
      <c r="CN21" s="612"/>
      <c r="CO21" s="612"/>
      <c r="CP21" s="612"/>
      <c r="CQ21" s="612"/>
      <c r="CR21" s="612"/>
      <c r="CS21" s="612"/>
      <c r="CT21" s="612"/>
      <c r="CU21" s="612"/>
      <c r="CV21" s="612"/>
      <c r="CW21" s="612"/>
      <c r="CX21" s="612"/>
      <c r="CY21" s="612"/>
      <c r="CZ21" s="612"/>
      <c r="DA21" s="612"/>
      <c r="DB21" s="612"/>
      <c r="DC21" s="612"/>
      <c r="DD21" s="612"/>
      <c r="DE21" s="612"/>
      <c r="DF21" s="612"/>
      <c r="DG21" s="612"/>
      <c r="DH21" s="612"/>
      <c r="DI21" s="612"/>
      <c r="DJ21" s="612"/>
      <c r="DK21" s="612"/>
      <c r="DL21" s="612"/>
      <c r="DM21" s="612"/>
      <c r="DN21" s="612"/>
      <c r="DO21" s="612"/>
      <c r="DP21" s="612"/>
      <c r="DQ21" s="612"/>
      <c r="DR21" s="612"/>
      <c r="DS21" s="612"/>
      <c r="DT21" s="612"/>
      <c r="DU21" s="612"/>
      <c r="DV21" s="612"/>
      <c r="DW21" s="612"/>
      <c r="DX21" s="612"/>
      <c r="DY21" s="612"/>
      <c r="DZ21" s="612"/>
      <c r="EA21" s="612"/>
      <c r="EB21" s="612"/>
      <c r="EC21" s="612"/>
      <c r="ED21" s="612"/>
      <c r="EE21" s="612"/>
      <c r="EF21" s="612"/>
      <c r="EG21" s="612"/>
      <c r="EH21" s="612"/>
      <c r="EI21" s="612"/>
      <c r="EJ21" s="612"/>
      <c r="EK21" s="612"/>
      <c r="EL21" s="612"/>
      <c r="EM21" s="612"/>
      <c r="EN21" s="612"/>
      <c r="EO21" s="612"/>
      <c r="EP21" s="612"/>
      <c r="EQ21" s="612"/>
      <c r="ER21" s="612"/>
      <c r="ES21" s="612"/>
      <c r="ET21" s="612"/>
      <c r="EU21" s="612"/>
      <c r="EV21" s="613"/>
      <c r="EW21" s="594"/>
      <c r="EX21" s="595"/>
      <c r="EY21" s="596"/>
      <c r="EZ21" s="595"/>
      <c r="FA21" s="597"/>
    </row>
    <row r="22" spans="1:157" ht="14.25">
      <c r="A22" s="913" t="s">
        <v>47</v>
      </c>
      <c r="B22" s="916" t="s">
        <v>395</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576"/>
      <c r="BW22" s="576"/>
      <c r="BX22" s="576"/>
      <c r="BY22" s="576"/>
      <c r="BZ22" s="576"/>
      <c r="CA22" s="576"/>
      <c r="CB22" s="576"/>
      <c r="CC22" s="576"/>
      <c r="CD22" s="576"/>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6"/>
      <c r="ED22" s="576"/>
      <c r="EE22" s="576"/>
      <c r="EF22" s="576"/>
      <c r="EG22" s="576"/>
      <c r="EH22" s="576"/>
      <c r="EI22" s="576"/>
      <c r="EJ22" s="576"/>
      <c r="EK22" s="576"/>
      <c r="EL22" s="576"/>
      <c r="EM22" s="576"/>
      <c r="EN22" s="576"/>
      <c r="EO22" s="576"/>
      <c r="EP22" s="576"/>
      <c r="EQ22" s="576"/>
      <c r="ER22" s="576"/>
      <c r="ES22" s="576"/>
      <c r="ET22" s="576"/>
      <c r="EU22" s="576"/>
      <c r="EV22" s="608"/>
      <c r="EW22" s="84">
        <f>COUNTIF(C22:EV22,"=Met")</f>
        <v>0</v>
      </c>
      <c r="EX22" s="85">
        <f t="shared" si="0"/>
        <v>0</v>
      </c>
      <c r="EY22" s="86">
        <f>COUNTIF(C22:EV22,"=Not Met")</f>
        <v>0</v>
      </c>
      <c r="EZ22" s="85">
        <f>IF(SUM(EW22,EY22)=0,0,EY22/SUM(EW22,EY22))</f>
        <v>0</v>
      </c>
      <c r="FA22" s="87">
        <f>COUNTIF(C22:EV22,"=N/A")</f>
        <v>0</v>
      </c>
    </row>
    <row r="23" spans="1:157" ht="14.25">
      <c r="A23" s="911"/>
      <c r="B23" s="919" t="s">
        <v>209</v>
      </c>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c r="AA23" s="612"/>
      <c r="AB23" s="612"/>
      <c r="AC23" s="612"/>
      <c r="AD23" s="612"/>
      <c r="AE23" s="612"/>
      <c r="AF23" s="612"/>
      <c r="AG23" s="612"/>
      <c r="AH23" s="612"/>
      <c r="AI23" s="612"/>
      <c r="AJ23" s="612"/>
      <c r="AK23" s="612"/>
      <c r="AL23" s="612"/>
      <c r="AM23" s="612"/>
      <c r="AN23" s="612"/>
      <c r="AO23" s="612"/>
      <c r="AP23" s="612"/>
      <c r="AQ23" s="612"/>
      <c r="AR23" s="612"/>
      <c r="AS23" s="612"/>
      <c r="AT23" s="612"/>
      <c r="AU23" s="612"/>
      <c r="AV23" s="612"/>
      <c r="AW23" s="612"/>
      <c r="AX23" s="612"/>
      <c r="AY23" s="612"/>
      <c r="AZ23" s="612"/>
      <c r="BA23" s="612"/>
      <c r="BB23" s="612"/>
      <c r="BC23" s="612"/>
      <c r="BD23" s="612"/>
      <c r="BE23" s="612"/>
      <c r="BF23" s="612"/>
      <c r="BG23" s="612"/>
      <c r="BH23" s="612"/>
      <c r="BI23" s="612"/>
      <c r="BJ23" s="612"/>
      <c r="BK23" s="612"/>
      <c r="BL23" s="612"/>
      <c r="BM23" s="612"/>
      <c r="BN23" s="612"/>
      <c r="BO23" s="612"/>
      <c r="BP23" s="612"/>
      <c r="BQ23" s="612"/>
      <c r="BR23" s="612"/>
      <c r="BS23" s="612"/>
      <c r="BT23" s="612"/>
      <c r="BU23" s="612"/>
      <c r="BV23" s="612"/>
      <c r="BW23" s="612"/>
      <c r="BX23" s="612"/>
      <c r="BY23" s="612"/>
      <c r="BZ23" s="612"/>
      <c r="CA23" s="612"/>
      <c r="CB23" s="612"/>
      <c r="CC23" s="612"/>
      <c r="CD23" s="612"/>
      <c r="CE23" s="612"/>
      <c r="CF23" s="612"/>
      <c r="CG23" s="612"/>
      <c r="CH23" s="612"/>
      <c r="CI23" s="612"/>
      <c r="CJ23" s="612"/>
      <c r="CK23" s="612"/>
      <c r="CL23" s="612"/>
      <c r="CM23" s="612"/>
      <c r="CN23" s="612"/>
      <c r="CO23" s="612"/>
      <c r="CP23" s="612"/>
      <c r="CQ23" s="612"/>
      <c r="CR23" s="612"/>
      <c r="CS23" s="612"/>
      <c r="CT23" s="612"/>
      <c r="CU23" s="612"/>
      <c r="CV23" s="612"/>
      <c r="CW23" s="612"/>
      <c r="CX23" s="612"/>
      <c r="CY23" s="612"/>
      <c r="CZ23" s="612"/>
      <c r="DA23" s="612"/>
      <c r="DB23" s="612"/>
      <c r="DC23" s="612"/>
      <c r="DD23" s="612"/>
      <c r="DE23" s="612"/>
      <c r="DF23" s="612"/>
      <c r="DG23" s="612"/>
      <c r="DH23" s="612"/>
      <c r="DI23" s="612"/>
      <c r="DJ23" s="612"/>
      <c r="DK23" s="612"/>
      <c r="DL23" s="612"/>
      <c r="DM23" s="612"/>
      <c r="DN23" s="612"/>
      <c r="DO23" s="612"/>
      <c r="DP23" s="612"/>
      <c r="DQ23" s="612"/>
      <c r="DR23" s="612"/>
      <c r="DS23" s="612"/>
      <c r="DT23" s="612"/>
      <c r="DU23" s="612"/>
      <c r="DV23" s="612"/>
      <c r="DW23" s="612"/>
      <c r="DX23" s="612"/>
      <c r="DY23" s="612"/>
      <c r="DZ23" s="612"/>
      <c r="EA23" s="612"/>
      <c r="EB23" s="612"/>
      <c r="EC23" s="612"/>
      <c r="ED23" s="612"/>
      <c r="EE23" s="612"/>
      <c r="EF23" s="612"/>
      <c r="EG23" s="612"/>
      <c r="EH23" s="612"/>
      <c r="EI23" s="612"/>
      <c r="EJ23" s="612"/>
      <c r="EK23" s="612"/>
      <c r="EL23" s="612"/>
      <c r="EM23" s="612"/>
      <c r="EN23" s="612"/>
      <c r="EO23" s="612"/>
      <c r="EP23" s="612"/>
      <c r="EQ23" s="612"/>
      <c r="ER23" s="612"/>
      <c r="ES23" s="612"/>
      <c r="ET23" s="612"/>
      <c r="EU23" s="612"/>
      <c r="EV23" s="613"/>
      <c r="EW23" s="594"/>
      <c r="EX23" s="595"/>
      <c r="EY23" s="596"/>
      <c r="EZ23" s="595"/>
      <c r="FA23" s="597"/>
    </row>
    <row r="24" spans="1:157" ht="25.5">
      <c r="A24" s="913" t="s">
        <v>48</v>
      </c>
      <c r="B24" s="916" t="s">
        <v>396</v>
      </c>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576"/>
      <c r="AM24" s="576"/>
      <c r="AN24" s="576"/>
      <c r="AO24" s="576"/>
      <c r="AP24" s="576"/>
      <c r="AQ24" s="576"/>
      <c r="AR24" s="576"/>
      <c r="AS24" s="576"/>
      <c r="AT24" s="576"/>
      <c r="AU24" s="576"/>
      <c r="AV24" s="576"/>
      <c r="AW24" s="576"/>
      <c r="AX24" s="576"/>
      <c r="AY24" s="576"/>
      <c r="AZ24" s="576"/>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6"/>
      <c r="BY24" s="576"/>
      <c r="BZ24" s="576"/>
      <c r="CA24" s="576"/>
      <c r="CB24" s="576"/>
      <c r="CC24" s="576"/>
      <c r="CD24" s="576"/>
      <c r="CE24" s="576"/>
      <c r="CF24" s="576"/>
      <c r="CG24" s="576"/>
      <c r="CH24" s="576"/>
      <c r="CI24" s="576"/>
      <c r="CJ24" s="576"/>
      <c r="CK24" s="576"/>
      <c r="CL24" s="576"/>
      <c r="CM24" s="576"/>
      <c r="CN24" s="576"/>
      <c r="CO24" s="576"/>
      <c r="CP24" s="576"/>
      <c r="CQ24" s="576"/>
      <c r="CR24" s="576"/>
      <c r="CS24" s="576"/>
      <c r="CT24" s="576"/>
      <c r="CU24" s="576"/>
      <c r="CV24" s="576"/>
      <c r="CW24" s="576"/>
      <c r="CX24" s="576"/>
      <c r="CY24" s="576"/>
      <c r="CZ24" s="576"/>
      <c r="DA24" s="576"/>
      <c r="DB24" s="576"/>
      <c r="DC24" s="576"/>
      <c r="DD24" s="576"/>
      <c r="DE24" s="576"/>
      <c r="DF24" s="576"/>
      <c r="DG24" s="576"/>
      <c r="DH24" s="576"/>
      <c r="DI24" s="576"/>
      <c r="DJ24" s="576"/>
      <c r="DK24" s="576"/>
      <c r="DL24" s="576"/>
      <c r="DM24" s="576"/>
      <c r="DN24" s="576"/>
      <c r="DO24" s="576"/>
      <c r="DP24" s="576"/>
      <c r="DQ24" s="576"/>
      <c r="DR24" s="576"/>
      <c r="DS24" s="576"/>
      <c r="DT24" s="576"/>
      <c r="DU24" s="576"/>
      <c r="DV24" s="576"/>
      <c r="DW24" s="576"/>
      <c r="DX24" s="576"/>
      <c r="DY24" s="576"/>
      <c r="DZ24" s="576"/>
      <c r="EA24" s="576"/>
      <c r="EB24" s="576"/>
      <c r="EC24" s="576"/>
      <c r="ED24" s="576"/>
      <c r="EE24" s="576"/>
      <c r="EF24" s="576"/>
      <c r="EG24" s="576"/>
      <c r="EH24" s="576"/>
      <c r="EI24" s="576"/>
      <c r="EJ24" s="576"/>
      <c r="EK24" s="576"/>
      <c r="EL24" s="576"/>
      <c r="EM24" s="576"/>
      <c r="EN24" s="576"/>
      <c r="EO24" s="576"/>
      <c r="EP24" s="576"/>
      <c r="EQ24" s="576"/>
      <c r="ER24" s="576"/>
      <c r="ES24" s="576"/>
      <c r="ET24" s="576"/>
      <c r="EU24" s="576"/>
      <c r="EV24" s="608"/>
      <c r="EW24" s="84">
        <f>COUNTIF(C24:EV24,"=Met")</f>
        <v>0</v>
      </c>
      <c r="EX24" s="85">
        <f t="shared" ref="EX24:EX44" si="7">IF(SUM(EW24,EY24)=0,0,EW24/SUM(EW24,EY24))</f>
        <v>0</v>
      </c>
      <c r="EY24" s="86">
        <f>COUNTIF(C24:EV24,"=Not Met")</f>
        <v>0</v>
      </c>
      <c r="EZ24" s="85">
        <f t="shared" ref="EZ24:EZ44" si="8">IF(SUM(EW24,EY24)=0,0,EY24/SUM(EW24,EY24))</f>
        <v>0</v>
      </c>
      <c r="FA24" s="87">
        <f>COUNTIF(C24:EV24,"=N/A")</f>
        <v>0</v>
      </c>
    </row>
    <row r="25" spans="1:157" ht="14.25">
      <c r="A25" s="911"/>
      <c r="B25" s="919" t="s">
        <v>209</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12"/>
      <c r="AG25" s="612"/>
      <c r="AH25" s="612"/>
      <c r="AI25" s="612"/>
      <c r="AJ25" s="612"/>
      <c r="AK25" s="612"/>
      <c r="AL25" s="612"/>
      <c r="AM25" s="612"/>
      <c r="AN25" s="612"/>
      <c r="AO25" s="612"/>
      <c r="AP25" s="612"/>
      <c r="AQ25" s="612"/>
      <c r="AR25" s="612"/>
      <c r="AS25" s="612"/>
      <c r="AT25" s="612"/>
      <c r="AU25" s="612"/>
      <c r="AV25" s="612"/>
      <c r="AW25" s="612"/>
      <c r="AX25" s="612"/>
      <c r="AY25" s="612"/>
      <c r="AZ25" s="612"/>
      <c r="BA25" s="612"/>
      <c r="BB25" s="612"/>
      <c r="BC25" s="612"/>
      <c r="BD25" s="612"/>
      <c r="BE25" s="612"/>
      <c r="BF25" s="612"/>
      <c r="BG25" s="612"/>
      <c r="BH25" s="612"/>
      <c r="BI25" s="612"/>
      <c r="BJ25" s="612"/>
      <c r="BK25" s="612"/>
      <c r="BL25" s="612"/>
      <c r="BM25" s="612"/>
      <c r="BN25" s="612"/>
      <c r="BO25" s="612"/>
      <c r="BP25" s="612"/>
      <c r="BQ25" s="612"/>
      <c r="BR25" s="612"/>
      <c r="BS25" s="612"/>
      <c r="BT25" s="612"/>
      <c r="BU25" s="612"/>
      <c r="BV25" s="612"/>
      <c r="BW25" s="612"/>
      <c r="BX25" s="612"/>
      <c r="BY25" s="612"/>
      <c r="BZ25" s="612"/>
      <c r="CA25" s="612"/>
      <c r="CB25" s="612"/>
      <c r="CC25" s="612"/>
      <c r="CD25" s="612"/>
      <c r="CE25" s="612"/>
      <c r="CF25" s="612"/>
      <c r="CG25" s="612"/>
      <c r="CH25" s="612"/>
      <c r="CI25" s="612"/>
      <c r="CJ25" s="612"/>
      <c r="CK25" s="612"/>
      <c r="CL25" s="612"/>
      <c r="CM25" s="612"/>
      <c r="CN25" s="612"/>
      <c r="CO25" s="612"/>
      <c r="CP25" s="612"/>
      <c r="CQ25" s="612"/>
      <c r="CR25" s="612"/>
      <c r="CS25" s="612"/>
      <c r="CT25" s="612"/>
      <c r="CU25" s="612"/>
      <c r="CV25" s="612"/>
      <c r="CW25" s="612"/>
      <c r="CX25" s="612"/>
      <c r="CY25" s="612"/>
      <c r="CZ25" s="612"/>
      <c r="DA25" s="612"/>
      <c r="DB25" s="612"/>
      <c r="DC25" s="612"/>
      <c r="DD25" s="612"/>
      <c r="DE25" s="612"/>
      <c r="DF25" s="612"/>
      <c r="DG25" s="612"/>
      <c r="DH25" s="612"/>
      <c r="DI25" s="612"/>
      <c r="DJ25" s="612"/>
      <c r="DK25" s="612"/>
      <c r="DL25" s="612"/>
      <c r="DM25" s="612"/>
      <c r="DN25" s="612"/>
      <c r="DO25" s="612"/>
      <c r="DP25" s="612"/>
      <c r="DQ25" s="612"/>
      <c r="DR25" s="612"/>
      <c r="DS25" s="612"/>
      <c r="DT25" s="612"/>
      <c r="DU25" s="612"/>
      <c r="DV25" s="612"/>
      <c r="DW25" s="612"/>
      <c r="DX25" s="612"/>
      <c r="DY25" s="612"/>
      <c r="DZ25" s="612"/>
      <c r="EA25" s="612"/>
      <c r="EB25" s="612"/>
      <c r="EC25" s="612"/>
      <c r="ED25" s="612"/>
      <c r="EE25" s="612"/>
      <c r="EF25" s="612"/>
      <c r="EG25" s="612"/>
      <c r="EH25" s="612"/>
      <c r="EI25" s="612"/>
      <c r="EJ25" s="612"/>
      <c r="EK25" s="612"/>
      <c r="EL25" s="612"/>
      <c r="EM25" s="612"/>
      <c r="EN25" s="612"/>
      <c r="EO25" s="612"/>
      <c r="EP25" s="612"/>
      <c r="EQ25" s="612"/>
      <c r="ER25" s="612"/>
      <c r="ES25" s="612"/>
      <c r="ET25" s="612"/>
      <c r="EU25" s="612"/>
      <c r="EV25" s="613"/>
      <c r="EW25" s="594"/>
      <c r="EX25" s="595"/>
      <c r="EY25" s="596"/>
      <c r="EZ25" s="595"/>
      <c r="FA25" s="597"/>
    </row>
    <row r="26" spans="1:157" ht="25.5">
      <c r="A26" s="913" t="s">
        <v>49</v>
      </c>
      <c r="B26" s="916" t="s">
        <v>397</v>
      </c>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6"/>
      <c r="BF26" s="576"/>
      <c r="BG26" s="576"/>
      <c r="BH26" s="576"/>
      <c r="BI26" s="576"/>
      <c r="BJ26" s="576"/>
      <c r="BK26" s="576"/>
      <c r="BL26" s="576"/>
      <c r="BM26" s="576"/>
      <c r="BN26" s="576"/>
      <c r="BO26" s="576"/>
      <c r="BP26" s="576"/>
      <c r="BQ26" s="576"/>
      <c r="BR26" s="576"/>
      <c r="BS26" s="576"/>
      <c r="BT26" s="576"/>
      <c r="BU26" s="576"/>
      <c r="BV26" s="576"/>
      <c r="BW26" s="576"/>
      <c r="BX26" s="576"/>
      <c r="BY26" s="576"/>
      <c r="BZ26" s="576"/>
      <c r="CA26" s="576"/>
      <c r="CB26" s="576"/>
      <c r="CC26" s="576"/>
      <c r="CD26" s="576"/>
      <c r="CE26" s="576"/>
      <c r="CF26" s="576"/>
      <c r="CG26" s="576"/>
      <c r="CH26" s="576"/>
      <c r="CI26" s="576"/>
      <c r="CJ26" s="576"/>
      <c r="CK26" s="576"/>
      <c r="CL26" s="576"/>
      <c r="CM26" s="576"/>
      <c r="CN26" s="576"/>
      <c r="CO26" s="576"/>
      <c r="CP26" s="576"/>
      <c r="CQ26" s="576"/>
      <c r="CR26" s="576"/>
      <c r="CS26" s="576"/>
      <c r="CT26" s="576"/>
      <c r="CU26" s="576"/>
      <c r="CV26" s="576"/>
      <c r="CW26" s="576"/>
      <c r="CX26" s="576"/>
      <c r="CY26" s="576"/>
      <c r="CZ26" s="576"/>
      <c r="DA26" s="576"/>
      <c r="DB26" s="576"/>
      <c r="DC26" s="576"/>
      <c r="DD26" s="576"/>
      <c r="DE26" s="576"/>
      <c r="DF26" s="576"/>
      <c r="DG26" s="576"/>
      <c r="DH26" s="576"/>
      <c r="DI26" s="576"/>
      <c r="DJ26" s="576"/>
      <c r="DK26" s="576"/>
      <c r="DL26" s="576"/>
      <c r="DM26" s="576"/>
      <c r="DN26" s="576"/>
      <c r="DO26" s="576"/>
      <c r="DP26" s="576"/>
      <c r="DQ26" s="576"/>
      <c r="DR26" s="576"/>
      <c r="DS26" s="576"/>
      <c r="DT26" s="576"/>
      <c r="DU26" s="576"/>
      <c r="DV26" s="576"/>
      <c r="DW26" s="576"/>
      <c r="DX26" s="576"/>
      <c r="DY26" s="576"/>
      <c r="DZ26" s="576"/>
      <c r="EA26" s="576"/>
      <c r="EB26" s="576"/>
      <c r="EC26" s="576"/>
      <c r="ED26" s="576"/>
      <c r="EE26" s="576"/>
      <c r="EF26" s="576"/>
      <c r="EG26" s="576"/>
      <c r="EH26" s="576"/>
      <c r="EI26" s="576"/>
      <c r="EJ26" s="576"/>
      <c r="EK26" s="576"/>
      <c r="EL26" s="576"/>
      <c r="EM26" s="576"/>
      <c r="EN26" s="576"/>
      <c r="EO26" s="576"/>
      <c r="EP26" s="576"/>
      <c r="EQ26" s="576"/>
      <c r="ER26" s="576"/>
      <c r="ES26" s="576"/>
      <c r="ET26" s="576"/>
      <c r="EU26" s="576"/>
      <c r="EV26" s="608"/>
      <c r="EW26" s="84">
        <f>COUNTIF(C26:EV26,"=Met")</f>
        <v>0</v>
      </c>
      <c r="EX26" s="85">
        <f t="shared" ref="EX26" si="9">IF(SUM(EW26,EY26)=0,0,EW26/SUM(EW26,EY26))</f>
        <v>0</v>
      </c>
      <c r="EY26" s="86">
        <f>COUNTIF(C26:EV26,"=Not Met")</f>
        <v>0</v>
      </c>
      <c r="EZ26" s="85">
        <f>IF(SUM(EW26,EY26)=0,0,EY26/SUM(EW26,EY26))</f>
        <v>0</v>
      </c>
      <c r="FA26" s="87">
        <f>COUNTIF(C26:EV26,"=N/A")</f>
        <v>0</v>
      </c>
    </row>
    <row r="27" spans="1:157" ht="14.25">
      <c r="A27" s="911"/>
      <c r="B27" s="919" t="s">
        <v>209</v>
      </c>
      <c r="C27" s="612"/>
      <c r="D27" s="612"/>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2"/>
      <c r="AQ27" s="612"/>
      <c r="AR27" s="612"/>
      <c r="AS27" s="612"/>
      <c r="AT27" s="612"/>
      <c r="AU27" s="612"/>
      <c r="AV27" s="612"/>
      <c r="AW27" s="612"/>
      <c r="AX27" s="612"/>
      <c r="AY27" s="612"/>
      <c r="AZ27" s="612"/>
      <c r="BA27" s="612"/>
      <c r="BB27" s="612"/>
      <c r="BC27" s="612"/>
      <c r="BD27" s="612"/>
      <c r="BE27" s="612"/>
      <c r="BF27" s="612"/>
      <c r="BG27" s="612"/>
      <c r="BH27" s="612"/>
      <c r="BI27" s="612"/>
      <c r="BJ27" s="612"/>
      <c r="BK27" s="612"/>
      <c r="BL27" s="612"/>
      <c r="BM27" s="612"/>
      <c r="BN27" s="612"/>
      <c r="BO27" s="612"/>
      <c r="BP27" s="612"/>
      <c r="BQ27" s="612"/>
      <c r="BR27" s="612"/>
      <c r="BS27" s="612"/>
      <c r="BT27" s="612"/>
      <c r="BU27" s="612"/>
      <c r="BV27" s="612"/>
      <c r="BW27" s="612"/>
      <c r="BX27" s="612"/>
      <c r="BY27" s="612"/>
      <c r="BZ27" s="612"/>
      <c r="CA27" s="612"/>
      <c r="CB27" s="612"/>
      <c r="CC27" s="612"/>
      <c r="CD27" s="612"/>
      <c r="CE27" s="612"/>
      <c r="CF27" s="612"/>
      <c r="CG27" s="612"/>
      <c r="CH27" s="612"/>
      <c r="CI27" s="612"/>
      <c r="CJ27" s="612"/>
      <c r="CK27" s="612"/>
      <c r="CL27" s="612"/>
      <c r="CM27" s="612"/>
      <c r="CN27" s="612"/>
      <c r="CO27" s="612"/>
      <c r="CP27" s="612"/>
      <c r="CQ27" s="612"/>
      <c r="CR27" s="612"/>
      <c r="CS27" s="612"/>
      <c r="CT27" s="612"/>
      <c r="CU27" s="612"/>
      <c r="CV27" s="612"/>
      <c r="CW27" s="612"/>
      <c r="CX27" s="612"/>
      <c r="CY27" s="612"/>
      <c r="CZ27" s="612"/>
      <c r="DA27" s="612"/>
      <c r="DB27" s="612"/>
      <c r="DC27" s="612"/>
      <c r="DD27" s="612"/>
      <c r="DE27" s="612"/>
      <c r="DF27" s="612"/>
      <c r="DG27" s="612"/>
      <c r="DH27" s="612"/>
      <c r="DI27" s="612"/>
      <c r="DJ27" s="612"/>
      <c r="DK27" s="612"/>
      <c r="DL27" s="612"/>
      <c r="DM27" s="612"/>
      <c r="DN27" s="612"/>
      <c r="DO27" s="612"/>
      <c r="DP27" s="612"/>
      <c r="DQ27" s="612"/>
      <c r="DR27" s="612"/>
      <c r="DS27" s="612"/>
      <c r="DT27" s="612"/>
      <c r="DU27" s="612"/>
      <c r="DV27" s="612"/>
      <c r="DW27" s="612"/>
      <c r="DX27" s="612"/>
      <c r="DY27" s="612"/>
      <c r="DZ27" s="612"/>
      <c r="EA27" s="612"/>
      <c r="EB27" s="612"/>
      <c r="EC27" s="612"/>
      <c r="ED27" s="612"/>
      <c r="EE27" s="612"/>
      <c r="EF27" s="612"/>
      <c r="EG27" s="612"/>
      <c r="EH27" s="612"/>
      <c r="EI27" s="612"/>
      <c r="EJ27" s="612"/>
      <c r="EK27" s="612"/>
      <c r="EL27" s="612"/>
      <c r="EM27" s="612"/>
      <c r="EN27" s="612"/>
      <c r="EO27" s="612"/>
      <c r="EP27" s="612"/>
      <c r="EQ27" s="612"/>
      <c r="ER27" s="612"/>
      <c r="ES27" s="612"/>
      <c r="ET27" s="612"/>
      <c r="EU27" s="612"/>
      <c r="EV27" s="613"/>
      <c r="EW27" s="594"/>
      <c r="EX27" s="595"/>
      <c r="EY27" s="596"/>
      <c r="EZ27" s="595"/>
      <c r="FA27" s="597"/>
    </row>
    <row r="28" spans="1:157" ht="14.25">
      <c r="A28" s="913" t="s">
        <v>50</v>
      </c>
      <c r="B28" s="916" t="s">
        <v>398</v>
      </c>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6"/>
      <c r="BA28" s="576"/>
      <c r="BB28" s="576"/>
      <c r="BC28" s="576"/>
      <c r="BD28" s="576"/>
      <c r="BE28" s="576"/>
      <c r="BF28" s="576"/>
      <c r="BG28" s="576"/>
      <c r="BH28" s="576"/>
      <c r="BI28" s="576"/>
      <c r="BJ28" s="576"/>
      <c r="BK28" s="576"/>
      <c r="BL28" s="576"/>
      <c r="BM28" s="576"/>
      <c r="BN28" s="576"/>
      <c r="BO28" s="576"/>
      <c r="BP28" s="576"/>
      <c r="BQ28" s="576"/>
      <c r="BR28" s="576"/>
      <c r="BS28" s="576"/>
      <c r="BT28" s="576"/>
      <c r="BU28" s="576"/>
      <c r="BV28" s="576"/>
      <c r="BW28" s="576"/>
      <c r="BX28" s="576"/>
      <c r="BY28" s="576"/>
      <c r="BZ28" s="576"/>
      <c r="CA28" s="576"/>
      <c r="CB28" s="576"/>
      <c r="CC28" s="576"/>
      <c r="CD28" s="576"/>
      <c r="CE28" s="576"/>
      <c r="CF28" s="576"/>
      <c r="CG28" s="576"/>
      <c r="CH28" s="576"/>
      <c r="CI28" s="576"/>
      <c r="CJ28" s="576"/>
      <c r="CK28" s="576"/>
      <c r="CL28" s="576"/>
      <c r="CM28" s="576"/>
      <c r="CN28" s="576"/>
      <c r="CO28" s="576"/>
      <c r="CP28" s="576"/>
      <c r="CQ28" s="576"/>
      <c r="CR28" s="576"/>
      <c r="CS28" s="576"/>
      <c r="CT28" s="576"/>
      <c r="CU28" s="576"/>
      <c r="CV28" s="576"/>
      <c r="CW28" s="576"/>
      <c r="CX28" s="576"/>
      <c r="CY28" s="576"/>
      <c r="CZ28" s="576"/>
      <c r="DA28" s="576"/>
      <c r="DB28" s="576"/>
      <c r="DC28" s="576"/>
      <c r="DD28" s="576"/>
      <c r="DE28" s="576"/>
      <c r="DF28" s="576"/>
      <c r="DG28" s="576"/>
      <c r="DH28" s="576"/>
      <c r="DI28" s="576"/>
      <c r="DJ28" s="576"/>
      <c r="DK28" s="576"/>
      <c r="DL28" s="576"/>
      <c r="DM28" s="576"/>
      <c r="DN28" s="576"/>
      <c r="DO28" s="576"/>
      <c r="DP28" s="576"/>
      <c r="DQ28" s="576"/>
      <c r="DR28" s="576"/>
      <c r="DS28" s="576"/>
      <c r="DT28" s="576"/>
      <c r="DU28" s="576"/>
      <c r="DV28" s="576"/>
      <c r="DW28" s="576"/>
      <c r="DX28" s="576"/>
      <c r="DY28" s="576"/>
      <c r="DZ28" s="576"/>
      <c r="EA28" s="576"/>
      <c r="EB28" s="576"/>
      <c r="EC28" s="576"/>
      <c r="ED28" s="576"/>
      <c r="EE28" s="576"/>
      <c r="EF28" s="576"/>
      <c r="EG28" s="576"/>
      <c r="EH28" s="576"/>
      <c r="EI28" s="576"/>
      <c r="EJ28" s="576"/>
      <c r="EK28" s="576"/>
      <c r="EL28" s="576"/>
      <c r="EM28" s="576"/>
      <c r="EN28" s="576"/>
      <c r="EO28" s="576"/>
      <c r="EP28" s="576"/>
      <c r="EQ28" s="576"/>
      <c r="ER28" s="576"/>
      <c r="ES28" s="576"/>
      <c r="ET28" s="576"/>
      <c r="EU28" s="576"/>
      <c r="EV28" s="608"/>
      <c r="EW28" s="84">
        <f>COUNTIF(C28:EV28,"=Met")</f>
        <v>0</v>
      </c>
      <c r="EX28" s="85">
        <f t="shared" ref="EX28" si="10">IF(SUM(EW28,EY28)=0,0,EW28/SUM(EW28,EY28))</f>
        <v>0</v>
      </c>
      <c r="EY28" s="86">
        <f>COUNTIF(C28:EV28,"=Not Met")</f>
        <v>0</v>
      </c>
      <c r="EZ28" s="85">
        <f>IF(SUM(EW28,EY28)=0,0,EY28/SUM(EW28,EY28))</f>
        <v>0</v>
      </c>
      <c r="FA28" s="87">
        <f>COUNTIF(C28:EV28,"=N/A")</f>
        <v>0</v>
      </c>
    </row>
    <row r="29" spans="1:157" ht="14.25">
      <c r="A29" s="911"/>
      <c r="B29" s="919" t="s">
        <v>209</v>
      </c>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c r="AA29" s="612"/>
      <c r="AB29" s="612"/>
      <c r="AC29" s="612"/>
      <c r="AD29" s="612"/>
      <c r="AE29" s="612"/>
      <c r="AF29" s="612"/>
      <c r="AG29" s="612"/>
      <c r="AH29" s="612"/>
      <c r="AI29" s="612"/>
      <c r="AJ29" s="612"/>
      <c r="AK29" s="612"/>
      <c r="AL29" s="612"/>
      <c r="AM29" s="612"/>
      <c r="AN29" s="612"/>
      <c r="AO29" s="612"/>
      <c r="AP29" s="612"/>
      <c r="AQ29" s="612"/>
      <c r="AR29" s="612"/>
      <c r="AS29" s="612"/>
      <c r="AT29" s="612"/>
      <c r="AU29" s="612"/>
      <c r="AV29" s="612"/>
      <c r="AW29" s="612"/>
      <c r="AX29" s="612"/>
      <c r="AY29" s="612"/>
      <c r="AZ29" s="612"/>
      <c r="BA29" s="612"/>
      <c r="BB29" s="612"/>
      <c r="BC29" s="612"/>
      <c r="BD29" s="612"/>
      <c r="BE29" s="612"/>
      <c r="BF29" s="612"/>
      <c r="BG29" s="612"/>
      <c r="BH29" s="612"/>
      <c r="BI29" s="612"/>
      <c r="BJ29" s="612"/>
      <c r="BK29" s="612"/>
      <c r="BL29" s="612"/>
      <c r="BM29" s="612"/>
      <c r="BN29" s="612"/>
      <c r="BO29" s="612"/>
      <c r="BP29" s="612"/>
      <c r="BQ29" s="612"/>
      <c r="BR29" s="612"/>
      <c r="BS29" s="612"/>
      <c r="BT29" s="612"/>
      <c r="BU29" s="612"/>
      <c r="BV29" s="612"/>
      <c r="BW29" s="612"/>
      <c r="BX29" s="612"/>
      <c r="BY29" s="612"/>
      <c r="BZ29" s="612"/>
      <c r="CA29" s="612"/>
      <c r="CB29" s="612"/>
      <c r="CC29" s="612"/>
      <c r="CD29" s="612"/>
      <c r="CE29" s="612"/>
      <c r="CF29" s="612"/>
      <c r="CG29" s="612"/>
      <c r="CH29" s="612"/>
      <c r="CI29" s="612"/>
      <c r="CJ29" s="612"/>
      <c r="CK29" s="612"/>
      <c r="CL29" s="612"/>
      <c r="CM29" s="612"/>
      <c r="CN29" s="612"/>
      <c r="CO29" s="612"/>
      <c r="CP29" s="612"/>
      <c r="CQ29" s="612"/>
      <c r="CR29" s="612"/>
      <c r="CS29" s="612"/>
      <c r="CT29" s="612"/>
      <c r="CU29" s="612"/>
      <c r="CV29" s="612"/>
      <c r="CW29" s="612"/>
      <c r="CX29" s="612"/>
      <c r="CY29" s="612"/>
      <c r="CZ29" s="612"/>
      <c r="DA29" s="612"/>
      <c r="DB29" s="612"/>
      <c r="DC29" s="612"/>
      <c r="DD29" s="612"/>
      <c r="DE29" s="612"/>
      <c r="DF29" s="612"/>
      <c r="DG29" s="612"/>
      <c r="DH29" s="612"/>
      <c r="DI29" s="612"/>
      <c r="DJ29" s="612"/>
      <c r="DK29" s="612"/>
      <c r="DL29" s="612"/>
      <c r="DM29" s="612"/>
      <c r="DN29" s="612"/>
      <c r="DO29" s="612"/>
      <c r="DP29" s="612"/>
      <c r="DQ29" s="612"/>
      <c r="DR29" s="612"/>
      <c r="DS29" s="612"/>
      <c r="DT29" s="612"/>
      <c r="DU29" s="612"/>
      <c r="DV29" s="612"/>
      <c r="DW29" s="612"/>
      <c r="DX29" s="612"/>
      <c r="DY29" s="612"/>
      <c r="DZ29" s="612"/>
      <c r="EA29" s="612"/>
      <c r="EB29" s="612"/>
      <c r="EC29" s="612"/>
      <c r="ED29" s="612"/>
      <c r="EE29" s="612"/>
      <c r="EF29" s="612"/>
      <c r="EG29" s="612"/>
      <c r="EH29" s="612"/>
      <c r="EI29" s="612"/>
      <c r="EJ29" s="612"/>
      <c r="EK29" s="612"/>
      <c r="EL29" s="612"/>
      <c r="EM29" s="612"/>
      <c r="EN29" s="612"/>
      <c r="EO29" s="612"/>
      <c r="EP29" s="612"/>
      <c r="EQ29" s="612"/>
      <c r="ER29" s="612"/>
      <c r="ES29" s="612"/>
      <c r="ET29" s="612"/>
      <c r="EU29" s="612"/>
      <c r="EV29" s="613"/>
      <c r="EW29" s="594"/>
      <c r="EX29" s="595"/>
      <c r="EY29" s="596"/>
      <c r="EZ29" s="595"/>
      <c r="FA29" s="597"/>
    </row>
    <row r="30" spans="1:157" ht="25.5">
      <c r="A30" s="913" t="s">
        <v>51</v>
      </c>
      <c r="B30" s="916" t="s">
        <v>403</v>
      </c>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576"/>
      <c r="AP30" s="576"/>
      <c r="AQ30" s="576"/>
      <c r="AR30" s="576"/>
      <c r="AS30" s="576"/>
      <c r="AT30" s="576"/>
      <c r="AU30" s="576"/>
      <c r="AV30" s="576"/>
      <c r="AW30" s="576"/>
      <c r="AX30" s="576"/>
      <c r="AY30" s="576"/>
      <c r="AZ30" s="576"/>
      <c r="BA30" s="576"/>
      <c r="BB30" s="576"/>
      <c r="BC30" s="576"/>
      <c r="BD30" s="576"/>
      <c r="BE30" s="576"/>
      <c r="BF30" s="576"/>
      <c r="BG30" s="576"/>
      <c r="BH30" s="576"/>
      <c r="BI30" s="576"/>
      <c r="BJ30" s="576"/>
      <c r="BK30" s="576"/>
      <c r="BL30" s="576"/>
      <c r="BM30" s="576"/>
      <c r="BN30" s="576"/>
      <c r="BO30" s="576"/>
      <c r="BP30" s="576"/>
      <c r="BQ30" s="576"/>
      <c r="BR30" s="576"/>
      <c r="BS30" s="576"/>
      <c r="BT30" s="576"/>
      <c r="BU30" s="576"/>
      <c r="BV30" s="576"/>
      <c r="BW30" s="576"/>
      <c r="BX30" s="576"/>
      <c r="BY30" s="576"/>
      <c r="BZ30" s="576"/>
      <c r="CA30" s="576"/>
      <c r="CB30" s="576"/>
      <c r="CC30" s="576"/>
      <c r="CD30" s="576"/>
      <c r="CE30" s="576"/>
      <c r="CF30" s="576"/>
      <c r="CG30" s="576"/>
      <c r="CH30" s="576"/>
      <c r="CI30" s="576"/>
      <c r="CJ30" s="576"/>
      <c r="CK30" s="576"/>
      <c r="CL30" s="576"/>
      <c r="CM30" s="576"/>
      <c r="CN30" s="576"/>
      <c r="CO30" s="576"/>
      <c r="CP30" s="576"/>
      <c r="CQ30" s="576"/>
      <c r="CR30" s="576"/>
      <c r="CS30" s="576"/>
      <c r="CT30" s="576"/>
      <c r="CU30" s="576"/>
      <c r="CV30" s="576"/>
      <c r="CW30" s="576"/>
      <c r="CX30" s="576"/>
      <c r="CY30" s="576"/>
      <c r="CZ30" s="576"/>
      <c r="DA30" s="576"/>
      <c r="DB30" s="576"/>
      <c r="DC30" s="576"/>
      <c r="DD30" s="576"/>
      <c r="DE30" s="576"/>
      <c r="DF30" s="576"/>
      <c r="DG30" s="576"/>
      <c r="DH30" s="576"/>
      <c r="DI30" s="576"/>
      <c r="DJ30" s="576"/>
      <c r="DK30" s="576"/>
      <c r="DL30" s="576"/>
      <c r="DM30" s="576"/>
      <c r="DN30" s="576"/>
      <c r="DO30" s="576"/>
      <c r="DP30" s="576"/>
      <c r="DQ30" s="576"/>
      <c r="DR30" s="576"/>
      <c r="DS30" s="576"/>
      <c r="DT30" s="576"/>
      <c r="DU30" s="576"/>
      <c r="DV30" s="576"/>
      <c r="DW30" s="576"/>
      <c r="DX30" s="576"/>
      <c r="DY30" s="576"/>
      <c r="DZ30" s="576"/>
      <c r="EA30" s="576"/>
      <c r="EB30" s="576"/>
      <c r="EC30" s="576"/>
      <c r="ED30" s="576"/>
      <c r="EE30" s="576"/>
      <c r="EF30" s="576"/>
      <c r="EG30" s="576"/>
      <c r="EH30" s="576"/>
      <c r="EI30" s="576"/>
      <c r="EJ30" s="576"/>
      <c r="EK30" s="576"/>
      <c r="EL30" s="576"/>
      <c r="EM30" s="576"/>
      <c r="EN30" s="576"/>
      <c r="EO30" s="576"/>
      <c r="EP30" s="576"/>
      <c r="EQ30" s="576"/>
      <c r="ER30" s="576"/>
      <c r="ES30" s="576"/>
      <c r="ET30" s="576"/>
      <c r="EU30" s="576"/>
      <c r="EV30" s="608"/>
      <c r="EW30" s="84">
        <f>COUNTIF(C30:EV30,"=Met")</f>
        <v>0</v>
      </c>
      <c r="EX30" s="85">
        <f t="shared" ref="EX30" si="11">IF(SUM(EW30,EY30)=0,0,EW30/SUM(EW30,EY30))</f>
        <v>0</v>
      </c>
      <c r="EY30" s="86">
        <f>COUNTIF(C30:EV30,"=Not Met")</f>
        <v>0</v>
      </c>
      <c r="EZ30" s="85">
        <f t="shared" ref="EZ30" si="12">IF(SUM(EW30,EY30)=0,0,EY30/SUM(EW30,EY30))</f>
        <v>0</v>
      </c>
      <c r="FA30" s="87">
        <f>COUNTIF(C30:EV30,"=N/A")</f>
        <v>0</v>
      </c>
    </row>
    <row r="31" spans="1:157" ht="14.25">
      <c r="A31" s="911"/>
      <c r="B31" s="919" t="s">
        <v>209</v>
      </c>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2"/>
      <c r="AG31" s="612"/>
      <c r="AH31" s="612"/>
      <c r="AI31" s="612"/>
      <c r="AJ31" s="612"/>
      <c r="AK31" s="612"/>
      <c r="AL31" s="612"/>
      <c r="AM31" s="612"/>
      <c r="AN31" s="612"/>
      <c r="AO31" s="612"/>
      <c r="AP31" s="612"/>
      <c r="AQ31" s="612"/>
      <c r="AR31" s="612"/>
      <c r="AS31" s="612"/>
      <c r="AT31" s="612"/>
      <c r="AU31" s="612"/>
      <c r="AV31" s="612"/>
      <c r="AW31" s="612"/>
      <c r="AX31" s="612"/>
      <c r="AY31" s="612"/>
      <c r="AZ31" s="612"/>
      <c r="BA31" s="612"/>
      <c r="BB31" s="612"/>
      <c r="BC31" s="612"/>
      <c r="BD31" s="612"/>
      <c r="BE31" s="612"/>
      <c r="BF31" s="612"/>
      <c r="BG31" s="612"/>
      <c r="BH31" s="612"/>
      <c r="BI31" s="612"/>
      <c r="BJ31" s="612"/>
      <c r="BK31" s="612"/>
      <c r="BL31" s="612"/>
      <c r="BM31" s="612"/>
      <c r="BN31" s="612"/>
      <c r="BO31" s="612"/>
      <c r="BP31" s="612"/>
      <c r="BQ31" s="612"/>
      <c r="BR31" s="612"/>
      <c r="BS31" s="612"/>
      <c r="BT31" s="612"/>
      <c r="BU31" s="612"/>
      <c r="BV31" s="612"/>
      <c r="BW31" s="612"/>
      <c r="BX31" s="612"/>
      <c r="BY31" s="612"/>
      <c r="BZ31" s="612"/>
      <c r="CA31" s="612"/>
      <c r="CB31" s="612"/>
      <c r="CC31" s="612"/>
      <c r="CD31" s="612"/>
      <c r="CE31" s="612"/>
      <c r="CF31" s="612"/>
      <c r="CG31" s="612"/>
      <c r="CH31" s="612"/>
      <c r="CI31" s="612"/>
      <c r="CJ31" s="612"/>
      <c r="CK31" s="612"/>
      <c r="CL31" s="612"/>
      <c r="CM31" s="612"/>
      <c r="CN31" s="612"/>
      <c r="CO31" s="612"/>
      <c r="CP31" s="612"/>
      <c r="CQ31" s="612"/>
      <c r="CR31" s="612"/>
      <c r="CS31" s="612"/>
      <c r="CT31" s="612"/>
      <c r="CU31" s="612"/>
      <c r="CV31" s="612"/>
      <c r="CW31" s="612"/>
      <c r="CX31" s="612"/>
      <c r="CY31" s="612"/>
      <c r="CZ31" s="612"/>
      <c r="DA31" s="612"/>
      <c r="DB31" s="612"/>
      <c r="DC31" s="612"/>
      <c r="DD31" s="612"/>
      <c r="DE31" s="612"/>
      <c r="DF31" s="612"/>
      <c r="DG31" s="612"/>
      <c r="DH31" s="612"/>
      <c r="DI31" s="612"/>
      <c r="DJ31" s="612"/>
      <c r="DK31" s="612"/>
      <c r="DL31" s="612"/>
      <c r="DM31" s="612"/>
      <c r="DN31" s="612"/>
      <c r="DO31" s="612"/>
      <c r="DP31" s="612"/>
      <c r="DQ31" s="612"/>
      <c r="DR31" s="612"/>
      <c r="DS31" s="612"/>
      <c r="DT31" s="612"/>
      <c r="DU31" s="612"/>
      <c r="DV31" s="612"/>
      <c r="DW31" s="612"/>
      <c r="DX31" s="612"/>
      <c r="DY31" s="612"/>
      <c r="DZ31" s="612"/>
      <c r="EA31" s="612"/>
      <c r="EB31" s="612"/>
      <c r="EC31" s="612"/>
      <c r="ED31" s="612"/>
      <c r="EE31" s="612"/>
      <c r="EF31" s="612"/>
      <c r="EG31" s="612"/>
      <c r="EH31" s="612"/>
      <c r="EI31" s="612"/>
      <c r="EJ31" s="612"/>
      <c r="EK31" s="612"/>
      <c r="EL31" s="612"/>
      <c r="EM31" s="612"/>
      <c r="EN31" s="612"/>
      <c r="EO31" s="612"/>
      <c r="EP31" s="612"/>
      <c r="EQ31" s="612"/>
      <c r="ER31" s="612"/>
      <c r="ES31" s="612"/>
      <c r="ET31" s="612"/>
      <c r="EU31" s="612"/>
      <c r="EV31" s="613"/>
      <c r="EW31" s="594"/>
      <c r="EX31" s="595"/>
      <c r="EY31" s="596"/>
      <c r="EZ31" s="595"/>
      <c r="FA31" s="597"/>
    </row>
    <row r="32" spans="1:157" ht="14.25">
      <c r="A32" s="913" t="s">
        <v>52</v>
      </c>
      <c r="B32" s="920" t="s">
        <v>402</v>
      </c>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6"/>
      <c r="BH32" s="576"/>
      <c r="BI32" s="576"/>
      <c r="BJ32" s="576"/>
      <c r="BK32" s="576"/>
      <c r="BL32" s="576"/>
      <c r="BM32" s="576"/>
      <c r="BN32" s="576"/>
      <c r="BO32" s="576"/>
      <c r="BP32" s="576"/>
      <c r="BQ32" s="576"/>
      <c r="BR32" s="576"/>
      <c r="BS32" s="576"/>
      <c r="BT32" s="576"/>
      <c r="BU32" s="576"/>
      <c r="BV32" s="576"/>
      <c r="BW32" s="576"/>
      <c r="BX32" s="576"/>
      <c r="BY32" s="576"/>
      <c r="BZ32" s="576"/>
      <c r="CA32" s="576"/>
      <c r="CB32" s="576"/>
      <c r="CC32" s="576"/>
      <c r="CD32" s="576"/>
      <c r="CE32" s="576"/>
      <c r="CF32" s="576"/>
      <c r="CG32" s="576"/>
      <c r="CH32" s="576"/>
      <c r="CI32" s="576"/>
      <c r="CJ32" s="576"/>
      <c r="CK32" s="576"/>
      <c r="CL32" s="576"/>
      <c r="CM32" s="576"/>
      <c r="CN32" s="576"/>
      <c r="CO32" s="576"/>
      <c r="CP32" s="576"/>
      <c r="CQ32" s="576"/>
      <c r="CR32" s="576"/>
      <c r="CS32" s="576"/>
      <c r="CT32" s="576"/>
      <c r="CU32" s="576"/>
      <c r="CV32" s="576"/>
      <c r="CW32" s="576"/>
      <c r="CX32" s="576"/>
      <c r="CY32" s="576"/>
      <c r="CZ32" s="576"/>
      <c r="DA32" s="576"/>
      <c r="DB32" s="576"/>
      <c r="DC32" s="576"/>
      <c r="DD32" s="576"/>
      <c r="DE32" s="576"/>
      <c r="DF32" s="576"/>
      <c r="DG32" s="576"/>
      <c r="DH32" s="576"/>
      <c r="DI32" s="576"/>
      <c r="DJ32" s="576"/>
      <c r="DK32" s="576"/>
      <c r="DL32" s="576"/>
      <c r="DM32" s="576"/>
      <c r="DN32" s="576"/>
      <c r="DO32" s="576"/>
      <c r="DP32" s="576"/>
      <c r="DQ32" s="576"/>
      <c r="DR32" s="576"/>
      <c r="DS32" s="576"/>
      <c r="DT32" s="576"/>
      <c r="DU32" s="576"/>
      <c r="DV32" s="576"/>
      <c r="DW32" s="576"/>
      <c r="DX32" s="576"/>
      <c r="DY32" s="576"/>
      <c r="DZ32" s="576"/>
      <c r="EA32" s="576"/>
      <c r="EB32" s="576"/>
      <c r="EC32" s="576"/>
      <c r="ED32" s="576"/>
      <c r="EE32" s="576"/>
      <c r="EF32" s="576"/>
      <c r="EG32" s="576"/>
      <c r="EH32" s="576"/>
      <c r="EI32" s="576"/>
      <c r="EJ32" s="576"/>
      <c r="EK32" s="576"/>
      <c r="EL32" s="576"/>
      <c r="EM32" s="576"/>
      <c r="EN32" s="576"/>
      <c r="EO32" s="576"/>
      <c r="EP32" s="576"/>
      <c r="EQ32" s="576"/>
      <c r="ER32" s="576"/>
      <c r="ES32" s="576"/>
      <c r="ET32" s="576"/>
      <c r="EU32" s="576"/>
      <c r="EV32" s="608"/>
      <c r="EW32" s="84">
        <f>COUNTIF(C32:EV32,"=Met")</f>
        <v>0</v>
      </c>
      <c r="EX32" s="85">
        <f t="shared" ref="EX32" si="13">IF(SUM(EW32,EY32)=0,0,EW32/SUM(EW32,EY32))</f>
        <v>0</v>
      </c>
      <c r="EY32" s="86">
        <f>COUNTIF(C32:EV32,"=Not Met")</f>
        <v>0</v>
      </c>
      <c r="EZ32" s="85">
        <f t="shared" ref="EZ32" si="14">IF(SUM(EW32,EY32)=0,0,EY32/SUM(EW32,EY32))</f>
        <v>0</v>
      </c>
      <c r="FA32" s="87">
        <f>COUNTIF(C32:EV32,"=N/A")</f>
        <v>0</v>
      </c>
    </row>
    <row r="33" spans="1:157" ht="14.25">
      <c r="A33" s="911"/>
      <c r="B33" s="919" t="s">
        <v>209</v>
      </c>
      <c r="C33" s="612"/>
      <c r="D33" s="612"/>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2"/>
      <c r="BQ33" s="612"/>
      <c r="BR33" s="612"/>
      <c r="BS33" s="612"/>
      <c r="BT33" s="612"/>
      <c r="BU33" s="612"/>
      <c r="BV33" s="612"/>
      <c r="BW33" s="612"/>
      <c r="BX33" s="612"/>
      <c r="BY33" s="612"/>
      <c r="BZ33" s="612"/>
      <c r="CA33" s="612"/>
      <c r="CB33" s="612"/>
      <c r="CC33" s="612"/>
      <c r="CD33" s="612"/>
      <c r="CE33" s="612"/>
      <c r="CF33" s="612"/>
      <c r="CG33" s="612"/>
      <c r="CH33" s="612"/>
      <c r="CI33" s="612"/>
      <c r="CJ33" s="612"/>
      <c r="CK33" s="612"/>
      <c r="CL33" s="612"/>
      <c r="CM33" s="612"/>
      <c r="CN33" s="612"/>
      <c r="CO33" s="612"/>
      <c r="CP33" s="612"/>
      <c r="CQ33" s="612"/>
      <c r="CR33" s="612"/>
      <c r="CS33" s="612"/>
      <c r="CT33" s="612"/>
      <c r="CU33" s="612"/>
      <c r="CV33" s="612"/>
      <c r="CW33" s="612"/>
      <c r="CX33" s="612"/>
      <c r="CY33" s="612"/>
      <c r="CZ33" s="612"/>
      <c r="DA33" s="612"/>
      <c r="DB33" s="612"/>
      <c r="DC33" s="612"/>
      <c r="DD33" s="612"/>
      <c r="DE33" s="612"/>
      <c r="DF33" s="612"/>
      <c r="DG33" s="612"/>
      <c r="DH33" s="612"/>
      <c r="DI33" s="612"/>
      <c r="DJ33" s="612"/>
      <c r="DK33" s="612"/>
      <c r="DL33" s="612"/>
      <c r="DM33" s="612"/>
      <c r="DN33" s="612"/>
      <c r="DO33" s="612"/>
      <c r="DP33" s="612"/>
      <c r="DQ33" s="612"/>
      <c r="DR33" s="612"/>
      <c r="DS33" s="612"/>
      <c r="DT33" s="612"/>
      <c r="DU33" s="612"/>
      <c r="DV33" s="612"/>
      <c r="DW33" s="612"/>
      <c r="DX33" s="612"/>
      <c r="DY33" s="612"/>
      <c r="DZ33" s="612"/>
      <c r="EA33" s="612"/>
      <c r="EB33" s="612"/>
      <c r="EC33" s="612"/>
      <c r="ED33" s="612"/>
      <c r="EE33" s="612"/>
      <c r="EF33" s="612"/>
      <c r="EG33" s="612"/>
      <c r="EH33" s="612"/>
      <c r="EI33" s="612"/>
      <c r="EJ33" s="612"/>
      <c r="EK33" s="612"/>
      <c r="EL33" s="612"/>
      <c r="EM33" s="612"/>
      <c r="EN33" s="612"/>
      <c r="EO33" s="612"/>
      <c r="EP33" s="612"/>
      <c r="EQ33" s="612"/>
      <c r="ER33" s="612"/>
      <c r="ES33" s="612"/>
      <c r="ET33" s="612"/>
      <c r="EU33" s="612"/>
      <c r="EV33" s="613"/>
      <c r="EW33" s="594"/>
      <c r="EX33" s="595"/>
      <c r="EY33" s="596"/>
      <c r="EZ33" s="595"/>
      <c r="FA33" s="597"/>
    </row>
    <row r="34" spans="1:157" ht="14.25">
      <c r="A34" s="913" t="s">
        <v>53</v>
      </c>
      <c r="B34" s="916" t="s">
        <v>401</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6"/>
      <c r="AC34" s="576"/>
      <c r="AD34" s="576"/>
      <c r="AE34" s="576"/>
      <c r="AF34" s="576"/>
      <c r="AG34" s="576"/>
      <c r="AH34" s="576"/>
      <c r="AI34" s="576"/>
      <c r="AJ34" s="576"/>
      <c r="AK34" s="576"/>
      <c r="AL34" s="576"/>
      <c r="AM34" s="576"/>
      <c r="AN34" s="576"/>
      <c r="AO34" s="576"/>
      <c r="AP34" s="576"/>
      <c r="AQ34" s="576"/>
      <c r="AR34" s="576"/>
      <c r="AS34" s="576"/>
      <c r="AT34" s="576"/>
      <c r="AU34" s="576"/>
      <c r="AV34" s="576"/>
      <c r="AW34" s="576"/>
      <c r="AX34" s="576"/>
      <c r="AY34" s="576"/>
      <c r="AZ34" s="576"/>
      <c r="BA34" s="576"/>
      <c r="BB34" s="576"/>
      <c r="BC34" s="576"/>
      <c r="BD34" s="576"/>
      <c r="BE34" s="576"/>
      <c r="BF34" s="576"/>
      <c r="BG34" s="576"/>
      <c r="BH34" s="576"/>
      <c r="BI34" s="576"/>
      <c r="BJ34" s="576"/>
      <c r="BK34" s="576"/>
      <c r="BL34" s="576"/>
      <c r="BM34" s="576"/>
      <c r="BN34" s="576"/>
      <c r="BO34" s="576"/>
      <c r="BP34" s="576"/>
      <c r="BQ34" s="576"/>
      <c r="BR34" s="576"/>
      <c r="BS34" s="576"/>
      <c r="BT34" s="576"/>
      <c r="BU34" s="576"/>
      <c r="BV34" s="576"/>
      <c r="BW34" s="576"/>
      <c r="BX34" s="576"/>
      <c r="BY34" s="576"/>
      <c r="BZ34" s="576"/>
      <c r="CA34" s="576"/>
      <c r="CB34" s="576"/>
      <c r="CC34" s="576"/>
      <c r="CD34" s="576"/>
      <c r="CE34" s="576"/>
      <c r="CF34" s="576"/>
      <c r="CG34" s="576"/>
      <c r="CH34" s="576"/>
      <c r="CI34" s="576"/>
      <c r="CJ34" s="576"/>
      <c r="CK34" s="576"/>
      <c r="CL34" s="576"/>
      <c r="CM34" s="576"/>
      <c r="CN34" s="576"/>
      <c r="CO34" s="576"/>
      <c r="CP34" s="576"/>
      <c r="CQ34" s="576"/>
      <c r="CR34" s="576"/>
      <c r="CS34" s="576"/>
      <c r="CT34" s="576"/>
      <c r="CU34" s="576"/>
      <c r="CV34" s="576"/>
      <c r="CW34" s="576"/>
      <c r="CX34" s="576"/>
      <c r="CY34" s="576"/>
      <c r="CZ34" s="576"/>
      <c r="DA34" s="576"/>
      <c r="DB34" s="576"/>
      <c r="DC34" s="576"/>
      <c r="DD34" s="576"/>
      <c r="DE34" s="576"/>
      <c r="DF34" s="576"/>
      <c r="DG34" s="576"/>
      <c r="DH34" s="576"/>
      <c r="DI34" s="576"/>
      <c r="DJ34" s="576"/>
      <c r="DK34" s="576"/>
      <c r="DL34" s="576"/>
      <c r="DM34" s="576"/>
      <c r="DN34" s="576"/>
      <c r="DO34" s="576"/>
      <c r="DP34" s="576"/>
      <c r="DQ34" s="576"/>
      <c r="DR34" s="576"/>
      <c r="DS34" s="576"/>
      <c r="DT34" s="576"/>
      <c r="DU34" s="576"/>
      <c r="DV34" s="576"/>
      <c r="DW34" s="576"/>
      <c r="DX34" s="576"/>
      <c r="DY34" s="576"/>
      <c r="DZ34" s="576"/>
      <c r="EA34" s="576"/>
      <c r="EB34" s="576"/>
      <c r="EC34" s="576"/>
      <c r="ED34" s="576"/>
      <c r="EE34" s="576"/>
      <c r="EF34" s="576"/>
      <c r="EG34" s="576"/>
      <c r="EH34" s="576"/>
      <c r="EI34" s="576"/>
      <c r="EJ34" s="576"/>
      <c r="EK34" s="576"/>
      <c r="EL34" s="576"/>
      <c r="EM34" s="576"/>
      <c r="EN34" s="576"/>
      <c r="EO34" s="576"/>
      <c r="EP34" s="576"/>
      <c r="EQ34" s="576"/>
      <c r="ER34" s="576"/>
      <c r="ES34" s="576"/>
      <c r="ET34" s="576"/>
      <c r="EU34" s="576"/>
      <c r="EV34" s="608"/>
      <c r="EW34" s="84">
        <f>COUNTIF(C34:EV34,"=Met")</f>
        <v>0</v>
      </c>
      <c r="EX34" s="85">
        <f t="shared" ref="EX34" si="15">IF(SUM(EW34,EY34)=0,0,EW34/SUM(EW34,EY34))</f>
        <v>0</v>
      </c>
      <c r="EY34" s="86">
        <f>COUNTIF(C34:EV34,"=Not Met")</f>
        <v>0</v>
      </c>
      <c r="EZ34" s="85">
        <f t="shared" ref="EZ34" si="16">IF(SUM(EW34,EY34)=0,0,EY34/SUM(EW34,EY34))</f>
        <v>0</v>
      </c>
      <c r="FA34" s="87">
        <f>COUNTIF(C34:EV34,"=N/A")</f>
        <v>0</v>
      </c>
    </row>
    <row r="35" spans="1:157" ht="14.25">
      <c r="A35" s="911"/>
      <c r="B35" s="919" t="s">
        <v>209</v>
      </c>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c r="AA35" s="612"/>
      <c r="AB35" s="612"/>
      <c r="AC35" s="612"/>
      <c r="AD35" s="612"/>
      <c r="AE35" s="612"/>
      <c r="AF35" s="612"/>
      <c r="AG35" s="612"/>
      <c r="AH35" s="612"/>
      <c r="AI35" s="612"/>
      <c r="AJ35" s="612"/>
      <c r="AK35" s="612"/>
      <c r="AL35" s="612"/>
      <c r="AM35" s="612"/>
      <c r="AN35" s="612"/>
      <c r="AO35" s="612"/>
      <c r="AP35" s="612"/>
      <c r="AQ35" s="612"/>
      <c r="AR35" s="612"/>
      <c r="AS35" s="612"/>
      <c r="AT35" s="612"/>
      <c r="AU35" s="612"/>
      <c r="AV35" s="612"/>
      <c r="AW35" s="612"/>
      <c r="AX35" s="612"/>
      <c r="AY35" s="612"/>
      <c r="AZ35" s="612"/>
      <c r="BA35" s="612"/>
      <c r="BB35" s="612"/>
      <c r="BC35" s="612"/>
      <c r="BD35" s="612"/>
      <c r="BE35" s="612"/>
      <c r="BF35" s="612"/>
      <c r="BG35" s="612"/>
      <c r="BH35" s="612"/>
      <c r="BI35" s="612"/>
      <c r="BJ35" s="612"/>
      <c r="BK35" s="612"/>
      <c r="BL35" s="612"/>
      <c r="BM35" s="612"/>
      <c r="BN35" s="612"/>
      <c r="BO35" s="612"/>
      <c r="BP35" s="612"/>
      <c r="BQ35" s="612"/>
      <c r="BR35" s="612"/>
      <c r="BS35" s="612"/>
      <c r="BT35" s="612"/>
      <c r="BU35" s="612"/>
      <c r="BV35" s="612"/>
      <c r="BW35" s="612"/>
      <c r="BX35" s="612"/>
      <c r="BY35" s="612"/>
      <c r="BZ35" s="612"/>
      <c r="CA35" s="612"/>
      <c r="CB35" s="612"/>
      <c r="CC35" s="612"/>
      <c r="CD35" s="612"/>
      <c r="CE35" s="612"/>
      <c r="CF35" s="612"/>
      <c r="CG35" s="612"/>
      <c r="CH35" s="612"/>
      <c r="CI35" s="612"/>
      <c r="CJ35" s="612"/>
      <c r="CK35" s="612"/>
      <c r="CL35" s="612"/>
      <c r="CM35" s="612"/>
      <c r="CN35" s="612"/>
      <c r="CO35" s="612"/>
      <c r="CP35" s="612"/>
      <c r="CQ35" s="612"/>
      <c r="CR35" s="612"/>
      <c r="CS35" s="612"/>
      <c r="CT35" s="612"/>
      <c r="CU35" s="612"/>
      <c r="CV35" s="612"/>
      <c r="CW35" s="612"/>
      <c r="CX35" s="612"/>
      <c r="CY35" s="612"/>
      <c r="CZ35" s="612"/>
      <c r="DA35" s="612"/>
      <c r="DB35" s="612"/>
      <c r="DC35" s="612"/>
      <c r="DD35" s="612"/>
      <c r="DE35" s="612"/>
      <c r="DF35" s="612"/>
      <c r="DG35" s="612"/>
      <c r="DH35" s="612"/>
      <c r="DI35" s="612"/>
      <c r="DJ35" s="612"/>
      <c r="DK35" s="612"/>
      <c r="DL35" s="612"/>
      <c r="DM35" s="612"/>
      <c r="DN35" s="612"/>
      <c r="DO35" s="612"/>
      <c r="DP35" s="612"/>
      <c r="DQ35" s="612"/>
      <c r="DR35" s="612"/>
      <c r="DS35" s="612"/>
      <c r="DT35" s="612"/>
      <c r="DU35" s="612"/>
      <c r="DV35" s="612"/>
      <c r="DW35" s="612"/>
      <c r="DX35" s="612"/>
      <c r="DY35" s="612"/>
      <c r="DZ35" s="612"/>
      <c r="EA35" s="612"/>
      <c r="EB35" s="612"/>
      <c r="EC35" s="612"/>
      <c r="ED35" s="612"/>
      <c r="EE35" s="612"/>
      <c r="EF35" s="612"/>
      <c r="EG35" s="612"/>
      <c r="EH35" s="612"/>
      <c r="EI35" s="612"/>
      <c r="EJ35" s="612"/>
      <c r="EK35" s="612"/>
      <c r="EL35" s="612"/>
      <c r="EM35" s="612"/>
      <c r="EN35" s="612"/>
      <c r="EO35" s="612"/>
      <c r="EP35" s="612"/>
      <c r="EQ35" s="612"/>
      <c r="ER35" s="612"/>
      <c r="ES35" s="612"/>
      <c r="ET35" s="612"/>
      <c r="EU35" s="612"/>
      <c r="EV35" s="613"/>
      <c r="EW35" s="594"/>
      <c r="EX35" s="595"/>
      <c r="EY35" s="596"/>
      <c r="EZ35" s="595"/>
      <c r="FA35" s="597"/>
    </row>
    <row r="36" spans="1:157" ht="25.5">
      <c r="A36" s="913" t="s">
        <v>54</v>
      </c>
      <c r="B36" s="920" t="s">
        <v>400</v>
      </c>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K36" s="576"/>
      <c r="AL36" s="576"/>
      <c r="AM36" s="576"/>
      <c r="AN36" s="576"/>
      <c r="AO36" s="576"/>
      <c r="AP36" s="576"/>
      <c r="AQ36" s="576"/>
      <c r="AR36" s="576"/>
      <c r="AS36" s="576"/>
      <c r="AT36" s="576"/>
      <c r="AU36" s="576"/>
      <c r="AV36" s="576"/>
      <c r="AW36" s="576"/>
      <c r="AX36" s="576"/>
      <c r="AY36" s="576"/>
      <c r="AZ36" s="576"/>
      <c r="BA36" s="576"/>
      <c r="BB36" s="576"/>
      <c r="BC36" s="576"/>
      <c r="BD36" s="576"/>
      <c r="BE36" s="576"/>
      <c r="BF36" s="576"/>
      <c r="BG36" s="576"/>
      <c r="BH36" s="576"/>
      <c r="BI36" s="576"/>
      <c r="BJ36" s="576"/>
      <c r="BK36" s="576"/>
      <c r="BL36" s="576"/>
      <c r="BM36" s="576"/>
      <c r="BN36" s="576"/>
      <c r="BO36" s="576"/>
      <c r="BP36" s="576"/>
      <c r="BQ36" s="576"/>
      <c r="BR36" s="576"/>
      <c r="BS36" s="576"/>
      <c r="BT36" s="576"/>
      <c r="BU36" s="576"/>
      <c r="BV36" s="576"/>
      <c r="BW36" s="576"/>
      <c r="BX36" s="576"/>
      <c r="BY36" s="576"/>
      <c r="BZ36" s="576"/>
      <c r="CA36" s="576"/>
      <c r="CB36" s="576"/>
      <c r="CC36" s="576"/>
      <c r="CD36" s="576"/>
      <c r="CE36" s="576"/>
      <c r="CF36" s="576"/>
      <c r="CG36" s="576"/>
      <c r="CH36" s="576"/>
      <c r="CI36" s="576"/>
      <c r="CJ36" s="576"/>
      <c r="CK36" s="576"/>
      <c r="CL36" s="576"/>
      <c r="CM36" s="576"/>
      <c r="CN36" s="576"/>
      <c r="CO36" s="576"/>
      <c r="CP36" s="576"/>
      <c r="CQ36" s="576"/>
      <c r="CR36" s="576"/>
      <c r="CS36" s="576"/>
      <c r="CT36" s="576"/>
      <c r="CU36" s="576"/>
      <c r="CV36" s="576"/>
      <c r="CW36" s="576"/>
      <c r="CX36" s="576"/>
      <c r="CY36" s="576"/>
      <c r="CZ36" s="576"/>
      <c r="DA36" s="576"/>
      <c r="DB36" s="576"/>
      <c r="DC36" s="576"/>
      <c r="DD36" s="576"/>
      <c r="DE36" s="576"/>
      <c r="DF36" s="576"/>
      <c r="DG36" s="576"/>
      <c r="DH36" s="576"/>
      <c r="DI36" s="576"/>
      <c r="DJ36" s="576"/>
      <c r="DK36" s="576"/>
      <c r="DL36" s="576"/>
      <c r="DM36" s="576"/>
      <c r="DN36" s="576"/>
      <c r="DO36" s="576"/>
      <c r="DP36" s="576"/>
      <c r="DQ36" s="576"/>
      <c r="DR36" s="576"/>
      <c r="DS36" s="576"/>
      <c r="DT36" s="576"/>
      <c r="DU36" s="576"/>
      <c r="DV36" s="576"/>
      <c r="DW36" s="576"/>
      <c r="DX36" s="576"/>
      <c r="DY36" s="576"/>
      <c r="DZ36" s="576"/>
      <c r="EA36" s="576"/>
      <c r="EB36" s="576"/>
      <c r="EC36" s="576"/>
      <c r="ED36" s="576"/>
      <c r="EE36" s="576"/>
      <c r="EF36" s="576"/>
      <c r="EG36" s="576"/>
      <c r="EH36" s="576"/>
      <c r="EI36" s="576"/>
      <c r="EJ36" s="576"/>
      <c r="EK36" s="576"/>
      <c r="EL36" s="576"/>
      <c r="EM36" s="576"/>
      <c r="EN36" s="576"/>
      <c r="EO36" s="576"/>
      <c r="EP36" s="576"/>
      <c r="EQ36" s="576"/>
      <c r="ER36" s="576"/>
      <c r="ES36" s="576"/>
      <c r="ET36" s="576"/>
      <c r="EU36" s="576"/>
      <c r="EV36" s="608"/>
      <c r="EW36" s="84">
        <f>COUNTIF(C36:EV36,"=Met")</f>
        <v>0</v>
      </c>
      <c r="EX36" s="85">
        <f t="shared" ref="EX36" si="17">IF(SUM(EW36,EY36)=0,0,EW36/SUM(EW36,EY36))</f>
        <v>0</v>
      </c>
      <c r="EY36" s="86">
        <f>COUNTIF(C36:EV36,"=Not Met")</f>
        <v>0</v>
      </c>
      <c r="EZ36" s="85">
        <f t="shared" ref="EZ36" si="18">IF(SUM(EW36,EY36)=0,0,EY36/SUM(EW36,EY36))</f>
        <v>0</v>
      </c>
      <c r="FA36" s="87">
        <f>COUNTIF(C36:EV36,"=N/A")</f>
        <v>0</v>
      </c>
    </row>
    <row r="37" spans="1:157" ht="14.25">
      <c r="A37" s="911"/>
      <c r="B37" s="919" t="s">
        <v>209</v>
      </c>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612"/>
      <c r="BE37" s="612"/>
      <c r="BF37" s="612"/>
      <c r="BG37" s="612"/>
      <c r="BH37" s="612"/>
      <c r="BI37" s="612"/>
      <c r="BJ37" s="612"/>
      <c r="BK37" s="612"/>
      <c r="BL37" s="612"/>
      <c r="BM37" s="612"/>
      <c r="BN37" s="612"/>
      <c r="BO37" s="612"/>
      <c r="BP37" s="612"/>
      <c r="BQ37" s="612"/>
      <c r="BR37" s="612"/>
      <c r="BS37" s="612"/>
      <c r="BT37" s="612"/>
      <c r="BU37" s="612"/>
      <c r="BV37" s="612"/>
      <c r="BW37" s="612"/>
      <c r="BX37" s="612"/>
      <c r="BY37" s="612"/>
      <c r="BZ37" s="612"/>
      <c r="CA37" s="612"/>
      <c r="CB37" s="612"/>
      <c r="CC37" s="612"/>
      <c r="CD37" s="612"/>
      <c r="CE37" s="612"/>
      <c r="CF37" s="612"/>
      <c r="CG37" s="612"/>
      <c r="CH37" s="612"/>
      <c r="CI37" s="612"/>
      <c r="CJ37" s="612"/>
      <c r="CK37" s="612"/>
      <c r="CL37" s="612"/>
      <c r="CM37" s="612"/>
      <c r="CN37" s="612"/>
      <c r="CO37" s="612"/>
      <c r="CP37" s="612"/>
      <c r="CQ37" s="612"/>
      <c r="CR37" s="612"/>
      <c r="CS37" s="612"/>
      <c r="CT37" s="612"/>
      <c r="CU37" s="612"/>
      <c r="CV37" s="612"/>
      <c r="CW37" s="612"/>
      <c r="CX37" s="612"/>
      <c r="CY37" s="612"/>
      <c r="CZ37" s="612"/>
      <c r="DA37" s="612"/>
      <c r="DB37" s="612"/>
      <c r="DC37" s="612"/>
      <c r="DD37" s="612"/>
      <c r="DE37" s="612"/>
      <c r="DF37" s="612"/>
      <c r="DG37" s="612"/>
      <c r="DH37" s="612"/>
      <c r="DI37" s="612"/>
      <c r="DJ37" s="612"/>
      <c r="DK37" s="612"/>
      <c r="DL37" s="612"/>
      <c r="DM37" s="612"/>
      <c r="DN37" s="612"/>
      <c r="DO37" s="612"/>
      <c r="DP37" s="612"/>
      <c r="DQ37" s="612"/>
      <c r="DR37" s="612"/>
      <c r="DS37" s="612"/>
      <c r="DT37" s="612"/>
      <c r="DU37" s="612"/>
      <c r="DV37" s="612"/>
      <c r="DW37" s="612"/>
      <c r="DX37" s="612"/>
      <c r="DY37" s="612"/>
      <c r="DZ37" s="612"/>
      <c r="EA37" s="612"/>
      <c r="EB37" s="612"/>
      <c r="EC37" s="612"/>
      <c r="ED37" s="612"/>
      <c r="EE37" s="612"/>
      <c r="EF37" s="612"/>
      <c r="EG37" s="612"/>
      <c r="EH37" s="612"/>
      <c r="EI37" s="612"/>
      <c r="EJ37" s="612"/>
      <c r="EK37" s="612"/>
      <c r="EL37" s="612"/>
      <c r="EM37" s="612"/>
      <c r="EN37" s="612"/>
      <c r="EO37" s="612"/>
      <c r="EP37" s="612"/>
      <c r="EQ37" s="612"/>
      <c r="ER37" s="612"/>
      <c r="ES37" s="612"/>
      <c r="ET37" s="612"/>
      <c r="EU37" s="612"/>
      <c r="EV37" s="613"/>
      <c r="EW37" s="594"/>
      <c r="EX37" s="595"/>
      <c r="EY37" s="596"/>
      <c r="EZ37" s="595"/>
      <c r="FA37" s="597"/>
    </row>
    <row r="38" spans="1:157" ht="14.25">
      <c r="A38" s="913" t="s">
        <v>55</v>
      </c>
      <c r="B38" s="916" t="s">
        <v>399</v>
      </c>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6"/>
      <c r="AC38" s="576"/>
      <c r="AD38" s="576"/>
      <c r="AE38" s="576"/>
      <c r="AF38" s="576"/>
      <c r="AG38" s="576"/>
      <c r="AH38" s="576"/>
      <c r="AI38" s="576"/>
      <c r="AJ38" s="576"/>
      <c r="AK38" s="576"/>
      <c r="AL38" s="576"/>
      <c r="AM38" s="576"/>
      <c r="AN38" s="576"/>
      <c r="AO38" s="576"/>
      <c r="AP38" s="576"/>
      <c r="AQ38" s="576"/>
      <c r="AR38" s="576"/>
      <c r="AS38" s="576"/>
      <c r="AT38" s="576"/>
      <c r="AU38" s="576"/>
      <c r="AV38" s="576"/>
      <c r="AW38" s="576"/>
      <c r="AX38" s="576"/>
      <c r="AY38" s="576"/>
      <c r="AZ38" s="576"/>
      <c r="BA38" s="576"/>
      <c r="BB38" s="576"/>
      <c r="BC38" s="576"/>
      <c r="BD38" s="576"/>
      <c r="BE38" s="576"/>
      <c r="BF38" s="576"/>
      <c r="BG38" s="576"/>
      <c r="BH38" s="576"/>
      <c r="BI38" s="576"/>
      <c r="BJ38" s="576"/>
      <c r="BK38" s="576"/>
      <c r="BL38" s="576"/>
      <c r="BM38" s="576"/>
      <c r="BN38" s="576"/>
      <c r="BO38" s="576"/>
      <c r="BP38" s="576"/>
      <c r="BQ38" s="576"/>
      <c r="BR38" s="576"/>
      <c r="BS38" s="576"/>
      <c r="BT38" s="576"/>
      <c r="BU38" s="576"/>
      <c r="BV38" s="576"/>
      <c r="BW38" s="576"/>
      <c r="BX38" s="576"/>
      <c r="BY38" s="576"/>
      <c r="BZ38" s="576"/>
      <c r="CA38" s="576"/>
      <c r="CB38" s="576"/>
      <c r="CC38" s="576"/>
      <c r="CD38" s="576"/>
      <c r="CE38" s="576"/>
      <c r="CF38" s="576"/>
      <c r="CG38" s="576"/>
      <c r="CH38" s="576"/>
      <c r="CI38" s="576"/>
      <c r="CJ38" s="576"/>
      <c r="CK38" s="576"/>
      <c r="CL38" s="576"/>
      <c r="CM38" s="576"/>
      <c r="CN38" s="576"/>
      <c r="CO38" s="576"/>
      <c r="CP38" s="576"/>
      <c r="CQ38" s="576"/>
      <c r="CR38" s="576"/>
      <c r="CS38" s="576"/>
      <c r="CT38" s="576"/>
      <c r="CU38" s="576"/>
      <c r="CV38" s="576"/>
      <c r="CW38" s="576"/>
      <c r="CX38" s="576"/>
      <c r="CY38" s="576"/>
      <c r="CZ38" s="576"/>
      <c r="DA38" s="576"/>
      <c r="DB38" s="576"/>
      <c r="DC38" s="576"/>
      <c r="DD38" s="576"/>
      <c r="DE38" s="576"/>
      <c r="DF38" s="576"/>
      <c r="DG38" s="576"/>
      <c r="DH38" s="576"/>
      <c r="DI38" s="576"/>
      <c r="DJ38" s="576"/>
      <c r="DK38" s="576"/>
      <c r="DL38" s="576"/>
      <c r="DM38" s="576"/>
      <c r="DN38" s="576"/>
      <c r="DO38" s="576"/>
      <c r="DP38" s="576"/>
      <c r="DQ38" s="576"/>
      <c r="DR38" s="576"/>
      <c r="DS38" s="576"/>
      <c r="DT38" s="576"/>
      <c r="DU38" s="576"/>
      <c r="DV38" s="576"/>
      <c r="DW38" s="576"/>
      <c r="DX38" s="576"/>
      <c r="DY38" s="576"/>
      <c r="DZ38" s="576"/>
      <c r="EA38" s="576"/>
      <c r="EB38" s="576"/>
      <c r="EC38" s="576"/>
      <c r="ED38" s="576"/>
      <c r="EE38" s="576"/>
      <c r="EF38" s="576"/>
      <c r="EG38" s="576"/>
      <c r="EH38" s="576"/>
      <c r="EI38" s="576"/>
      <c r="EJ38" s="576"/>
      <c r="EK38" s="576"/>
      <c r="EL38" s="576"/>
      <c r="EM38" s="576"/>
      <c r="EN38" s="576"/>
      <c r="EO38" s="576"/>
      <c r="EP38" s="576"/>
      <c r="EQ38" s="576"/>
      <c r="ER38" s="576"/>
      <c r="ES38" s="576"/>
      <c r="ET38" s="576"/>
      <c r="EU38" s="576"/>
      <c r="EV38" s="608"/>
      <c r="EW38" s="84">
        <f>COUNTIF(C38:EV38,"=Met")</f>
        <v>0</v>
      </c>
      <c r="EX38" s="85">
        <f t="shared" ref="EX38" si="19">IF(SUM(EW38,EY38)=0,0,EW38/SUM(EW38,EY38))</f>
        <v>0</v>
      </c>
      <c r="EY38" s="86">
        <f>COUNTIF(C38:EV38,"=Not Met")</f>
        <v>0</v>
      </c>
      <c r="EZ38" s="85">
        <f t="shared" ref="EZ38" si="20">IF(SUM(EW38,EY38)=0,0,EY38/SUM(EW38,EY38))</f>
        <v>0</v>
      </c>
      <c r="FA38" s="87">
        <f>COUNTIF(C38:EV38,"=N/A")</f>
        <v>0</v>
      </c>
    </row>
    <row r="39" spans="1:157" ht="14.25">
      <c r="A39" s="911"/>
      <c r="B39" s="919" t="s">
        <v>209</v>
      </c>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2"/>
      <c r="AC39" s="612"/>
      <c r="AD39" s="612"/>
      <c r="AE39" s="612"/>
      <c r="AF39" s="612"/>
      <c r="AG39" s="612"/>
      <c r="AH39" s="612"/>
      <c r="AI39" s="612"/>
      <c r="AJ39" s="612"/>
      <c r="AK39" s="612"/>
      <c r="AL39" s="612"/>
      <c r="AM39" s="612"/>
      <c r="AN39" s="612"/>
      <c r="AO39" s="612"/>
      <c r="AP39" s="612"/>
      <c r="AQ39" s="612"/>
      <c r="AR39" s="612"/>
      <c r="AS39" s="612"/>
      <c r="AT39" s="612"/>
      <c r="AU39" s="612"/>
      <c r="AV39" s="612"/>
      <c r="AW39" s="612"/>
      <c r="AX39" s="612"/>
      <c r="AY39" s="612"/>
      <c r="AZ39" s="612"/>
      <c r="BA39" s="612"/>
      <c r="BB39" s="612"/>
      <c r="BC39" s="612"/>
      <c r="BD39" s="612"/>
      <c r="BE39" s="612"/>
      <c r="BF39" s="612"/>
      <c r="BG39" s="612"/>
      <c r="BH39" s="612"/>
      <c r="BI39" s="612"/>
      <c r="BJ39" s="612"/>
      <c r="BK39" s="612"/>
      <c r="BL39" s="612"/>
      <c r="BM39" s="612"/>
      <c r="BN39" s="612"/>
      <c r="BO39" s="612"/>
      <c r="BP39" s="612"/>
      <c r="BQ39" s="612"/>
      <c r="BR39" s="612"/>
      <c r="BS39" s="612"/>
      <c r="BT39" s="612"/>
      <c r="BU39" s="612"/>
      <c r="BV39" s="612"/>
      <c r="BW39" s="612"/>
      <c r="BX39" s="612"/>
      <c r="BY39" s="612"/>
      <c r="BZ39" s="612"/>
      <c r="CA39" s="612"/>
      <c r="CB39" s="612"/>
      <c r="CC39" s="612"/>
      <c r="CD39" s="612"/>
      <c r="CE39" s="612"/>
      <c r="CF39" s="612"/>
      <c r="CG39" s="612"/>
      <c r="CH39" s="612"/>
      <c r="CI39" s="612"/>
      <c r="CJ39" s="612"/>
      <c r="CK39" s="612"/>
      <c r="CL39" s="612"/>
      <c r="CM39" s="612"/>
      <c r="CN39" s="612"/>
      <c r="CO39" s="612"/>
      <c r="CP39" s="612"/>
      <c r="CQ39" s="612"/>
      <c r="CR39" s="612"/>
      <c r="CS39" s="612"/>
      <c r="CT39" s="612"/>
      <c r="CU39" s="612"/>
      <c r="CV39" s="612"/>
      <c r="CW39" s="612"/>
      <c r="CX39" s="612"/>
      <c r="CY39" s="612"/>
      <c r="CZ39" s="612"/>
      <c r="DA39" s="612"/>
      <c r="DB39" s="612"/>
      <c r="DC39" s="612"/>
      <c r="DD39" s="612"/>
      <c r="DE39" s="612"/>
      <c r="DF39" s="612"/>
      <c r="DG39" s="612"/>
      <c r="DH39" s="612"/>
      <c r="DI39" s="612"/>
      <c r="DJ39" s="612"/>
      <c r="DK39" s="612"/>
      <c r="DL39" s="612"/>
      <c r="DM39" s="612"/>
      <c r="DN39" s="612"/>
      <c r="DO39" s="612"/>
      <c r="DP39" s="612"/>
      <c r="DQ39" s="612"/>
      <c r="DR39" s="612"/>
      <c r="DS39" s="612"/>
      <c r="DT39" s="612"/>
      <c r="DU39" s="612"/>
      <c r="DV39" s="612"/>
      <c r="DW39" s="612"/>
      <c r="DX39" s="612"/>
      <c r="DY39" s="612"/>
      <c r="DZ39" s="612"/>
      <c r="EA39" s="612"/>
      <c r="EB39" s="612"/>
      <c r="EC39" s="612"/>
      <c r="ED39" s="612"/>
      <c r="EE39" s="612"/>
      <c r="EF39" s="612"/>
      <c r="EG39" s="612"/>
      <c r="EH39" s="612"/>
      <c r="EI39" s="612"/>
      <c r="EJ39" s="612"/>
      <c r="EK39" s="612"/>
      <c r="EL39" s="612"/>
      <c r="EM39" s="612"/>
      <c r="EN39" s="612"/>
      <c r="EO39" s="612"/>
      <c r="EP39" s="612"/>
      <c r="EQ39" s="612"/>
      <c r="ER39" s="612"/>
      <c r="ES39" s="612"/>
      <c r="ET39" s="612"/>
      <c r="EU39" s="612"/>
      <c r="EV39" s="613"/>
      <c r="EW39" s="594"/>
      <c r="EX39" s="595"/>
      <c r="EY39" s="596"/>
      <c r="EZ39" s="595"/>
      <c r="FA39" s="597"/>
    </row>
    <row r="40" spans="1:157" ht="25.5">
      <c r="A40" s="913" t="s">
        <v>56</v>
      </c>
      <c r="B40" s="916" t="s">
        <v>404</v>
      </c>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K40" s="576"/>
      <c r="AL40" s="576"/>
      <c r="AM40" s="576"/>
      <c r="AN40" s="576"/>
      <c r="AO40" s="576"/>
      <c r="AP40" s="576"/>
      <c r="AQ40" s="576"/>
      <c r="AR40" s="576"/>
      <c r="AS40" s="576"/>
      <c r="AT40" s="576"/>
      <c r="AU40" s="576"/>
      <c r="AV40" s="576"/>
      <c r="AW40" s="576"/>
      <c r="AX40" s="576"/>
      <c r="AY40" s="576"/>
      <c r="AZ40" s="576"/>
      <c r="BA40" s="576"/>
      <c r="BB40" s="576"/>
      <c r="BC40" s="576"/>
      <c r="BD40" s="576"/>
      <c r="BE40" s="576"/>
      <c r="BF40" s="576"/>
      <c r="BG40" s="576"/>
      <c r="BH40" s="576"/>
      <c r="BI40" s="576"/>
      <c r="BJ40" s="576"/>
      <c r="BK40" s="576"/>
      <c r="BL40" s="576"/>
      <c r="BM40" s="576"/>
      <c r="BN40" s="576"/>
      <c r="BO40" s="576"/>
      <c r="BP40" s="576"/>
      <c r="BQ40" s="576"/>
      <c r="BR40" s="576"/>
      <c r="BS40" s="576"/>
      <c r="BT40" s="576"/>
      <c r="BU40" s="576"/>
      <c r="BV40" s="576"/>
      <c r="BW40" s="576"/>
      <c r="BX40" s="576"/>
      <c r="BY40" s="576"/>
      <c r="BZ40" s="576"/>
      <c r="CA40" s="576"/>
      <c r="CB40" s="576"/>
      <c r="CC40" s="576"/>
      <c r="CD40" s="576"/>
      <c r="CE40" s="576"/>
      <c r="CF40" s="576"/>
      <c r="CG40" s="576"/>
      <c r="CH40" s="576"/>
      <c r="CI40" s="576"/>
      <c r="CJ40" s="576"/>
      <c r="CK40" s="576"/>
      <c r="CL40" s="576"/>
      <c r="CM40" s="576"/>
      <c r="CN40" s="576"/>
      <c r="CO40" s="576"/>
      <c r="CP40" s="576"/>
      <c r="CQ40" s="576"/>
      <c r="CR40" s="576"/>
      <c r="CS40" s="576"/>
      <c r="CT40" s="576"/>
      <c r="CU40" s="576"/>
      <c r="CV40" s="576"/>
      <c r="CW40" s="576"/>
      <c r="CX40" s="576"/>
      <c r="CY40" s="576"/>
      <c r="CZ40" s="576"/>
      <c r="DA40" s="576"/>
      <c r="DB40" s="576"/>
      <c r="DC40" s="576"/>
      <c r="DD40" s="576"/>
      <c r="DE40" s="576"/>
      <c r="DF40" s="576"/>
      <c r="DG40" s="576"/>
      <c r="DH40" s="576"/>
      <c r="DI40" s="576"/>
      <c r="DJ40" s="576"/>
      <c r="DK40" s="576"/>
      <c r="DL40" s="576"/>
      <c r="DM40" s="576"/>
      <c r="DN40" s="576"/>
      <c r="DO40" s="576"/>
      <c r="DP40" s="576"/>
      <c r="DQ40" s="576"/>
      <c r="DR40" s="576"/>
      <c r="DS40" s="576"/>
      <c r="DT40" s="576"/>
      <c r="DU40" s="576"/>
      <c r="DV40" s="576"/>
      <c r="DW40" s="576"/>
      <c r="DX40" s="576"/>
      <c r="DY40" s="576"/>
      <c r="DZ40" s="576"/>
      <c r="EA40" s="576"/>
      <c r="EB40" s="576"/>
      <c r="EC40" s="576"/>
      <c r="ED40" s="576"/>
      <c r="EE40" s="576"/>
      <c r="EF40" s="576"/>
      <c r="EG40" s="576"/>
      <c r="EH40" s="576"/>
      <c r="EI40" s="576"/>
      <c r="EJ40" s="576"/>
      <c r="EK40" s="576"/>
      <c r="EL40" s="576"/>
      <c r="EM40" s="576"/>
      <c r="EN40" s="576"/>
      <c r="EO40" s="576"/>
      <c r="EP40" s="576"/>
      <c r="EQ40" s="576"/>
      <c r="ER40" s="576"/>
      <c r="ES40" s="576"/>
      <c r="ET40" s="576"/>
      <c r="EU40" s="576"/>
      <c r="EV40" s="608"/>
      <c r="EW40" s="84">
        <f>COUNTIF(C40:EV40,"=Met")</f>
        <v>0</v>
      </c>
      <c r="EX40" s="85">
        <f t="shared" ref="EX40" si="21">IF(SUM(EW40,EY40)=0,0,EW40/SUM(EW40,EY40))</f>
        <v>0</v>
      </c>
      <c r="EY40" s="86">
        <f>COUNTIF(C40:EV40,"=Not Met")</f>
        <v>0</v>
      </c>
      <c r="EZ40" s="85">
        <f t="shared" ref="EZ40" si="22">IF(SUM(EW40,EY40)=0,0,EY40/SUM(EW40,EY40))</f>
        <v>0</v>
      </c>
      <c r="FA40" s="87">
        <f>COUNTIF(C40:EV40,"=N/A")</f>
        <v>0</v>
      </c>
    </row>
    <row r="41" spans="1:157" ht="15" thickBot="1">
      <c r="A41" s="929"/>
      <c r="B41" s="930" t="s">
        <v>209</v>
      </c>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1"/>
      <c r="AG41" s="931"/>
      <c r="AH41" s="931"/>
      <c r="AI41" s="931"/>
      <c r="AJ41" s="931"/>
      <c r="AK41" s="931"/>
      <c r="AL41" s="931"/>
      <c r="AM41" s="931"/>
      <c r="AN41" s="931"/>
      <c r="AO41" s="931"/>
      <c r="AP41" s="931"/>
      <c r="AQ41" s="931"/>
      <c r="AR41" s="931"/>
      <c r="AS41" s="931"/>
      <c r="AT41" s="931"/>
      <c r="AU41" s="931"/>
      <c r="AV41" s="931"/>
      <c r="AW41" s="931"/>
      <c r="AX41" s="931"/>
      <c r="AY41" s="931"/>
      <c r="AZ41" s="931"/>
      <c r="BA41" s="931"/>
      <c r="BB41" s="931"/>
      <c r="BC41" s="931"/>
      <c r="BD41" s="931"/>
      <c r="BE41" s="931"/>
      <c r="BF41" s="931"/>
      <c r="BG41" s="931"/>
      <c r="BH41" s="931"/>
      <c r="BI41" s="931"/>
      <c r="BJ41" s="931"/>
      <c r="BK41" s="931"/>
      <c r="BL41" s="931"/>
      <c r="BM41" s="931"/>
      <c r="BN41" s="931"/>
      <c r="BO41" s="931"/>
      <c r="BP41" s="931"/>
      <c r="BQ41" s="931"/>
      <c r="BR41" s="931"/>
      <c r="BS41" s="931"/>
      <c r="BT41" s="931"/>
      <c r="BU41" s="931"/>
      <c r="BV41" s="931"/>
      <c r="BW41" s="931"/>
      <c r="BX41" s="931"/>
      <c r="BY41" s="931"/>
      <c r="BZ41" s="931"/>
      <c r="CA41" s="931"/>
      <c r="CB41" s="931"/>
      <c r="CC41" s="931"/>
      <c r="CD41" s="931"/>
      <c r="CE41" s="931"/>
      <c r="CF41" s="931"/>
      <c r="CG41" s="931"/>
      <c r="CH41" s="931"/>
      <c r="CI41" s="931"/>
      <c r="CJ41" s="931"/>
      <c r="CK41" s="931"/>
      <c r="CL41" s="931"/>
      <c r="CM41" s="931"/>
      <c r="CN41" s="931"/>
      <c r="CO41" s="931"/>
      <c r="CP41" s="931"/>
      <c r="CQ41" s="931"/>
      <c r="CR41" s="931"/>
      <c r="CS41" s="931"/>
      <c r="CT41" s="931"/>
      <c r="CU41" s="931"/>
      <c r="CV41" s="931"/>
      <c r="CW41" s="931"/>
      <c r="CX41" s="931"/>
      <c r="CY41" s="931"/>
      <c r="CZ41" s="931"/>
      <c r="DA41" s="931"/>
      <c r="DB41" s="931"/>
      <c r="DC41" s="931"/>
      <c r="DD41" s="931"/>
      <c r="DE41" s="931"/>
      <c r="DF41" s="931"/>
      <c r="DG41" s="931"/>
      <c r="DH41" s="931"/>
      <c r="DI41" s="931"/>
      <c r="DJ41" s="931"/>
      <c r="DK41" s="931"/>
      <c r="DL41" s="931"/>
      <c r="DM41" s="931"/>
      <c r="DN41" s="931"/>
      <c r="DO41" s="931"/>
      <c r="DP41" s="931"/>
      <c r="DQ41" s="931"/>
      <c r="DR41" s="931"/>
      <c r="DS41" s="931"/>
      <c r="DT41" s="931"/>
      <c r="DU41" s="931"/>
      <c r="DV41" s="931"/>
      <c r="DW41" s="931"/>
      <c r="DX41" s="931"/>
      <c r="DY41" s="931"/>
      <c r="DZ41" s="931"/>
      <c r="EA41" s="931"/>
      <c r="EB41" s="931"/>
      <c r="EC41" s="931"/>
      <c r="ED41" s="931"/>
      <c r="EE41" s="931"/>
      <c r="EF41" s="931"/>
      <c r="EG41" s="931"/>
      <c r="EH41" s="931"/>
      <c r="EI41" s="931"/>
      <c r="EJ41" s="931"/>
      <c r="EK41" s="931"/>
      <c r="EL41" s="931"/>
      <c r="EM41" s="931"/>
      <c r="EN41" s="931"/>
      <c r="EO41" s="931"/>
      <c r="EP41" s="931"/>
      <c r="EQ41" s="931"/>
      <c r="ER41" s="931"/>
      <c r="ES41" s="931"/>
      <c r="ET41" s="931"/>
      <c r="EU41" s="931"/>
      <c r="EV41" s="932"/>
      <c r="EW41" s="933"/>
      <c r="EX41" s="934"/>
      <c r="EY41" s="935"/>
      <c r="EZ41" s="934"/>
      <c r="FA41" s="936"/>
    </row>
    <row r="42" spans="1:157" ht="51.75" thickTop="1">
      <c r="A42" s="915" t="s">
        <v>405</v>
      </c>
      <c r="B42" s="916" t="s">
        <v>408</v>
      </c>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8"/>
      <c r="AG42" s="628"/>
      <c r="AH42" s="628"/>
      <c r="AI42" s="628"/>
      <c r="AJ42" s="628"/>
      <c r="AK42" s="628"/>
      <c r="AL42" s="628"/>
      <c r="AM42" s="628"/>
      <c r="AN42" s="628"/>
      <c r="AO42" s="628"/>
      <c r="AP42" s="628"/>
      <c r="AQ42" s="628"/>
      <c r="AR42" s="628"/>
      <c r="AS42" s="628"/>
      <c r="AT42" s="628"/>
      <c r="AU42" s="628"/>
      <c r="AV42" s="628"/>
      <c r="AW42" s="628"/>
      <c r="AX42" s="628"/>
      <c r="AY42" s="628"/>
      <c r="AZ42" s="628"/>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8"/>
      <c r="BW42" s="628"/>
      <c r="BX42" s="628"/>
      <c r="BY42" s="628"/>
      <c r="BZ42" s="628"/>
      <c r="CA42" s="628"/>
      <c r="CB42" s="628"/>
      <c r="CC42" s="628"/>
      <c r="CD42" s="628"/>
      <c r="CE42" s="628"/>
      <c r="CF42" s="628"/>
      <c r="CG42" s="628"/>
      <c r="CH42" s="628"/>
      <c r="CI42" s="628"/>
      <c r="CJ42" s="628"/>
      <c r="CK42" s="628"/>
      <c r="CL42" s="628"/>
      <c r="CM42" s="628"/>
      <c r="CN42" s="628"/>
      <c r="CO42" s="628"/>
      <c r="CP42" s="628"/>
      <c r="CQ42" s="628"/>
      <c r="CR42" s="628"/>
      <c r="CS42" s="628"/>
      <c r="CT42" s="628"/>
      <c r="CU42" s="628"/>
      <c r="CV42" s="628"/>
      <c r="CW42" s="628"/>
      <c r="CX42" s="628"/>
      <c r="CY42" s="628"/>
      <c r="CZ42" s="628"/>
      <c r="DA42" s="628"/>
      <c r="DB42" s="628"/>
      <c r="DC42" s="628"/>
      <c r="DD42" s="628"/>
      <c r="DE42" s="628"/>
      <c r="DF42" s="628"/>
      <c r="DG42" s="628"/>
      <c r="DH42" s="628"/>
      <c r="DI42" s="628"/>
      <c r="DJ42" s="628"/>
      <c r="DK42" s="628"/>
      <c r="DL42" s="628"/>
      <c r="DM42" s="628"/>
      <c r="DN42" s="628"/>
      <c r="DO42" s="628"/>
      <c r="DP42" s="628"/>
      <c r="DQ42" s="628"/>
      <c r="DR42" s="628"/>
      <c r="DS42" s="628"/>
      <c r="DT42" s="628"/>
      <c r="DU42" s="628"/>
      <c r="DV42" s="628"/>
      <c r="DW42" s="628"/>
      <c r="DX42" s="628"/>
      <c r="DY42" s="628"/>
      <c r="DZ42" s="628"/>
      <c r="EA42" s="628"/>
      <c r="EB42" s="628"/>
      <c r="EC42" s="628"/>
      <c r="ED42" s="628"/>
      <c r="EE42" s="628"/>
      <c r="EF42" s="628"/>
      <c r="EG42" s="628"/>
      <c r="EH42" s="628"/>
      <c r="EI42" s="628"/>
      <c r="EJ42" s="628"/>
      <c r="EK42" s="628"/>
      <c r="EL42" s="628"/>
      <c r="EM42" s="628"/>
      <c r="EN42" s="628"/>
      <c r="EO42" s="628"/>
      <c r="EP42" s="628"/>
      <c r="EQ42" s="628"/>
      <c r="ER42" s="628"/>
      <c r="ES42" s="628"/>
      <c r="ET42" s="628"/>
      <c r="EU42" s="628"/>
      <c r="EV42" s="627"/>
      <c r="EW42" s="922">
        <f>COUNTIF(C42:EV42,"=Met")</f>
        <v>0</v>
      </c>
      <c r="EX42" s="923">
        <f t="shared" ref="EX42" si="23">IF(SUM(EW42,EY42)=0,0,EW42/SUM(EW42,EY42))</f>
        <v>0</v>
      </c>
      <c r="EY42" s="924">
        <f>COUNTIF(C42:EV42,"=Not Met")</f>
        <v>0</v>
      </c>
      <c r="EZ42" s="923">
        <f t="shared" ref="EZ42" si="24">IF(SUM(EW42,EY42)=0,0,EY42/SUM(EW42,EY42))</f>
        <v>0</v>
      </c>
      <c r="FA42" s="925">
        <f>COUNTIF(C42:EV42,"=N/A")</f>
        <v>0</v>
      </c>
    </row>
    <row r="43" spans="1:157" ht="14.25">
      <c r="A43" s="911"/>
      <c r="B43" s="919" t="s">
        <v>209</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2"/>
      <c r="AP43" s="612"/>
      <c r="AQ43" s="612"/>
      <c r="AR43" s="612"/>
      <c r="AS43" s="612"/>
      <c r="AT43" s="612"/>
      <c r="AU43" s="612"/>
      <c r="AV43" s="612"/>
      <c r="AW43" s="612"/>
      <c r="AX43" s="612"/>
      <c r="AY43" s="612"/>
      <c r="AZ43" s="612"/>
      <c r="BA43" s="612"/>
      <c r="BB43" s="612"/>
      <c r="BC43" s="612"/>
      <c r="BD43" s="612"/>
      <c r="BE43" s="612"/>
      <c r="BF43" s="612"/>
      <c r="BG43" s="612"/>
      <c r="BH43" s="612"/>
      <c r="BI43" s="612"/>
      <c r="BJ43" s="612"/>
      <c r="BK43" s="612"/>
      <c r="BL43" s="612"/>
      <c r="BM43" s="612"/>
      <c r="BN43" s="612"/>
      <c r="BO43" s="612"/>
      <c r="BP43" s="612"/>
      <c r="BQ43" s="612"/>
      <c r="BR43" s="612"/>
      <c r="BS43" s="612"/>
      <c r="BT43" s="612"/>
      <c r="BU43" s="612"/>
      <c r="BV43" s="612"/>
      <c r="BW43" s="612"/>
      <c r="BX43" s="612"/>
      <c r="BY43" s="612"/>
      <c r="BZ43" s="612"/>
      <c r="CA43" s="612"/>
      <c r="CB43" s="612"/>
      <c r="CC43" s="612"/>
      <c r="CD43" s="612"/>
      <c r="CE43" s="612"/>
      <c r="CF43" s="612"/>
      <c r="CG43" s="612"/>
      <c r="CH43" s="612"/>
      <c r="CI43" s="612"/>
      <c r="CJ43" s="612"/>
      <c r="CK43" s="612"/>
      <c r="CL43" s="612"/>
      <c r="CM43" s="612"/>
      <c r="CN43" s="612"/>
      <c r="CO43" s="612"/>
      <c r="CP43" s="612"/>
      <c r="CQ43" s="612"/>
      <c r="CR43" s="612"/>
      <c r="CS43" s="612"/>
      <c r="CT43" s="612"/>
      <c r="CU43" s="612"/>
      <c r="CV43" s="612"/>
      <c r="CW43" s="612"/>
      <c r="CX43" s="612"/>
      <c r="CY43" s="612"/>
      <c r="CZ43" s="612"/>
      <c r="DA43" s="612"/>
      <c r="DB43" s="612"/>
      <c r="DC43" s="612"/>
      <c r="DD43" s="612"/>
      <c r="DE43" s="612"/>
      <c r="DF43" s="612"/>
      <c r="DG43" s="612"/>
      <c r="DH43" s="612"/>
      <c r="DI43" s="612"/>
      <c r="DJ43" s="612"/>
      <c r="DK43" s="612"/>
      <c r="DL43" s="612"/>
      <c r="DM43" s="612"/>
      <c r="DN43" s="612"/>
      <c r="DO43" s="612"/>
      <c r="DP43" s="612"/>
      <c r="DQ43" s="612"/>
      <c r="DR43" s="612"/>
      <c r="DS43" s="612"/>
      <c r="DT43" s="612"/>
      <c r="DU43" s="612"/>
      <c r="DV43" s="612"/>
      <c r="DW43" s="612"/>
      <c r="DX43" s="612"/>
      <c r="DY43" s="612"/>
      <c r="DZ43" s="612"/>
      <c r="EA43" s="612"/>
      <c r="EB43" s="612"/>
      <c r="EC43" s="612"/>
      <c r="ED43" s="612"/>
      <c r="EE43" s="612"/>
      <c r="EF43" s="612"/>
      <c r="EG43" s="612"/>
      <c r="EH43" s="612"/>
      <c r="EI43" s="612"/>
      <c r="EJ43" s="612"/>
      <c r="EK43" s="612"/>
      <c r="EL43" s="612"/>
      <c r="EM43" s="612"/>
      <c r="EN43" s="612"/>
      <c r="EO43" s="612"/>
      <c r="EP43" s="612"/>
      <c r="EQ43" s="612"/>
      <c r="ER43" s="612"/>
      <c r="ES43" s="612"/>
      <c r="ET43" s="612"/>
      <c r="EU43" s="612"/>
      <c r="EV43" s="613"/>
      <c r="EW43" s="594"/>
      <c r="EX43" s="595"/>
      <c r="EY43" s="596"/>
      <c r="EZ43" s="595"/>
      <c r="FA43" s="597"/>
    </row>
    <row r="44" spans="1:157" ht="76.5">
      <c r="A44" s="913" t="s">
        <v>406</v>
      </c>
      <c r="B44" s="916" t="s">
        <v>407</v>
      </c>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6"/>
      <c r="BF44" s="576"/>
      <c r="BG44" s="576"/>
      <c r="BH44" s="576"/>
      <c r="BI44" s="576"/>
      <c r="BJ44" s="576"/>
      <c r="BK44" s="576"/>
      <c r="BL44" s="576"/>
      <c r="BM44" s="576"/>
      <c r="BN44" s="576"/>
      <c r="BO44" s="576"/>
      <c r="BP44" s="576"/>
      <c r="BQ44" s="576"/>
      <c r="BR44" s="576"/>
      <c r="BS44" s="576"/>
      <c r="BT44" s="576"/>
      <c r="BU44" s="576"/>
      <c r="BV44" s="576"/>
      <c r="BW44" s="576"/>
      <c r="BX44" s="576"/>
      <c r="BY44" s="576"/>
      <c r="BZ44" s="576"/>
      <c r="CA44" s="576"/>
      <c r="CB44" s="576"/>
      <c r="CC44" s="576"/>
      <c r="CD44" s="576"/>
      <c r="CE44" s="576"/>
      <c r="CF44" s="576"/>
      <c r="CG44" s="576"/>
      <c r="CH44" s="576"/>
      <c r="CI44" s="576"/>
      <c r="CJ44" s="576"/>
      <c r="CK44" s="576"/>
      <c r="CL44" s="576"/>
      <c r="CM44" s="576"/>
      <c r="CN44" s="576"/>
      <c r="CO44" s="576"/>
      <c r="CP44" s="576"/>
      <c r="CQ44" s="576"/>
      <c r="CR44" s="576"/>
      <c r="CS44" s="576"/>
      <c r="CT44" s="576"/>
      <c r="CU44" s="576"/>
      <c r="CV44" s="576"/>
      <c r="CW44" s="576"/>
      <c r="CX44" s="576"/>
      <c r="CY44" s="576"/>
      <c r="CZ44" s="576"/>
      <c r="DA44" s="576"/>
      <c r="DB44" s="576"/>
      <c r="DC44" s="576"/>
      <c r="DD44" s="576"/>
      <c r="DE44" s="576"/>
      <c r="DF44" s="576"/>
      <c r="DG44" s="576"/>
      <c r="DH44" s="576"/>
      <c r="DI44" s="576"/>
      <c r="DJ44" s="576"/>
      <c r="DK44" s="576"/>
      <c r="DL44" s="576"/>
      <c r="DM44" s="576"/>
      <c r="DN44" s="576"/>
      <c r="DO44" s="576"/>
      <c r="DP44" s="576"/>
      <c r="DQ44" s="576"/>
      <c r="DR44" s="576"/>
      <c r="DS44" s="576"/>
      <c r="DT44" s="576"/>
      <c r="DU44" s="576"/>
      <c r="DV44" s="576"/>
      <c r="DW44" s="576"/>
      <c r="DX44" s="576"/>
      <c r="DY44" s="576"/>
      <c r="DZ44" s="576"/>
      <c r="EA44" s="576"/>
      <c r="EB44" s="576"/>
      <c r="EC44" s="576"/>
      <c r="ED44" s="576"/>
      <c r="EE44" s="576"/>
      <c r="EF44" s="576"/>
      <c r="EG44" s="576"/>
      <c r="EH44" s="576"/>
      <c r="EI44" s="576"/>
      <c r="EJ44" s="576"/>
      <c r="EK44" s="576"/>
      <c r="EL44" s="576"/>
      <c r="EM44" s="576"/>
      <c r="EN44" s="576"/>
      <c r="EO44" s="576"/>
      <c r="EP44" s="576"/>
      <c r="EQ44" s="576"/>
      <c r="ER44" s="576"/>
      <c r="ES44" s="576"/>
      <c r="ET44" s="576"/>
      <c r="EU44" s="576"/>
      <c r="EV44" s="608"/>
      <c r="EW44" s="84">
        <f>COUNTIF(C44:EV44,"=Met")</f>
        <v>0</v>
      </c>
      <c r="EX44" s="85">
        <f t="shared" si="7"/>
        <v>0</v>
      </c>
      <c r="EY44" s="86">
        <f>COUNTIF(C44:EV44,"=Not Met")</f>
        <v>0</v>
      </c>
      <c r="EZ44" s="85">
        <f t="shared" si="8"/>
        <v>0</v>
      </c>
      <c r="FA44" s="87">
        <f>COUNTIF(C44:EV44,"=N/A")</f>
        <v>0</v>
      </c>
    </row>
    <row r="45" spans="1:157" ht="15" thickBot="1">
      <c r="A45" s="914"/>
      <c r="B45" s="921" t="s">
        <v>209</v>
      </c>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4"/>
      <c r="BY45" s="614"/>
      <c r="BZ45" s="614"/>
      <c r="CA45" s="614"/>
      <c r="CB45" s="614"/>
      <c r="CC45" s="614"/>
      <c r="CD45" s="614"/>
      <c r="CE45" s="614"/>
      <c r="CF45" s="614"/>
      <c r="CG45" s="614"/>
      <c r="CH45" s="614"/>
      <c r="CI45" s="614"/>
      <c r="CJ45" s="614"/>
      <c r="CK45" s="614"/>
      <c r="CL45" s="614"/>
      <c r="CM45" s="614"/>
      <c r="CN45" s="614"/>
      <c r="CO45" s="614"/>
      <c r="CP45" s="614"/>
      <c r="CQ45" s="614"/>
      <c r="CR45" s="614"/>
      <c r="CS45" s="614"/>
      <c r="CT45" s="614"/>
      <c r="CU45" s="614"/>
      <c r="CV45" s="614"/>
      <c r="CW45" s="614"/>
      <c r="CX45" s="614"/>
      <c r="CY45" s="614"/>
      <c r="CZ45" s="614"/>
      <c r="DA45" s="614"/>
      <c r="DB45" s="614"/>
      <c r="DC45" s="614"/>
      <c r="DD45" s="614"/>
      <c r="DE45" s="614"/>
      <c r="DF45" s="614"/>
      <c r="DG45" s="614"/>
      <c r="DH45" s="614"/>
      <c r="DI45" s="614"/>
      <c r="DJ45" s="614"/>
      <c r="DK45" s="614"/>
      <c r="DL45" s="614"/>
      <c r="DM45" s="614"/>
      <c r="DN45" s="614"/>
      <c r="DO45" s="614"/>
      <c r="DP45" s="614"/>
      <c r="DQ45" s="614"/>
      <c r="DR45" s="614"/>
      <c r="DS45" s="614"/>
      <c r="DT45" s="614"/>
      <c r="DU45" s="614"/>
      <c r="DV45" s="614"/>
      <c r="DW45" s="614"/>
      <c r="DX45" s="614"/>
      <c r="DY45" s="614"/>
      <c r="DZ45" s="614"/>
      <c r="EA45" s="614"/>
      <c r="EB45" s="614"/>
      <c r="EC45" s="614"/>
      <c r="ED45" s="614"/>
      <c r="EE45" s="614"/>
      <c r="EF45" s="614"/>
      <c r="EG45" s="614"/>
      <c r="EH45" s="614"/>
      <c r="EI45" s="614"/>
      <c r="EJ45" s="614"/>
      <c r="EK45" s="614"/>
      <c r="EL45" s="614"/>
      <c r="EM45" s="614"/>
      <c r="EN45" s="614"/>
      <c r="EO45" s="614"/>
      <c r="EP45" s="614"/>
      <c r="EQ45" s="614"/>
      <c r="ER45" s="614"/>
      <c r="ES45" s="614"/>
      <c r="ET45" s="614"/>
      <c r="EU45" s="614"/>
      <c r="EV45" s="615"/>
      <c r="EW45" s="598"/>
      <c r="EX45" s="599"/>
      <c r="EY45" s="600"/>
      <c r="EZ45" s="599"/>
      <c r="FA45" s="601"/>
    </row>
    <row r="46" spans="1:157" ht="17.25" thickBot="1">
      <c r="B46" s="582"/>
    </row>
    <row r="47" spans="1:157" s="308" customFormat="1" ht="13.9" customHeight="1">
      <c r="A47" s="377"/>
      <c r="B47" s="379" t="s">
        <v>58</v>
      </c>
      <c r="C47" s="380">
        <f t="shared" ref="C47:EV47" si="25">COUNTIF(C14:C45,"=Met")</f>
        <v>0</v>
      </c>
      <c r="D47" s="381">
        <f t="shared" si="25"/>
        <v>0</v>
      </c>
      <c r="E47" s="381">
        <f t="shared" si="25"/>
        <v>0</v>
      </c>
      <c r="F47" s="381">
        <f t="shared" ref="F47:I47" si="26">COUNTIF(F14:F45,"=Met")</f>
        <v>0</v>
      </c>
      <c r="G47" s="381">
        <f t="shared" si="26"/>
        <v>0</v>
      </c>
      <c r="H47" s="381">
        <f t="shared" si="26"/>
        <v>0</v>
      </c>
      <c r="I47" s="381">
        <f t="shared" si="26"/>
        <v>0</v>
      </c>
      <c r="J47" s="381">
        <f t="shared" ref="J47:BU47" si="27">COUNTIF(J14:J45,"=Met")</f>
        <v>0</v>
      </c>
      <c r="K47" s="381">
        <f t="shared" si="27"/>
        <v>0</v>
      </c>
      <c r="L47" s="382">
        <f t="shared" si="27"/>
        <v>0</v>
      </c>
      <c r="M47" s="380">
        <f t="shared" si="27"/>
        <v>0</v>
      </c>
      <c r="N47" s="381">
        <f t="shared" si="27"/>
        <v>0</v>
      </c>
      <c r="O47" s="381">
        <f t="shared" si="27"/>
        <v>0</v>
      </c>
      <c r="P47" s="381">
        <f t="shared" si="27"/>
        <v>0</v>
      </c>
      <c r="Q47" s="381">
        <f t="shared" si="27"/>
        <v>0</v>
      </c>
      <c r="R47" s="381">
        <f t="shared" si="27"/>
        <v>0</v>
      </c>
      <c r="S47" s="381">
        <f t="shared" si="27"/>
        <v>0</v>
      </c>
      <c r="T47" s="381">
        <f t="shared" si="27"/>
        <v>0</v>
      </c>
      <c r="U47" s="381">
        <f t="shared" si="27"/>
        <v>0</v>
      </c>
      <c r="V47" s="382">
        <f t="shared" si="27"/>
        <v>0</v>
      </c>
      <c r="W47" s="380">
        <f t="shared" si="27"/>
        <v>0</v>
      </c>
      <c r="X47" s="381">
        <f t="shared" si="27"/>
        <v>0</v>
      </c>
      <c r="Y47" s="381">
        <f t="shared" si="27"/>
        <v>0</v>
      </c>
      <c r="Z47" s="381">
        <f t="shared" si="27"/>
        <v>0</v>
      </c>
      <c r="AA47" s="381">
        <f t="shared" si="27"/>
        <v>0</v>
      </c>
      <c r="AB47" s="381">
        <f t="shared" si="27"/>
        <v>0</v>
      </c>
      <c r="AC47" s="381">
        <f t="shared" si="27"/>
        <v>0</v>
      </c>
      <c r="AD47" s="381">
        <f t="shared" si="27"/>
        <v>0</v>
      </c>
      <c r="AE47" s="381">
        <f t="shared" si="27"/>
        <v>0</v>
      </c>
      <c r="AF47" s="382">
        <f t="shared" si="27"/>
        <v>0</v>
      </c>
      <c r="AG47" s="380">
        <f t="shared" si="27"/>
        <v>0</v>
      </c>
      <c r="AH47" s="381">
        <f t="shared" si="27"/>
        <v>0</v>
      </c>
      <c r="AI47" s="381">
        <f t="shared" si="27"/>
        <v>0</v>
      </c>
      <c r="AJ47" s="381">
        <f t="shared" si="27"/>
        <v>0</v>
      </c>
      <c r="AK47" s="381">
        <f t="shared" si="27"/>
        <v>0</v>
      </c>
      <c r="AL47" s="381">
        <f t="shared" si="27"/>
        <v>0</v>
      </c>
      <c r="AM47" s="381">
        <f t="shared" si="27"/>
        <v>0</v>
      </c>
      <c r="AN47" s="381">
        <f t="shared" si="27"/>
        <v>0</v>
      </c>
      <c r="AO47" s="381">
        <f t="shared" si="27"/>
        <v>0</v>
      </c>
      <c r="AP47" s="382">
        <f t="shared" si="27"/>
        <v>0</v>
      </c>
      <c r="AQ47" s="380">
        <f t="shared" si="27"/>
        <v>0</v>
      </c>
      <c r="AR47" s="381">
        <f t="shared" si="27"/>
        <v>0</v>
      </c>
      <c r="AS47" s="381">
        <f t="shared" si="27"/>
        <v>0</v>
      </c>
      <c r="AT47" s="381">
        <f t="shared" si="27"/>
        <v>0</v>
      </c>
      <c r="AU47" s="381">
        <f t="shared" si="27"/>
        <v>0</v>
      </c>
      <c r="AV47" s="381">
        <f t="shared" si="27"/>
        <v>0</v>
      </c>
      <c r="AW47" s="381">
        <f t="shared" si="27"/>
        <v>0</v>
      </c>
      <c r="AX47" s="381">
        <f t="shared" si="27"/>
        <v>0</v>
      </c>
      <c r="AY47" s="381">
        <f t="shared" si="27"/>
        <v>0</v>
      </c>
      <c r="AZ47" s="382">
        <f t="shared" si="27"/>
        <v>0</v>
      </c>
      <c r="BA47" s="380">
        <f t="shared" si="27"/>
        <v>0</v>
      </c>
      <c r="BB47" s="381">
        <f t="shared" si="27"/>
        <v>0</v>
      </c>
      <c r="BC47" s="381">
        <f t="shared" si="27"/>
        <v>0</v>
      </c>
      <c r="BD47" s="381">
        <f t="shared" si="27"/>
        <v>0</v>
      </c>
      <c r="BE47" s="381">
        <f t="shared" si="27"/>
        <v>0</v>
      </c>
      <c r="BF47" s="381">
        <f t="shared" si="27"/>
        <v>0</v>
      </c>
      <c r="BG47" s="381">
        <f t="shared" si="27"/>
        <v>0</v>
      </c>
      <c r="BH47" s="381">
        <f t="shared" si="27"/>
        <v>0</v>
      </c>
      <c r="BI47" s="381">
        <f t="shared" si="27"/>
        <v>0</v>
      </c>
      <c r="BJ47" s="382">
        <f t="shared" si="27"/>
        <v>0</v>
      </c>
      <c r="BK47" s="380">
        <f t="shared" si="27"/>
        <v>0</v>
      </c>
      <c r="BL47" s="381">
        <f t="shared" si="27"/>
        <v>0</v>
      </c>
      <c r="BM47" s="381">
        <f t="shared" si="27"/>
        <v>0</v>
      </c>
      <c r="BN47" s="381">
        <f t="shared" si="27"/>
        <v>0</v>
      </c>
      <c r="BO47" s="381">
        <f t="shared" si="27"/>
        <v>0</v>
      </c>
      <c r="BP47" s="381">
        <f t="shared" si="27"/>
        <v>0</v>
      </c>
      <c r="BQ47" s="381">
        <f t="shared" si="27"/>
        <v>0</v>
      </c>
      <c r="BR47" s="381">
        <f t="shared" si="27"/>
        <v>0</v>
      </c>
      <c r="BS47" s="381">
        <f t="shared" si="27"/>
        <v>0</v>
      </c>
      <c r="BT47" s="382">
        <f t="shared" si="27"/>
        <v>0</v>
      </c>
      <c r="BU47" s="380">
        <f t="shared" si="27"/>
        <v>0</v>
      </c>
      <c r="BV47" s="381">
        <f t="shared" ref="BV47:EG47" si="28">COUNTIF(BV14:BV45,"=Met")</f>
        <v>0</v>
      </c>
      <c r="BW47" s="381">
        <f t="shared" si="28"/>
        <v>0</v>
      </c>
      <c r="BX47" s="381">
        <f t="shared" si="28"/>
        <v>0</v>
      </c>
      <c r="BY47" s="381">
        <f t="shared" si="28"/>
        <v>0</v>
      </c>
      <c r="BZ47" s="381">
        <f t="shared" si="28"/>
        <v>0</v>
      </c>
      <c r="CA47" s="381">
        <f t="shared" si="28"/>
        <v>0</v>
      </c>
      <c r="CB47" s="381">
        <f t="shared" si="28"/>
        <v>0</v>
      </c>
      <c r="CC47" s="381">
        <f t="shared" si="28"/>
        <v>0</v>
      </c>
      <c r="CD47" s="382">
        <f t="shared" si="28"/>
        <v>0</v>
      </c>
      <c r="CE47" s="380">
        <f t="shared" si="28"/>
        <v>0</v>
      </c>
      <c r="CF47" s="381">
        <f t="shared" si="28"/>
        <v>0</v>
      </c>
      <c r="CG47" s="381">
        <f t="shared" si="28"/>
        <v>0</v>
      </c>
      <c r="CH47" s="381">
        <f t="shared" si="28"/>
        <v>0</v>
      </c>
      <c r="CI47" s="381">
        <f t="shared" si="28"/>
        <v>0</v>
      </c>
      <c r="CJ47" s="381">
        <f t="shared" si="28"/>
        <v>0</v>
      </c>
      <c r="CK47" s="381">
        <f t="shared" si="28"/>
        <v>0</v>
      </c>
      <c r="CL47" s="381">
        <f t="shared" si="28"/>
        <v>0</v>
      </c>
      <c r="CM47" s="381">
        <f t="shared" si="28"/>
        <v>0</v>
      </c>
      <c r="CN47" s="382">
        <f t="shared" si="28"/>
        <v>0</v>
      </c>
      <c r="CO47" s="380">
        <f t="shared" si="28"/>
        <v>0</v>
      </c>
      <c r="CP47" s="381">
        <f t="shared" si="28"/>
        <v>0</v>
      </c>
      <c r="CQ47" s="381">
        <f t="shared" si="28"/>
        <v>0</v>
      </c>
      <c r="CR47" s="381">
        <f t="shared" si="28"/>
        <v>0</v>
      </c>
      <c r="CS47" s="381">
        <f t="shared" si="28"/>
        <v>0</v>
      </c>
      <c r="CT47" s="381">
        <f t="shared" si="28"/>
        <v>0</v>
      </c>
      <c r="CU47" s="381">
        <f t="shared" si="28"/>
        <v>0</v>
      </c>
      <c r="CV47" s="381">
        <f t="shared" si="28"/>
        <v>0</v>
      </c>
      <c r="CW47" s="381">
        <f t="shared" si="28"/>
        <v>0</v>
      </c>
      <c r="CX47" s="382">
        <f t="shared" si="28"/>
        <v>0</v>
      </c>
      <c r="CY47" s="380">
        <f t="shared" si="28"/>
        <v>0</v>
      </c>
      <c r="CZ47" s="381">
        <f t="shared" si="28"/>
        <v>0</v>
      </c>
      <c r="DA47" s="381">
        <f t="shared" si="28"/>
        <v>0</v>
      </c>
      <c r="DB47" s="381">
        <f t="shared" si="28"/>
        <v>0</v>
      </c>
      <c r="DC47" s="381">
        <f t="shared" si="28"/>
        <v>0</v>
      </c>
      <c r="DD47" s="381">
        <f t="shared" si="28"/>
        <v>0</v>
      </c>
      <c r="DE47" s="381">
        <f t="shared" si="28"/>
        <v>0</v>
      </c>
      <c r="DF47" s="381">
        <f t="shared" si="28"/>
        <v>0</v>
      </c>
      <c r="DG47" s="381">
        <f t="shared" si="28"/>
        <v>0</v>
      </c>
      <c r="DH47" s="382">
        <f t="shared" si="28"/>
        <v>0</v>
      </c>
      <c r="DI47" s="380">
        <f t="shared" si="28"/>
        <v>0</v>
      </c>
      <c r="DJ47" s="381">
        <f t="shared" si="28"/>
        <v>0</v>
      </c>
      <c r="DK47" s="381">
        <f t="shared" si="28"/>
        <v>0</v>
      </c>
      <c r="DL47" s="381">
        <f t="shared" si="28"/>
        <v>0</v>
      </c>
      <c r="DM47" s="381">
        <f t="shared" si="28"/>
        <v>0</v>
      </c>
      <c r="DN47" s="381">
        <f t="shared" si="28"/>
        <v>0</v>
      </c>
      <c r="DO47" s="381">
        <f t="shared" si="28"/>
        <v>0</v>
      </c>
      <c r="DP47" s="381">
        <f t="shared" si="28"/>
        <v>0</v>
      </c>
      <c r="DQ47" s="381">
        <f t="shared" si="28"/>
        <v>0</v>
      </c>
      <c r="DR47" s="382">
        <f t="shared" si="28"/>
        <v>0</v>
      </c>
      <c r="DS47" s="380">
        <f t="shared" si="28"/>
        <v>0</v>
      </c>
      <c r="DT47" s="381">
        <f t="shared" si="28"/>
        <v>0</v>
      </c>
      <c r="DU47" s="381">
        <f t="shared" si="28"/>
        <v>0</v>
      </c>
      <c r="DV47" s="381">
        <f t="shared" si="28"/>
        <v>0</v>
      </c>
      <c r="DW47" s="381">
        <f t="shared" si="28"/>
        <v>0</v>
      </c>
      <c r="DX47" s="381">
        <f t="shared" si="28"/>
        <v>0</v>
      </c>
      <c r="DY47" s="381">
        <f t="shared" si="28"/>
        <v>0</v>
      </c>
      <c r="DZ47" s="381">
        <f t="shared" si="28"/>
        <v>0</v>
      </c>
      <c r="EA47" s="381">
        <f t="shared" si="28"/>
        <v>0</v>
      </c>
      <c r="EB47" s="382">
        <f t="shared" si="28"/>
        <v>0</v>
      </c>
      <c r="EC47" s="380">
        <f t="shared" si="28"/>
        <v>0</v>
      </c>
      <c r="ED47" s="381">
        <f t="shared" si="28"/>
        <v>0</v>
      </c>
      <c r="EE47" s="381">
        <f t="shared" si="28"/>
        <v>0</v>
      </c>
      <c r="EF47" s="381">
        <f t="shared" si="28"/>
        <v>0</v>
      </c>
      <c r="EG47" s="381">
        <f t="shared" si="28"/>
        <v>0</v>
      </c>
      <c r="EH47" s="381">
        <f t="shared" ref="EH47:ET47" si="29">COUNTIF(EH14:EH45,"=Met")</f>
        <v>0</v>
      </c>
      <c r="EI47" s="381">
        <f t="shared" si="29"/>
        <v>0</v>
      </c>
      <c r="EJ47" s="381">
        <f t="shared" si="29"/>
        <v>0</v>
      </c>
      <c r="EK47" s="381">
        <f t="shared" si="29"/>
        <v>0</v>
      </c>
      <c r="EL47" s="382">
        <f t="shared" si="29"/>
        <v>0</v>
      </c>
      <c r="EM47" s="380">
        <f t="shared" si="29"/>
        <v>0</v>
      </c>
      <c r="EN47" s="381">
        <f t="shared" si="29"/>
        <v>0</v>
      </c>
      <c r="EO47" s="381">
        <f t="shared" si="29"/>
        <v>0</v>
      </c>
      <c r="EP47" s="381">
        <f t="shared" si="29"/>
        <v>0</v>
      </c>
      <c r="EQ47" s="381">
        <f t="shared" si="29"/>
        <v>0</v>
      </c>
      <c r="ER47" s="381">
        <f t="shared" si="29"/>
        <v>0</v>
      </c>
      <c r="ES47" s="381">
        <f t="shared" si="29"/>
        <v>0</v>
      </c>
      <c r="ET47" s="381">
        <f t="shared" si="29"/>
        <v>0</v>
      </c>
      <c r="EU47" s="381">
        <f t="shared" si="25"/>
        <v>0</v>
      </c>
      <c r="EV47" s="382">
        <f t="shared" si="25"/>
        <v>0</v>
      </c>
      <c r="EX47" s="377"/>
      <c r="EY47" s="378"/>
      <c r="EZ47" s="377"/>
      <c r="FA47" s="378"/>
    </row>
    <row r="48" spans="1:157" s="308" customFormat="1" ht="13.9" customHeight="1">
      <c r="A48" s="377"/>
      <c r="B48" s="379" t="s">
        <v>59</v>
      </c>
      <c r="C48" s="383">
        <f t="shared" ref="C48:EV48" si="30">IF(SUM(C47,C49)=0,0,C47/SUM(C47,C49))</f>
        <v>0</v>
      </c>
      <c r="D48" s="384">
        <f t="shared" si="30"/>
        <v>0</v>
      </c>
      <c r="E48" s="384">
        <f t="shared" si="30"/>
        <v>0</v>
      </c>
      <c r="F48" s="384">
        <f t="shared" ref="F48:I48" si="31">IF(SUM(F47,F49)=0,0,F47/SUM(F47,F49))</f>
        <v>0</v>
      </c>
      <c r="G48" s="384">
        <f t="shared" si="31"/>
        <v>0</v>
      </c>
      <c r="H48" s="384">
        <f t="shared" si="31"/>
        <v>0</v>
      </c>
      <c r="I48" s="384">
        <f t="shared" si="31"/>
        <v>0</v>
      </c>
      <c r="J48" s="384">
        <f t="shared" ref="J48:BU48" si="32">IF(SUM(J47,J49)=0,0,J47/SUM(J47,J49))</f>
        <v>0</v>
      </c>
      <c r="K48" s="384">
        <f t="shared" si="32"/>
        <v>0</v>
      </c>
      <c r="L48" s="385">
        <f t="shared" si="32"/>
        <v>0</v>
      </c>
      <c r="M48" s="383">
        <f t="shared" si="32"/>
        <v>0</v>
      </c>
      <c r="N48" s="384">
        <f t="shared" si="32"/>
        <v>0</v>
      </c>
      <c r="O48" s="384">
        <f t="shared" si="32"/>
        <v>0</v>
      </c>
      <c r="P48" s="384">
        <f t="shared" si="32"/>
        <v>0</v>
      </c>
      <c r="Q48" s="384">
        <f t="shared" si="32"/>
        <v>0</v>
      </c>
      <c r="R48" s="384">
        <f t="shared" si="32"/>
        <v>0</v>
      </c>
      <c r="S48" s="384">
        <f t="shared" si="32"/>
        <v>0</v>
      </c>
      <c r="T48" s="384">
        <f t="shared" si="32"/>
        <v>0</v>
      </c>
      <c r="U48" s="384">
        <f t="shared" si="32"/>
        <v>0</v>
      </c>
      <c r="V48" s="385">
        <f t="shared" si="32"/>
        <v>0</v>
      </c>
      <c r="W48" s="383">
        <f t="shared" si="32"/>
        <v>0</v>
      </c>
      <c r="X48" s="384">
        <f t="shared" si="32"/>
        <v>0</v>
      </c>
      <c r="Y48" s="384">
        <f t="shared" si="32"/>
        <v>0</v>
      </c>
      <c r="Z48" s="384">
        <f t="shared" si="32"/>
        <v>0</v>
      </c>
      <c r="AA48" s="384">
        <f t="shared" si="32"/>
        <v>0</v>
      </c>
      <c r="AB48" s="384">
        <f t="shared" si="32"/>
        <v>0</v>
      </c>
      <c r="AC48" s="384">
        <f t="shared" si="32"/>
        <v>0</v>
      </c>
      <c r="AD48" s="384">
        <f t="shared" si="32"/>
        <v>0</v>
      </c>
      <c r="AE48" s="384">
        <f t="shared" si="32"/>
        <v>0</v>
      </c>
      <c r="AF48" s="385">
        <f t="shared" si="32"/>
        <v>0</v>
      </c>
      <c r="AG48" s="383">
        <f t="shared" si="32"/>
        <v>0</v>
      </c>
      <c r="AH48" s="384">
        <f t="shared" si="32"/>
        <v>0</v>
      </c>
      <c r="AI48" s="384">
        <f t="shared" si="32"/>
        <v>0</v>
      </c>
      <c r="AJ48" s="384">
        <f t="shared" si="32"/>
        <v>0</v>
      </c>
      <c r="AK48" s="384">
        <f t="shared" si="32"/>
        <v>0</v>
      </c>
      <c r="AL48" s="384">
        <f t="shared" si="32"/>
        <v>0</v>
      </c>
      <c r="AM48" s="384">
        <f t="shared" si="32"/>
        <v>0</v>
      </c>
      <c r="AN48" s="384">
        <f t="shared" si="32"/>
        <v>0</v>
      </c>
      <c r="AO48" s="384">
        <f t="shared" si="32"/>
        <v>0</v>
      </c>
      <c r="AP48" s="385">
        <f t="shared" si="32"/>
        <v>0</v>
      </c>
      <c r="AQ48" s="383">
        <f t="shared" si="32"/>
        <v>0</v>
      </c>
      <c r="AR48" s="384">
        <f t="shared" si="32"/>
        <v>0</v>
      </c>
      <c r="AS48" s="384">
        <f t="shared" si="32"/>
        <v>0</v>
      </c>
      <c r="AT48" s="384">
        <f t="shared" si="32"/>
        <v>0</v>
      </c>
      <c r="AU48" s="384">
        <f t="shared" si="32"/>
        <v>0</v>
      </c>
      <c r="AV48" s="384">
        <f t="shared" si="32"/>
        <v>0</v>
      </c>
      <c r="AW48" s="384">
        <f t="shared" si="32"/>
        <v>0</v>
      </c>
      <c r="AX48" s="384">
        <f t="shared" si="32"/>
        <v>0</v>
      </c>
      <c r="AY48" s="384">
        <f t="shared" si="32"/>
        <v>0</v>
      </c>
      <c r="AZ48" s="385">
        <f t="shared" si="32"/>
        <v>0</v>
      </c>
      <c r="BA48" s="383">
        <f t="shared" si="32"/>
        <v>0</v>
      </c>
      <c r="BB48" s="384">
        <f t="shared" si="32"/>
        <v>0</v>
      </c>
      <c r="BC48" s="384">
        <f t="shared" si="32"/>
        <v>0</v>
      </c>
      <c r="BD48" s="384">
        <f t="shared" si="32"/>
        <v>0</v>
      </c>
      <c r="BE48" s="384">
        <f t="shared" si="32"/>
        <v>0</v>
      </c>
      <c r="BF48" s="384">
        <f t="shared" si="32"/>
        <v>0</v>
      </c>
      <c r="BG48" s="384">
        <f t="shared" si="32"/>
        <v>0</v>
      </c>
      <c r="BH48" s="384">
        <f t="shared" si="32"/>
        <v>0</v>
      </c>
      <c r="BI48" s="384">
        <f t="shared" si="32"/>
        <v>0</v>
      </c>
      <c r="BJ48" s="385">
        <f t="shared" si="32"/>
        <v>0</v>
      </c>
      <c r="BK48" s="383">
        <f t="shared" si="32"/>
        <v>0</v>
      </c>
      <c r="BL48" s="384">
        <f t="shared" si="32"/>
        <v>0</v>
      </c>
      <c r="BM48" s="384">
        <f t="shared" si="32"/>
        <v>0</v>
      </c>
      <c r="BN48" s="384">
        <f t="shared" si="32"/>
        <v>0</v>
      </c>
      <c r="BO48" s="384">
        <f t="shared" si="32"/>
        <v>0</v>
      </c>
      <c r="BP48" s="384">
        <f t="shared" si="32"/>
        <v>0</v>
      </c>
      <c r="BQ48" s="384">
        <f t="shared" si="32"/>
        <v>0</v>
      </c>
      <c r="BR48" s="384">
        <f t="shared" si="32"/>
        <v>0</v>
      </c>
      <c r="BS48" s="384">
        <f t="shared" si="32"/>
        <v>0</v>
      </c>
      <c r="BT48" s="385">
        <f t="shared" si="32"/>
        <v>0</v>
      </c>
      <c r="BU48" s="383">
        <f t="shared" si="32"/>
        <v>0</v>
      </c>
      <c r="BV48" s="384">
        <f t="shared" ref="BV48:EG48" si="33">IF(SUM(BV47,BV49)=0,0,BV47/SUM(BV47,BV49))</f>
        <v>0</v>
      </c>
      <c r="BW48" s="384">
        <f t="shared" si="33"/>
        <v>0</v>
      </c>
      <c r="BX48" s="384">
        <f t="shared" si="33"/>
        <v>0</v>
      </c>
      <c r="BY48" s="384">
        <f t="shared" si="33"/>
        <v>0</v>
      </c>
      <c r="BZ48" s="384">
        <f t="shared" si="33"/>
        <v>0</v>
      </c>
      <c r="CA48" s="384">
        <f t="shared" si="33"/>
        <v>0</v>
      </c>
      <c r="CB48" s="384">
        <f t="shared" si="33"/>
        <v>0</v>
      </c>
      <c r="CC48" s="384">
        <f t="shared" si="33"/>
        <v>0</v>
      </c>
      <c r="CD48" s="385">
        <f t="shared" si="33"/>
        <v>0</v>
      </c>
      <c r="CE48" s="383">
        <f t="shared" si="33"/>
        <v>0</v>
      </c>
      <c r="CF48" s="384">
        <f t="shared" si="33"/>
        <v>0</v>
      </c>
      <c r="CG48" s="384">
        <f t="shared" si="33"/>
        <v>0</v>
      </c>
      <c r="CH48" s="384">
        <f t="shared" si="33"/>
        <v>0</v>
      </c>
      <c r="CI48" s="384">
        <f t="shared" si="33"/>
        <v>0</v>
      </c>
      <c r="CJ48" s="384">
        <f t="shared" si="33"/>
        <v>0</v>
      </c>
      <c r="CK48" s="384">
        <f t="shared" si="33"/>
        <v>0</v>
      </c>
      <c r="CL48" s="384">
        <f t="shared" si="33"/>
        <v>0</v>
      </c>
      <c r="CM48" s="384">
        <f t="shared" si="33"/>
        <v>0</v>
      </c>
      <c r="CN48" s="385">
        <f t="shared" si="33"/>
        <v>0</v>
      </c>
      <c r="CO48" s="383">
        <f t="shared" si="33"/>
        <v>0</v>
      </c>
      <c r="CP48" s="384">
        <f t="shared" si="33"/>
        <v>0</v>
      </c>
      <c r="CQ48" s="384">
        <f t="shared" si="33"/>
        <v>0</v>
      </c>
      <c r="CR48" s="384">
        <f t="shared" si="33"/>
        <v>0</v>
      </c>
      <c r="CS48" s="384">
        <f t="shared" si="33"/>
        <v>0</v>
      </c>
      <c r="CT48" s="384">
        <f t="shared" si="33"/>
        <v>0</v>
      </c>
      <c r="CU48" s="384">
        <f t="shared" si="33"/>
        <v>0</v>
      </c>
      <c r="CV48" s="384">
        <f t="shared" si="33"/>
        <v>0</v>
      </c>
      <c r="CW48" s="384">
        <f t="shared" si="33"/>
        <v>0</v>
      </c>
      <c r="CX48" s="385">
        <f t="shared" si="33"/>
        <v>0</v>
      </c>
      <c r="CY48" s="383">
        <f t="shared" si="33"/>
        <v>0</v>
      </c>
      <c r="CZ48" s="384">
        <f t="shared" si="33"/>
        <v>0</v>
      </c>
      <c r="DA48" s="384">
        <f t="shared" si="33"/>
        <v>0</v>
      </c>
      <c r="DB48" s="384">
        <f t="shared" si="33"/>
        <v>0</v>
      </c>
      <c r="DC48" s="384">
        <f t="shared" si="33"/>
        <v>0</v>
      </c>
      <c r="DD48" s="384">
        <f t="shared" si="33"/>
        <v>0</v>
      </c>
      <c r="DE48" s="384">
        <f t="shared" si="33"/>
        <v>0</v>
      </c>
      <c r="DF48" s="384">
        <f t="shared" si="33"/>
        <v>0</v>
      </c>
      <c r="DG48" s="384">
        <f t="shared" si="33"/>
        <v>0</v>
      </c>
      <c r="DH48" s="385">
        <f t="shared" si="33"/>
        <v>0</v>
      </c>
      <c r="DI48" s="383">
        <f t="shared" si="33"/>
        <v>0</v>
      </c>
      <c r="DJ48" s="384">
        <f t="shared" si="33"/>
        <v>0</v>
      </c>
      <c r="DK48" s="384">
        <f t="shared" si="33"/>
        <v>0</v>
      </c>
      <c r="DL48" s="384">
        <f t="shared" si="33"/>
        <v>0</v>
      </c>
      <c r="DM48" s="384">
        <f t="shared" si="33"/>
        <v>0</v>
      </c>
      <c r="DN48" s="384">
        <f t="shared" si="33"/>
        <v>0</v>
      </c>
      <c r="DO48" s="384">
        <f t="shared" si="33"/>
        <v>0</v>
      </c>
      <c r="DP48" s="384">
        <f t="shared" si="33"/>
        <v>0</v>
      </c>
      <c r="DQ48" s="384">
        <f t="shared" si="33"/>
        <v>0</v>
      </c>
      <c r="DR48" s="385">
        <f t="shared" si="33"/>
        <v>0</v>
      </c>
      <c r="DS48" s="383">
        <f t="shared" si="33"/>
        <v>0</v>
      </c>
      <c r="DT48" s="384">
        <f t="shared" si="33"/>
        <v>0</v>
      </c>
      <c r="DU48" s="384">
        <f t="shared" si="33"/>
        <v>0</v>
      </c>
      <c r="DV48" s="384">
        <f t="shared" si="33"/>
        <v>0</v>
      </c>
      <c r="DW48" s="384">
        <f t="shared" si="33"/>
        <v>0</v>
      </c>
      <c r="DX48" s="384">
        <f t="shared" si="33"/>
        <v>0</v>
      </c>
      <c r="DY48" s="384">
        <f t="shared" si="33"/>
        <v>0</v>
      </c>
      <c r="DZ48" s="384">
        <f t="shared" si="33"/>
        <v>0</v>
      </c>
      <c r="EA48" s="384">
        <f t="shared" si="33"/>
        <v>0</v>
      </c>
      <c r="EB48" s="385">
        <f t="shared" si="33"/>
        <v>0</v>
      </c>
      <c r="EC48" s="383">
        <f t="shared" si="33"/>
        <v>0</v>
      </c>
      <c r="ED48" s="384">
        <f t="shared" si="33"/>
        <v>0</v>
      </c>
      <c r="EE48" s="384">
        <f t="shared" si="33"/>
        <v>0</v>
      </c>
      <c r="EF48" s="384">
        <f t="shared" si="33"/>
        <v>0</v>
      </c>
      <c r="EG48" s="384">
        <f t="shared" si="33"/>
        <v>0</v>
      </c>
      <c r="EH48" s="384">
        <f t="shared" ref="EH48:ET48" si="34">IF(SUM(EH47,EH49)=0,0,EH47/SUM(EH47,EH49))</f>
        <v>0</v>
      </c>
      <c r="EI48" s="384">
        <f t="shared" si="34"/>
        <v>0</v>
      </c>
      <c r="EJ48" s="384">
        <f t="shared" si="34"/>
        <v>0</v>
      </c>
      <c r="EK48" s="384">
        <f t="shared" si="34"/>
        <v>0</v>
      </c>
      <c r="EL48" s="385">
        <f t="shared" si="34"/>
        <v>0</v>
      </c>
      <c r="EM48" s="383">
        <f t="shared" si="34"/>
        <v>0</v>
      </c>
      <c r="EN48" s="384">
        <f t="shared" si="34"/>
        <v>0</v>
      </c>
      <c r="EO48" s="384">
        <f t="shared" si="34"/>
        <v>0</v>
      </c>
      <c r="EP48" s="384">
        <f t="shared" si="34"/>
        <v>0</v>
      </c>
      <c r="EQ48" s="384">
        <f t="shared" si="34"/>
        <v>0</v>
      </c>
      <c r="ER48" s="384">
        <f t="shared" si="34"/>
        <v>0</v>
      </c>
      <c r="ES48" s="384">
        <f t="shared" si="34"/>
        <v>0</v>
      </c>
      <c r="ET48" s="384">
        <f t="shared" si="34"/>
        <v>0</v>
      </c>
      <c r="EU48" s="384">
        <f t="shared" si="30"/>
        <v>0</v>
      </c>
      <c r="EV48" s="385">
        <f t="shared" si="30"/>
        <v>0</v>
      </c>
      <c r="EX48" s="377"/>
      <c r="EY48" s="378"/>
      <c r="EZ48" s="377"/>
      <c r="FA48" s="378"/>
    </row>
    <row r="49" spans="1:157" s="308" customFormat="1" ht="13.9" customHeight="1">
      <c r="A49" s="377"/>
      <c r="B49" s="379" t="s">
        <v>60</v>
      </c>
      <c r="C49" s="386">
        <f t="shared" ref="C49:EV49" si="35">COUNTIF(C14:C45,"=Not Met")</f>
        <v>0</v>
      </c>
      <c r="D49" s="387">
        <f t="shared" si="35"/>
        <v>0</v>
      </c>
      <c r="E49" s="387">
        <f t="shared" si="35"/>
        <v>0</v>
      </c>
      <c r="F49" s="387">
        <f t="shared" ref="F49:I49" si="36">COUNTIF(F14:F45,"=Not Met")</f>
        <v>0</v>
      </c>
      <c r="G49" s="387">
        <f t="shared" si="36"/>
        <v>0</v>
      </c>
      <c r="H49" s="387">
        <f t="shared" si="36"/>
        <v>0</v>
      </c>
      <c r="I49" s="387">
        <f t="shared" si="36"/>
        <v>0</v>
      </c>
      <c r="J49" s="387">
        <f t="shared" ref="J49:BU49" si="37">COUNTIF(J14:J45,"=Not Met")</f>
        <v>0</v>
      </c>
      <c r="K49" s="387">
        <f t="shared" si="37"/>
        <v>0</v>
      </c>
      <c r="L49" s="388">
        <f t="shared" si="37"/>
        <v>0</v>
      </c>
      <c r="M49" s="386">
        <f t="shared" si="37"/>
        <v>0</v>
      </c>
      <c r="N49" s="387">
        <f t="shared" si="37"/>
        <v>0</v>
      </c>
      <c r="O49" s="387">
        <f t="shared" si="37"/>
        <v>0</v>
      </c>
      <c r="P49" s="387">
        <f t="shared" si="37"/>
        <v>0</v>
      </c>
      <c r="Q49" s="387">
        <f t="shared" si="37"/>
        <v>0</v>
      </c>
      <c r="R49" s="387">
        <f t="shared" si="37"/>
        <v>0</v>
      </c>
      <c r="S49" s="387">
        <f t="shared" si="37"/>
        <v>0</v>
      </c>
      <c r="T49" s="387">
        <f t="shared" si="37"/>
        <v>0</v>
      </c>
      <c r="U49" s="387">
        <f t="shared" si="37"/>
        <v>0</v>
      </c>
      <c r="V49" s="388">
        <f t="shared" si="37"/>
        <v>0</v>
      </c>
      <c r="W49" s="386">
        <f t="shared" si="37"/>
        <v>0</v>
      </c>
      <c r="X49" s="387">
        <f t="shared" si="37"/>
        <v>0</v>
      </c>
      <c r="Y49" s="387">
        <f t="shared" si="37"/>
        <v>0</v>
      </c>
      <c r="Z49" s="387">
        <f t="shared" si="37"/>
        <v>0</v>
      </c>
      <c r="AA49" s="387">
        <f t="shared" si="37"/>
        <v>0</v>
      </c>
      <c r="AB49" s="387">
        <f t="shared" si="37"/>
        <v>0</v>
      </c>
      <c r="AC49" s="387">
        <f t="shared" si="37"/>
        <v>0</v>
      </c>
      <c r="AD49" s="387">
        <f t="shared" si="37"/>
        <v>0</v>
      </c>
      <c r="AE49" s="387">
        <f t="shared" si="37"/>
        <v>0</v>
      </c>
      <c r="AF49" s="388">
        <f t="shared" si="37"/>
        <v>0</v>
      </c>
      <c r="AG49" s="386">
        <f t="shared" si="37"/>
        <v>0</v>
      </c>
      <c r="AH49" s="387">
        <f t="shared" si="37"/>
        <v>0</v>
      </c>
      <c r="AI49" s="387">
        <f t="shared" si="37"/>
        <v>0</v>
      </c>
      <c r="AJ49" s="387">
        <f t="shared" si="37"/>
        <v>0</v>
      </c>
      <c r="AK49" s="387">
        <f t="shared" si="37"/>
        <v>0</v>
      </c>
      <c r="AL49" s="387">
        <f t="shared" si="37"/>
        <v>0</v>
      </c>
      <c r="AM49" s="387">
        <f t="shared" si="37"/>
        <v>0</v>
      </c>
      <c r="AN49" s="387">
        <f t="shared" si="37"/>
        <v>0</v>
      </c>
      <c r="AO49" s="387">
        <f t="shared" si="37"/>
        <v>0</v>
      </c>
      <c r="AP49" s="388">
        <f t="shared" si="37"/>
        <v>0</v>
      </c>
      <c r="AQ49" s="386">
        <f t="shared" si="37"/>
        <v>0</v>
      </c>
      <c r="AR49" s="387">
        <f t="shared" si="37"/>
        <v>0</v>
      </c>
      <c r="AS49" s="387">
        <f t="shared" si="37"/>
        <v>0</v>
      </c>
      <c r="AT49" s="387">
        <f t="shared" si="37"/>
        <v>0</v>
      </c>
      <c r="AU49" s="387">
        <f t="shared" si="37"/>
        <v>0</v>
      </c>
      <c r="AV49" s="387">
        <f t="shared" si="37"/>
        <v>0</v>
      </c>
      <c r="AW49" s="387">
        <f t="shared" si="37"/>
        <v>0</v>
      </c>
      <c r="AX49" s="387">
        <f t="shared" si="37"/>
        <v>0</v>
      </c>
      <c r="AY49" s="387">
        <f t="shared" si="37"/>
        <v>0</v>
      </c>
      <c r="AZ49" s="388">
        <f t="shared" si="37"/>
        <v>0</v>
      </c>
      <c r="BA49" s="386">
        <f t="shared" si="37"/>
        <v>0</v>
      </c>
      <c r="BB49" s="387">
        <f t="shared" si="37"/>
        <v>0</v>
      </c>
      <c r="BC49" s="387">
        <f t="shared" si="37"/>
        <v>0</v>
      </c>
      <c r="BD49" s="387">
        <f t="shared" si="37"/>
        <v>0</v>
      </c>
      <c r="BE49" s="387">
        <f t="shared" si="37"/>
        <v>0</v>
      </c>
      <c r="BF49" s="387">
        <f t="shared" si="37"/>
        <v>0</v>
      </c>
      <c r="BG49" s="387">
        <f t="shared" si="37"/>
        <v>0</v>
      </c>
      <c r="BH49" s="387">
        <f t="shared" si="37"/>
        <v>0</v>
      </c>
      <c r="BI49" s="387">
        <f t="shared" si="37"/>
        <v>0</v>
      </c>
      <c r="BJ49" s="388">
        <f t="shared" si="37"/>
        <v>0</v>
      </c>
      <c r="BK49" s="386">
        <f t="shared" si="37"/>
        <v>0</v>
      </c>
      <c r="BL49" s="387">
        <f t="shared" si="37"/>
        <v>0</v>
      </c>
      <c r="BM49" s="387">
        <f t="shared" si="37"/>
        <v>0</v>
      </c>
      <c r="BN49" s="387">
        <f t="shared" si="37"/>
        <v>0</v>
      </c>
      <c r="BO49" s="387">
        <f t="shared" si="37"/>
        <v>0</v>
      </c>
      <c r="BP49" s="387">
        <f t="shared" si="37"/>
        <v>0</v>
      </c>
      <c r="BQ49" s="387">
        <f t="shared" si="37"/>
        <v>0</v>
      </c>
      <c r="BR49" s="387">
        <f t="shared" si="37"/>
        <v>0</v>
      </c>
      <c r="BS49" s="387">
        <f t="shared" si="37"/>
        <v>0</v>
      </c>
      <c r="BT49" s="388">
        <f t="shared" si="37"/>
        <v>0</v>
      </c>
      <c r="BU49" s="386">
        <f t="shared" si="37"/>
        <v>0</v>
      </c>
      <c r="BV49" s="387">
        <f t="shared" ref="BV49:EG49" si="38">COUNTIF(BV14:BV45,"=Not Met")</f>
        <v>0</v>
      </c>
      <c r="BW49" s="387">
        <f t="shared" si="38"/>
        <v>0</v>
      </c>
      <c r="BX49" s="387">
        <f t="shared" si="38"/>
        <v>0</v>
      </c>
      <c r="BY49" s="387">
        <f t="shared" si="38"/>
        <v>0</v>
      </c>
      <c r="BZ49" s="387">
        <f t="shared" si="38"/>
        <v>0</v>
      </c>
      <c r="CA49" s="387">
        <f t="shared" si="38"/>
        <v>0</v>
      </c>
      <c r="CB49" s="387">
        <f t="shared" si="38"/>
        <v>0</v>
      </c>
      <c r="CC49" s="387">
        <f t="shared" si="38"/>
        <v>0</v>
      </c>
      <c r="CD49" s="388">
        <f t="shared" si="38"/>
        <v>0</v>
      </c>
      <c r="CE49" s="386">
        <f t="shared" si="38"/>
        <v>0</v>
      </c>
      <c r="CF49" s="387">
        <f t="shared" si="38"/>
        <v>0</v>
      </c>
      <c r="CG49" s="387">
        <f t="shared" si="38"/>
        <v>0</v>
      </c>
      <c r="CH49" s="387">
        <f t="shared" si="38"/>
        <v>0</v>
      </c>
      <c r="CI49" s="387">
        <f t="shared" si="38"/>
        <v>0</v>
      </c>
      <c r="CJ49" s="387">
        <f t="shared" si="38"/>
        <v>0</v>
      </c>
      <c r="CK49" s="387">
        <f t="shared" si="38"/>
        <v>0</v>
      </c>
      <c r="CL49" s="387">
        <f t="shared" si="38"/>
        <v>0</v>
      </c>
      <c r="CM49" s="387">
        <f t="shared" si="38"/>
        <v>0</v>
      </c>
      <c r="CN49" s="388">
        <f t="shared" si="38"/>
        <v>0</v>
      </c>
      <c r="CO49" s="386">
        <f t="shared" si="38"/>
        <v>0</v>
      </c>
      <c r="CP49" s="387">
        <f t="shared" si="38"/>
        <v>0</v>
      </c>
      <c r="CQ49" s="387">
        <f t="shared" si="38"/>
        <v>0</v>
      </c>
      <c r="CR49" s="387">
        <f t="shared" si="38"/>
        <v>0</v>
      </c>
      <c r="CS49" s="387">
        <f t="shared" si="38"/>
        <v>0</v>
      </c>
      <c r="CT49" s="387">
        <f t="shared" si="38"/>
        <v>0</v>
      </c>
      <c r="CU49" s="387">
        <f t="shared" si="38"/>
        <v>0</v>
      </c>
      <c r="CV49" s="387">
        <f t="shared" si="38"/>
        <v>0</v>
      </c>
      <c r="CW49" s="387">
        <f t="shared" si="38"/>
        <v>0</v>
      </c>
      <c r="CX49" s="388">
        <f t="shared" si="38"/>
        <v>0</v>
      </c>
      <c r="CY49" s="386">
        <f t="shared" si="38"/>
        <v>0</v>
      </c>
      <c r="CZ49" s="387">
        <f t="shared" si="38"/>
        <v>0</v>
      </c>
      <c r="DA49" s="387">
        <f t="shared" si="38"/>
        <v>0</v>
      </c>
      <c r="DB49" s="387">
        <f t="shared" si="38"/>
        <v>0</v>
      </c>
      <c r="DC49" s="387">
        <f t="shared" si="38"/>
        <v>0</v>
      </c>
      <c r="DD49" s="387">
        <f t="shared" si="38"/>
        <v>0</v>
      </c>
      <c r="DE49" s="387">
        <f t="shared" si="38"/>
        <v>0</v>
      </c>
      <c r="DF49" s="387">
        <f t="shared" si="38"/>
        <v>0</v>
      </c>
      <c r="DG49" s="387">
        <f t="shared" si="38"/>
        <v>0</v>
      </c>
      <c r="DH49" s="388">
        <f t="shared" si="38"/>
        <v>0</v>
      </c>
      <c r="DI49" s="386">
        <f t="shared" si="38"/>
        <v>0</v>
      </c>
      <c r="DJ49" s="387">
        <f t="shared" si="38"/>
        <v>0</v>
      </c>
      <c r="DK49" s="387">
        <f t="shared" si="38"/>
        <v>0</v>
      </c>
      <c r="DL49" s="387">
        <f t="shared" si="38"/>
        <v>0</v>
      </c>
      <c r="DM49" s="387">
        <f t="shared" si="38"/>
        <v>0</v>
      </c>
      <c r="DN49" s="387">
        <f t="shared" si="38"/>
        <v>0</v>
      </c>
      <c r="DO49" s="387">
        <f t="shared" si="38"/>
        <v>0</v>
      </c>
      <c r="DP49" s="387">
        <f t="shared" si="38"/>
        <v>0</v>
      </c>
      <c r="DQ49" s="387">
        <f t="shared" si="38"/>
        <v>0</v>
      </c>
      <c r="DR49" s="388">
        <f t="shared" si="38"/>
        <v>0</v>
      </c>
      <c r="DS49" s="386">
        <f t="shared" si="38"/>
        <v>0</v>
      </c>
      <c r="DT49" s="387">
        <f t="shared" si="38"/>
        <v>0</v>
      </c>
      <c r="DU49" s="387">
        <f t="shared" si="38"/>
        <v>0</v>
      </c>
      <c r="DV49" s="387">
        <f t="shared" si="38"/>
        <v>0</v>
      </c>
      <c r="DW49" s="387">
        <f t="shared" si="38"/>
        <v>0</v>
      </c>
      <c r="DX49" s="387">
        <f t="shared" si="38"/>
        <v>0</v>
      </c>
      <c r="DY49" s="387">
        <f t="shared" si="38"/>
        <v>0</v>
      </c>
      <c r="DZ49" s="387">
        <f t="shared" si="38"/>
        <v>0</v>
      </c>
      <c r="EA49" s="387">
        <f t="shared" si="38"/>
        <v>0</v>
      </c>
      <c r="EB49" s="388">
        <f t="shared" si="38"/>
        <v>0</v>
      </c>
      <c r="EC49" s="386">
        <f t="shared" si="38"/>
        <v>0</v>
      </c>
      <c r="ED49" s="387">
        <f t="shared" si="38"/>
        <v>0</v>
      </c>
      <c r="EE49" s="387">
        <f t="shared" si="38"/>
        <v>0</v>
      </c>
      <c r="EF49" s="387">
        <f t="shared" si="38"/>
        <v>0</v>
      </c>
      <c r="EG49" s="387">
        <f t="shared" si="38"/>
        <v>0</v>
      </c>
      <c r="EH49" s="387">
        <f t="shared" ref="EH49:ET49" si="39">COUNTIF(EH14:EH45,"=Not Met")</f>
        <v>0</v>
      </c>
      <c r="EI49" s="387">
        <f t="shared" si="39"/>
        <v>0</v>
      </c>
      <c r="EJ49" s="387">
        <f t="shared" si="39"/>
        <v>0</v>
      </c>
      <c r="EK49" s="387">
        <f t="shared" si="39"/>
        <v>0</v>
      </c>
      <c r="EL49" s="388">
        <f t="shared" si="39"/>
        <v>0</v>
      </c>
      <c r="EM49" s="386">
        <f t="shared" si="39"/>
        <v>0</v>
      </c>
      <c r="EN49" s="387">
        <f t="shared" si="39"/>
        <v>0</v>
      </c>
      <c r="EO49" s="387">
        <f t="shared" si="39"/>
        <v>0</v>
      </c>
      <c r="EP49" s="387">
        <f t="shared" si="39"/>
        <v>0</v>
      </c>
      <c r="EQ49" s="387">
        <f t="shared" si="39"/>
        <v>0</v>
      </c>
      <c r="ER49" s="387">
        <f t="shared" si="39"/>
        <v>0</v>
      </c>
      <c r="ES49" s="387">
        <f t="shared" si="39"/>
        <v>0</v>
      </c>
      <c r="ET49" s="387">
        <f t="shared" si="39"/>
        <v>0</v>
      </c>
      <c r="EU49" s="387">
        <f t="shared" si="35"/>
        <v>0</v>
      </c>
      <c r="EV49" s="388">
        <f t="shared" si="35"/>
        <v>0</v>
      </c>
      <c r="EX49" s="377"/>
      <c r="EY49" s="378"/>
      <c r="EZ49" s="377"/>
      <c r="FA49" s="378"/>
    </row>
    <row r="50" spans="1:157" s="308" customFormat="1" ht="13.9" customHeight="1">
      <c r="A50" s="377"/>
      <c r="B50" s="379" t="s">
        <v>61</v>
      </c>
      <c r="C50" s="383">
        <f t="shared" ref="C50:EV50" si="40">IF(SUM(C47,C49)=0,0,C49/SUM(C47,C49))</f>
        <v>0</v>
      </c>
      <c r="D50" s="384">
        <f t="shared" si="40"/>
        <v>0</v>
      </c>
      <c r="E50" s="384">
        <f t="shared" si="40"/>
        <v>0</v>
      </c>
      <c r="F50" s="384">
        <f t="shared" ref="F50:I50" si="41">IF(SUM(F47,F49)=0,0,F49/SUM(F47,F49))</f>
        <v>0</v>
      </c>
      <c r="G50" s="384">
        <f t="shared" si="41"/>
        <v>0</v>
      </c>
      <c r="H50" s="384">
        <f t="shared" si="41"/>
        <v>0</v>
      </c>
      <c r="I50" s="384">
        <f t="shared" si="41"/>
        <v>0</v>
      </c>
      <c r="J50" s="384">
        <f t="shared" ref="J50:BU50" si="42">IF(SUM(J47,J49)=0,0,J49/SUM(J47,J49))</f>
        <v>0</v>
      </c>
      <c r="K50" s="384">
        <f t="shared" si="42"/>
        <v>0</v>
      </c>
      <c r="L50" s="385">
        <f t="shared" si="42"/>
        <v>0</v>
      </c>
      <c r="M50" s="383">
        <f t="shared" si="42"/>
        <v>0</v>
      </c>
      <c r="N50" s="384">
        <f t="shared" si="42"/>
        <v>0</v>
      </c>
      <c r="O50" s="384">
        <f t="shared" si="42"/>
        <v>0</v>
      </c>
      <c r="P50" s="384">
        <f t="shared" si="42"/>
        <v>0</v>
      </c>
      <c r="Q50" s="384">
        <f t="shared" si="42"/>
        <v>0</v>
      </c>
      <c r="R50" s="384">
        <f t="shared" si="42"/>
        <v>0</v>
      </c>
      <c r="S50" s="384">
        <f t="shared" si="42"/>
        <v>0</v>
      </c>
      <c r="T50" s="384">
        <f t="shared" si="42"/>
        <v>0</v>
      </c>
      <c r="U50" s="384">
        <f t="shared" si="42"/>
        <v>0</v>
      </c>
      <c r="V50" s="385">
        <f t="shared" si="42"/>
        <v>0</v>
      </c>
      <c r="W50" s="383">
        <f t="shared" si="42"/>
        <v>0</v>
      </c>
      <c r="X50" s="384">
        <f t="shared" si="42"/>
        <v>0</v>
      </c>
      <c r="Y50" s="384">
        <f t="shared" si="42"/>
        <v>0</v>
      </c>
      <c r="Z50" s="384">
        <f t="shared" si="42"/>
        <v>0</v>
      </c>
      <c r="AA50" s="384">
        <f t="shared" si="42"/>
        <v>0</v>
      </c>
      <c r="AB50" s="384">
        <f t="shared" si="42"/>
        <v>0</v>
      </c>
      <c r="AC50" s="384">
        <f t="shared" si="42"/>
        <v>0</v>
      </c>
      <c r="AD50" s="384">
        <f t="shared" si="42"/>
        <v>0</v>
      </c>
      <c r="AE50" s="384">
        <f t="shared" si="42"/>
        <v>0</v>
      </c>
      <c r="AF50" s="385">
        <f t="shared" si="42"/>
        <v>0</v>
      </c>
      <c r="AG50" s="383">
        <f t="shared" si="42"/>
        <v>0</v>
      </c>
      <c r="AH50" s="384">
        <f t="shared" si="42"/>
        <v>0</v>
      </c>
      <c r="AI50" s="384">
        <f t="shared" si="42"/>
        <v>0</v>
      </c>
      <c r="AJ50" s="384">
        <f t="shared" si="42"/>
        <v>0</v>
      </c>
      <c r="AK50" s="384">
        <f t="shared" si="42"/>
        <v>0</v>
      </c>
      <c r="AL50" s="384">
        <f t="shared" si="42"/>
        <v>0</v>
      </c>
      <c r="AM50" s="384">
        <f t="shared" si="42"/>
        <v>0</v>
      </c>
      <c r="AN50" s="384">
        <f t="shared" si="42"/>
        <v>0</v>
      </c>
      <c r="AO50" s="384">
        <f t="shared" si="42"/>
        <v>0</v>
      </c>
      <c r="AP50" s="385">
        <f t="shared" si="42"/>
        <v>0</v>
      </c>
      <c r="AQ50" s="383">
        <f t="shared" si="42"/>
        <v>0</v>
      </c>
      <c r="AR50" s="384">
        <f t="shared" si="42"/>
        <v>0</v>
      </c>
      <c r="AS50" s="384">
        <f t="shared" si="42"/>
        <v>0</v>
      </c>
      <c r="AT50" s="384">
        <f t="shared" si="42"/>
        <v>0</v>
      </c>
      <c r="AU50" s="384">
        <f t="shared" si="42"/>
        <v>0</v>
      </c>
      <c r="AV50" s="384">
        <f t="shared" si="42"/>
        <v>0</v>
      </c>
      <c r="AW50" s="384">
        <f t="shared" si="42"/>
        <v>0</v>
      </c>
      <c r="AX50" s="384">
        <f t="shared" si="42"/>
        <v>0</v>
      </c>
      <c r="AY50" s="384">
        <f t="shared" si="42"/>
        <v>0</v>
      </c>
      <c r="AZ50" s="385">
        <f t="shared" si="42"/>
        <v>0</v>
      </c>
      <c r="BA50" s="383">
        <f t="shared" si="42"/>
        <v>0</v>
      </c>
      <c r="BB50" s="384">
        <f t="shared" si="42"/>
        <v>0</v>
      </c>
      <c r="BC50" s="384">
        <f t="shared" si="42"/>
        <v>0</v>
      </c>
      <c r="BD50" s="384">
        <f t="shared" si="42"/>
        <v>0</v>
      </c>
      <c r="BE50" s="384">
        <f t="shared" si="42"/>
        <v>0</v>
      </c>
      <c r="BF50" s="384">
        <f t="shared" si="42"/>
        <v>0</v>
      </c>
      <c r="BG50" s="384">
        <f t="shared" si="42"/>
        <v>0</v>
      </c>
      <c r="BH50" s="384">
        <f t="shared" si="42"/>
        <v>0</v>
      </c>
      <c r="BI50" s="384">
        <f t="shared" si="42"/>
        <v>0</v>
      </c>
      <c r="BJ50" s="385">
        <f t="shared" si="42"/>
        <v>0</v>
      </c>
      <c r="BK50" s="383">
        <f t="shared" si="42"/>
        <v>0</v>
      </c>
      <c r="BL50" s="384">
        <f t="shared" si="42"/>
        <v>0</v>
      </c>
      <c r="BM50" s="384">
        <f t="shared" si="42"/>
        <v>0</v>
      </c>
      <c r="BN50" s="384">
        <f t="shared" si="42"/>
        <v>0</v>
      </c>
      <c r="BO50" s="384">
        <f t="shared" si="42"/>
        <v>0</v>
      </c>
      <c r="BP50" s="384">
        <f t="shared" si="42"/>
        <v>0</v>
      </c>
      <c r="BQ50" s="384">
        <f t="shared" si="42"/>
        <v>0</v>
      </c>
      <c r="BR50" s="384">
        <f t="shared" si="42"/>
        <v>0</v>
      </c>
      <c r="BS50" s="384">
        <f t="shared" si="42"/>
        <v>0</v>
      </c>
      <c r="BT50" s="385">
        <f t="shared" si="42"/>
        <v>0</v>
      </c>
      <c r="BU50" s="383">
        <f t="shared" si="42"/>
        <v>0</v>
      </c>
      <c r="BV50" s="384">
        <f t="shared" ref="BV50:EG50" si="43">IF(SUM(BV47,BV49)=0,0,BV49/SUM(BV47,BV49))</f>
        <v>0</v>
      </c>
      <c r="BW50" s="384">
        <f t="shared" si="43"/>
        <v>0</v>
      </c>
      <c r="BX50" s="384">
        <f t="shared" si="43"/>
        <v>0</v>
      </c>
      <c r="BY50" s="384">
        <f t="shared" si="43"/>
        <v>0</v>
      </c>
      <c r="BZ50" s="384">
        <f t="shared" si="43"/>
        <v>0</v>
      </c>
      <c r="CA50" s="384">
        <f t="shared" si="43"/>
        <v>0</v>
      </c>
      <c r="CB50" s="384">
        <f t="shared" si="43"/>
        <v>0</v>
      </c>
      <c r="CC50" s="384">
        <f t="shared" si="43"/>
        <v>0</v>
      </c>
      <c r="CD50" s="385">
        <f t="shared" si="43"/>
        <v>0</v>
      </c>
      <c r="CE50" s="383">
        <f t="shared" si="43"/>
        <v>0</v>
      </c>
      <c r="CF50" s="384">
        <f t="shared" si="43"/>
        <v>0</v>
      </c>
      <c r="CG50" s="384">
        <f t="shared" si="43"/>
        <v>0</v>
      </c>
      <c r="CH50" s="384">
        <f t="shared" si="43"/>
        <v>0</v>
      </c>
      <c r="CI50" s="384">
        <f t="shared" si="43"/>
        <v>0</v>
      </c>
      <c r="CJ50" s="384">
        <f t="shared" si="43"/>
        <v>0</v>
      </c>
      <c r="CK50" s="384">
        <f t="shared" si="43"/>
        <v>0</v>
      </c>
      <c r="CL50" s="384">
        <f t="shared" si="43"/>
        <v>0</v>
      </c>
      <c r="CM50" s="384">
        <f t="shared" si="43"/>
        <v>0</v>
      </c>
      <c r="CN50" s="385">
        <f t="shared" si="43"/>
        <v>0</v>
      </c>
      <c r="CO50" s="383">
        <f t="shared" si="43"/>
        <v>0</v>
      </c>
      <c r="CP50" s="384">
        <f t="shared" si="43"/>
        <v>0</v>
      </c>
      <c r="CQ50" s="384">
        <f t="shared" si="43"/>
        <v>0</v>
      </c>
      <c r="CR50" s="384">
        <f t="shared" si="43"/>
        <v>0</v>
      </c>
      <c r="CS50" s="384">
        <f t="shared" si="43"/>
        <v>0</v>
      </c>
      <c r="CT50" s="384">
        <f t="shared" si="43"/>
        <v>0</v>
      </c>
      <c r="CU50" s="384">
        <f t="shared" si="43"/>
        <v>0</v>
      </c>
      <c r="CV50" s="384">
        <f t="shared" si="43"/>
        <v>0</v>
      </c>
      <c r="CW50" s="384">
        <f t="shared" si="43"/>
        <v>0</v>
      </c>
      <c r="CX50" s="385">
        <f t="shared" si="43"/>
        <v>0</v>
      </c>
      <c r="CY50" s="383">
        <f t="shared" si="43"/>
        <v>0</v>
      </c>
      <c r="CZ50" s="384">
        <f t="shared" si="43"/>
        <v>0</v>
      </c>
      <c r="DA50" s="384">
        <f t="shared" si="43"/>
        <v>0</v>
      </c>
      <c r="DB50" s="384">
        <f t="shared" si="43"/>
        <v>0</v>
      </c>
      <c r="DC50" s="384">
        <f t="shared" si="43"/>
        <v>0</v>
      </c>
      <c r="DD50" s="384">
        <f t="shared" si="43"/>
        <v>0</v>
      </c>
      <c r="DE50" s="384">
        <f t="shared" si="43"/>
        <v>0</v>
      </c>
      <c r="DF50" s="384">
        <f t="shared" si="43"/>
        <v>0</v>
      </c>
      <c r="DG50" s="384">
        <f t="shared" si="43"/>
        <v>0</v>
      </c>
      <c r="DH50" s="385">
        <f t="shared" si="43"/>
        <v>0</v>
      </c>
      <c r="DI50" s="383">
        <f t="shared" si="43"/>
        <v>0</v>
      </c>
      <c r="DJ50" s="384">
        <f t="shared" si="43"/>
        <v>0</v>
      </c>
      <c r="DK50" s="384">
        <f t="shared" si="43"/>
        <v>0</v>
      </c>
      <c r="DL50" s="384">
        <f t="shared" si="43"/>
        <v>0</v>
      </c>
      <c r="DM50" s="384">
        <f t="shared" si="43"/>
        <v>0</v>
      </c>
      <c r="DN50" s="384">
        <f t="shared" si="43"/>
        <v>0</v>
      </c>
      <c r="DO50" s="384">
        <f t="shared" si="43"/>
        <v>0</v>
      </c>
      <c r="DP50" s="384">
        <f t="shared" si="43"/>
        <v>0</v>
      </c>
      <c r="DQ50" s="384">
        <f t="shared" si="43"/>
        <v>0</v>
      </c>
      <c r="DR50" s="385">
        <f t="shared" si="43"/>
        <v>0</v>
      </c>
      <c r="DS50" s="383">
        <f t="shared" si="43"/>
        <v>0</v>
      </c>
      <c r="DT50" s="384">
        <f t="shared" si="43"/>
        <v>0</v>
      </c>
      <c r="DU50" s="384">
        <f t="shared" si="43"/>
        <v>0</v>
      </c>
      <c r="DV50" s="384">
        <f t="shared" si="43"/>
        <v>0</v>
      </c>
      <c r="DW50" s="384">
        <f t="shared" si="43"/>
        <v>0</v>
      </c>
      <c r="DX50" s="384">
        <f t="shared" si="43"/>
        <v>0</v>
      </c>
      <c r="DY50" s="384">
        <f t="shared" si="43"/>
        <v>0</v>
      </c>
      <c r="DZ50" s="384">
        <f t="shared" si="43"/>
        <v>0</v>
      </c>
      <c r="EA50" s="384">
        <f t="shared" si="43"/>
        <v>0</v>
      </c>
      <c r="EB50" s="385">
        <f t="shared" si="43"/>
        <v>0</v>
      </c>
      <c r="EC50" s="383">
        <f t="shared" si="43"/>
        <v>0</v>
      </c>
      <c r="ED50" s="384">
        <f t="shared" si="43"/>
        <v>0</v>
      </c>
      <c r="EE50" s="384">
        <f t="shared" si="43"/>
        <v>0</v>
      </c>
      <c r="EF50" s="384">
        <f t="shared" si="43"/>
        <v>0</v>
      </c>
      <c r="EG50" s="384">
        <f t="shared" si="43"/>
        <v>0</v>
      </c>
      <c r="EH50" s="384">
        <f t="shared" ref="EH50:ET50" si="44">IF(SUM(EH47,EH49)=0,0,EH49/SUM(EH47,EH49))</f>
        <v>0</v>
      </c>
      <c r="EI50" s="384">
        <f t="shared" si="44"/>
        <v>0</v>
      </c>
      <c r="EJ50" s="384">
        <f t="shared" si="44"/>
        <v>0</v>
      </c>
      <c r="EK50" s="384">
        <f t="shared" si="44"/>
        <v>0</v>
      </c>
      <c r="EL50" s="385">
        <f t="shared" si="44"/>
        <v>0</v>
      </c>
      <c r="EM50" s="383">
        <f t="shared" si="44"/>
        <v>0</v>
      </c>
      <c r="EN50" s="384">
        <f t="shared" si="44"/>
        <v>0</v>
      </c>
      <c r="EO50" s="384">
        <f t="shared" si="44"/>
        <v>0</v>
      </c>
      <c r="EP50" s="384">
        <f t="shared" si="44"/>
        <v>0</v>
      </c>
      <c r="EQ50" s="384">
        <f t="shared" si="44"/>
        <v>0</v>
      </c>
      <c r="ER50" s="384">
        <f t="shared" si="44"/>
        <v>0</v>
      </c>
      <c r="ES50" s="384">
        <f t="shared" si="44"/>
        <v>0</v>
      </c>
      <c r="ET50" s="384">
        <f t="shared" si="44"/>
        <v>0</v>
      </c>
      <c r="EU50" s="384">
        <f t="shared" si="40"/>
        <v>0</v>
      </c>
      <c r="EV50" s="385">
        <f t="shared" si="40"/>
        <v>0</v>
      </c>
      <c r="EX50" s="377"/>
      <c r="EY50" s="378"/>
      <c r="EZ50" s="377"/>
      <c r="FA50" s="378"/>
    </row>
    <row r="51" spans="1:157" s="308" customFormat="1" ht="13.9" customHeight="1" thickBot="1">
      <c r="A51" s="377"/>
      <c r="B51" s="379" t="s">
        <v>62</v>
      </c>
      <c r="C51" s="389">
        <f t="shared" ref="C51:EV51" si="45">COUNTIF(C14:C45,"=N/A")</f>
        <v>0</v>
      </c>
      <c r="D51" s="390">
        <f t="shared" si="45"/>
        <v>0</v>
      </c>
      <c r="E51" s="390">
        <f t="shared" si="45"/>
        <v>0</v>
      </c>
      <c r="F51" s="390">
        <f t="shared" ref="F51:I51" si="46">COUNTIF(F14:F45,"=N/A")</f>
        <v>0</v>
      </c>
      <c r="G51" s="390">
        <f t="shared" si="46"/>
        <v>0</v>
      </c>
      <c r="H51" s="390">
        <f t="shared" si="46"/>
        <v>0</v>
      </c>
      <c r="I51" s="390">
        <f t="shared" si="46"/>
        <v>0</v>
      </c>
      <c r="J51" s="390">
        <f t="shared" ref="J51:BU51" si="47">COUNTIF(J14:J45,"=N/A")</f>
        <v>0</v>
      </c>
      <c r="K51" s="390">
        <f t="shared" si="47"/>
        <v>0</v>
      </c>
      <c r="L51" s="391">
        <f t="shared" si="47"/>
        <v>0</v>
      </c>
      <c r="M51" s="389">
        <f t="shared" si="47"/>
        <v>0</v>
      </c>
      <c r="N51" s="390">
        <f t="shared" si="47"/>
        <v>0</v>
      </c>
      <c r="O51" s="390">
        <f t="shared" si="47"/>
        <v>0</v>
      </c>
      <c r="P51" s="390">
        <f t="shared" si="47"/>
        <v>0</v>
      </c>
      <c r="Q51" s="390">
        <f t="shared" si="47"/>
        <v>0</v>
      </c>
      <c r="R51" s="390">
        <f t="shared" si="47"/>
        <v>0</v>
      </c>
      <c r="S51" s="390">
        <f t="shared" si="47"/>
        <v>0</v>
      </c>
      <c r="T51" s="390">
        <f t="shared" si="47"/>
        <v>0</v>
      </c>
      <c r="U51" s="390">
        <f t="shared" si="47"/>
        <v>0</v>
      </c>
      <c r="V51" s="391">
        <f t="shared" si="47"/>
        <v>0</v>
      </c>
      <c r="W51" s="389">
        <f t="shared" si="47"/>
        <v>0</v>
      </c>
      <c r="X51" s="390">
        <f t="shared" si="47"/>
        <v>0</v>
      </c>
      <c r="Y51" s="390">
        <f t="shared" si="47"/>
        <v>0</v>
      </c>
      <c r="Z51" s="390">
        <f t="shared" si="47"/>
        <v>0</v>
      </c>
      <c r="AA51" s="390">
        <f t="shared" si="47"/>
        <v>0</v>
      </c>
      <c r="AB51" s="390">
        <f t="shared" si="47"/>
        <v>0</v>
      </c>
      <c r="AC51" s="390">
        <f t="shared" si="47"/>
        <v>0</v>
      </c>
      <c r="AD51" s="390">
        <f t="shared" si="47"/>
        <v>0</v>
      </c>
      <c r="AE51" s="390">
        <f t="shared" si="47"/>
        <v>0</v>
      </c>
      <c r="AF51" s="391">
        <f t="shared" si="47"/>
        <v>0</v>
      </c>
      <c r="AG51" s="389">
        <f t="shared" si="47"/>
        <v>0</v>
      </c>
      <c r="AH51" s="390">
        <f t="shared" si="47"/>
        <v>0</v>
      </c>
      <c r="AI51" s="390">
        <f t="shared" si="47"/>
        <v>0</v>
      </c>
      <c r="AJ51" s="390">
        <f t="shared" si="47"/>
        <v>0</v>
      </c>
      <c r="AK51" s="390">
        <f t="shared" si="47"/>
        <v>0</v>
      </c>
      <c r="AL51" s="390">
        <f t="shared" si="47"/>
        <v>0</v>
      </c>
      <c r="AM51" s="390">
        <f t="shared" si="47"/>
        <v>0</v>
      </c>
      <c r="AN51" s="390">
        <f t="shared" si="47"/>
        <v>0</v>
      </c>
      <c r="AO51" s="390">
        <f t="shared" si="47"/>
        <v>0</v>
      </c>
      <c r="AP51" s="391">
        <f t="shared" si="47"/>
        <v>0</v>
      </c>
      <c r="AQ51" s="389">
        <f t="shared" si="47"/>
        <v>0</v>
      </c>
      <c r="AR51" s="390">
        <f t="shared" si="47"/>
        <v>0</v>
      </c>
      <c r="AS51" s="390">
        <f t="shared" si="47"/>
        <v>0</v>
      </c>
      <c r="AT51" s="390">
        <f t="shared" si="47"/>
        <v>0</v>
      </c>
      <c r="AU51" s="390">
        <f t="shared" si="47"/>
        <v>0</v>
      </c>
      <c r="AV51" s="390">
        <f t="shared" si="47"/>
        <v>0</v>
      </c>
      <c r="AW51" s="390">
        <f t="shared" si="47"/>
        <v>0</v>
      </c>
      <c r="AX51" s="390">
        <f t="shared" si="47"/>
        <v>0</v>
      </c>
      <c r="AY51" s="390">
        <f t="shared" si="47"/>
        <v>0</v>
      </c>
      <c r="AZ51" s="391">
        <f t="shared" si="47"/>
        <v>0</v>
      </c>
      <c r="BA51" s="389">
        <f t="shared" si="47"/>
        <v>0</v>
      </c>
      <c r="BB51" s="390">
        <f t="shared" si="47"/>
        <v>0</v>
      </c>
      <c r="BC51" s="390">
        <f t="shared" si="47"/>
        <v>0</v>
      </c>
      <c r="BD51" s="390">
        <f t="shared" si="47"/>
        <v>0</v>
      </c>
      <c r="BE51" s="390">
        <f t="shared" si="47"/>
        <v>0</v>
      </c>
      <c r="BF51" s="390">
        <f t="shared" si="47"/>
        <v>0</v>
      </c>
      <c r="BG51" s="390">
        <f t="shared" si="47"/>
        <v>0</v>
      </c>
      <c r="BH51" s="390">
        <f t="shared" si="47"/>
        <v>0</v>
      </c>
      <c r="BI51" s="390">
        <f t="shared" si="47"/>
        <v>0</v>
      </c>
      <c r="BJ51" s="391">
        <f t="shared" si="47"/>
        <v>0</v>
      </c>
      <c r="BK51" s="389">
        <f t="shared" si="47"/>
        <v>0</v>
      </c>
      <c r="BL51" s="390">
        <f t="shared" si="47"/>
        <v>0</v>
      </c>
      <c r="BM51" s="390">
        <f t="shared" si="47"/>
        <v>0</v>
      </c>
      <c r="BN51" s="390">
        <f t="shared" si="47"/>
        <v>0</v>
      </c>
      <c r="BO51" s="390">
        <f t="shared" si="47"/>
        <v>0</v>
      </c>
      <c r="BP51" s="390">
        <f t="shared" si="47"/>
        <v>0</v>
      </c>
      <c r="BQ51" s="390">
        <f t="shared" si="47"/>
        <v>0</v>
      </c>
      <c r="BR51" s="390">
        <f t="shared" si="47"/>
        <v>0</v>
      </c>
      <c r="BS51" s="390">
        <f t="shared" si="47"/>
        <v>0</v>
      </c>
      <c r="BT51" s="391">
        <f t="shared" si="47"/>
        <v>0</v>
      </c>
      <c r="BU51" s="389">
        <f t="shared" si="47"/>
        <v>0</v>
      </c>
      <c r="BV51" s="390">
        <f t="shared" ref="BV51:EG51" si="48">COUNTIF(BV14:BV45,"=N/A")</f>
        <v>0</v>
      </c>
      <c r="BW51" s="390">
        <f t="shared" si="48"/>
        <v>0</v>
      </c>
      <c r="BX51" s="390">
        <f t="shared" si="48"/>
        <v>0</v>
      </c>
      <c r="BY51" s="390">
        <f t="shared" si="48"/>
        <v>0</v>
      </c>
      <c r="BZ51" s="390">
        <f t="shared" si="48"/>
        <v>0</v>
      </c>
      <c r="CA51" s="390">
        <f t="shared" si="48"/>
        <v>0</v>
      </c>
      <c r="CB51" s="390">
        <f t="shared" si="48"/>
        <v>0</v>
      </c>
      <c r="CC51" s="390">
        <f t="shared" si="48"/>
        <v>0</v>
      </c>
      <c r="CD51" s="391">
        <f t="shared" si="48"/>
        <v>0</v>
      </c>
      <c r="CE51" s="389">
        <f t="shared" si="48"/>
        <v>0</v>
      </c>
      <c r="CF51" s="390">
        <f t="shared" si="48"/>
        <v>0</v>
      </c>
      <c r="CG51" s="390">
        <f t="shared" si="48"/>
        <v>0</v>
      </c>
      <c r="CH51" s="390">
        <f t="shared" si="48"/>
        <v>0</v>
      </c>
      <c r="CI51" s="390">
        <f t="shared" si="48"/>
        <v>0</v>
      </c>
      <c r="CJ51" s="390">
        <f t="shared" si="48"/>
        <v>0</v>
      </c>
      <c r="CK51" s="390">
        <f t="shared" si="48"/>
        <v>0</v>
      </c>
      <c r="CL51" s="390">
        <f t="shared" si="48"/>
        <v>0</v>
      </c>
      <c r="CM51" s="390">
        <f t="shared" si="48"/>
        <v>0</v>
      </c>
      <c r="CN51" s="391">
        <f t="shared" si="48"/>
        <v>0</v>
      </c>
      <c r="CO51" s="389">
        <f t="shared" si="48"/>
        <v>0</v>
      </c>
      <c r="CP51" s="390">
        <f t="shared" si="48"/>
        <v>0</v>
      </c>
      <c r="CQ51" s="390">
        <f t="shared" si="48"/>
        <v>0</v>
      </c>
      <c r="CR51" s="390">
        <f t="shared" si="48"/>
        <v>0</v>
      </c>
      <c r="CS51" s="390">
        <f t="shared" si="48"/>
        <v>0</v>
      </c>
      <c r="CT51" s="390">
        <f t="shared" si="48"/>
        <v>0</v>
      </c>
      <c r="CU51" s="390">
        <f t="shared" si="48"/>
        <v>0</v>
      </c>
      <c r="CV51" s="390">
        <f t="shared" si="48"/>
        <v>0</v>
      </c>
      <c r="CW51" s="390">
        <f t="shared" si="48"/>
        <v>0</v>
      </c>
      <c r="CX51" s="391">
        <f t="shared" si="48"/>
        <v>0</v>
      </c>
      <c r="CY51" s="389">
        <f t="shared" si="48"/>
        <v>0</v>
      </c>
      <c r="CZ51" s="390">
        <f t="shared" si="48"/>
        <v>0</v>
      </c>
      <c r="DA51" s="390">
        <f t="shared" si="48"/>
        <v>0</v>
      </c>
      <c r="DB51" s="390">
        <f t="shared" si="48"/>
        <v>0</v>
      </c>
      <c r="DC51" s="390">
        <f t="shared" si="48"/>
        <v>0</v>
      </c>
      <c r="DD51" s="390">
        <f t="shared" si="48"/>
        <v>0</v>
      </c>
      <c r="DE51" s="390">
        <f t="shared" si="48"/>
        <v>0</v>
      </c>
      <c r="DF51" s="390">
        <f t="shared" si="48"/>
        <v>0</v>
      </c>
      <c r="DG51" s="390">
        <f t="shared" si="48"/>
        <v>0</v>
      </c>
      <c r="DH51" s="391">
        <f t="shared" si="48"/>
        <v>0</v>
      </c>
      <c r="DI51" s="389">
        <f t="shared" si="48"/>
        <v>0</v>
      </c>
      <c r="DJ51" s="390">
        <f t="shared" si="48"/>
        <v>0</v>
      </c>
      <c r="DK51" s="390">
        <f t="shared" si="48"/>
        <v>0</v>
      </c>
      <c r="DL51" s="390">
        <f t="shared" si="48"/>
        <v>0</v>
      </c>
      <c r="DM51" s="390">
        <f t="shared" si="48"/>
        <v>0</v>
      </c>
      <c r="DN51" s="390">
        <f t="shared" si="48"/>
        <v>0</v>
      </c>
      <c r="DO51" s="390">
        <f t="shared" si="48"/>
        <v>0</v>
      </c>
      <c r="DP51" s="390">
        <f t="shared" si="48"/>
        <v>0</v>
      </c>
      <c r="DQ51" s="390">
        <f t="shared" si="48"/>
        <v>0</v>
      </c>
      <c r="DR51" s="391">
        <f t="shared" si="48"/>
        <v>0</v>
      </c>
      <c r="DS51" s="389">
        <f t="shared" si="48"/>
        <v>0</v>
      </c>
      <c r="DT51" s="390">
        <f t="shared" si="48"/>
        <v>0</v>
      </c>
      <c r="DU51" s="390">
        <f t="shared" si="48"/>
        <v>0</v>
      </c>
      <c r="DV51" s="390">
        <f t="shared" si="48"/>
        <v>0</v>
      </c>
      <c r="DW51" s="390">
        <f t="shared" si="48"/>
        <v>0</v>
      </c>
      <c r="DX51" s="390">
        <f t="shared" si="48"/>
        <v>0</v>
      </c>
      <c r="DY51" s="390">
        <f t="shared" si="48"/>
        <v>0</v>
      </c>
      <c r="DZ51" s="390">
        <f t="shared" si="48"/>
        <v>0</v>
      </c>
      <c r="EA51" s="390">
        <f t="shared" si="48"/>
        <v>0</v>
      </c>
      <c r="EB51" s="391">
        <f t="shared" si="48"/>
        <v>0</v>
      </c>
      <c r="EC51" s="389">
        <f t="shared" si="48"/>
        <v>0</v>
      </c>
      <c r="ED51" s="390">
        <f t="shared" si="48"/>
        <v>0</v>
      </c>
      <c r="EE51" s="390">
        <f t="shared" si="48"/>
        <v>0</v>
      </c>
      <c r="EF51" s="390">
        <f t="shared" si="48"/>
        <v>0</v>
      </c>
      <c r="EG51" s="390">
        <f t="shared" si="48"/>
        <v>0</v>
      </c>
      <c r="EH51" s="390">
        <f t="shared" ref="EH51:ET51" si="49">COUNTIF(EH14:EH45,"=N/A")</f>
        <v>0</v>
      </c>
      <c r="EI51" s="390">
        <f t="shared" si="49"/>
        <v>0</v>
      </c>
      <c r="EJ51" s="390">
        <f t="shared" si="49"/>
        <v>0</v>
      </c>
      <c r="EK51" s="390">
        <f t="shared" si="49"/>
        <v>0</v>
      </c>
      <c r="EL51" s="391">
        <f t="shared" si="49"/>
        <v>0</v>
      </c>
      <c r="EM51" s="389">
        <f t="shared" si="49"/>
        <v>0</v>
      </c>
      <c r="EN51" s="390">
        <f t="shared" si="49"/>
        <v>0</v>
      </c>
      <c r="EO51" s="390">
        <f t="shared" si="49"/>
        <v>0</v>
      </c>
      <c r="EP51" s="390">
        <f t="shared" si="49"/>
        <v>0</v>
      </c>
      <c r="EQ51" s="390">
        <f t="shared" si="49"/>
        <v>0</v>
      </c>
      <c r="ER51" s="390">
        <f t="shared" si="49"/>
        <v>0</v>
      </c>
      <c r="ES51" s="390">
        <f t="shared" si="49"/>
        <v>0</v>
      </c>
      <c r="ET51" s="390">
        <f t="shared" si="49"/>
        <v>0</v>
      </c>
      <c r="EU51" s="390">
        <f t="shared" si="45"/>
        <v>0</v>
      </c>
      <c r="EV51" s="391">
        <f t="shared" si="45"/>
        <v>0</v>
      </c>
      <c r="EX51" s="165"/>
      <c r="EY51" s="165"/>
      <c r="EZ51" s="165"/>
      <c r="FA51" s="165"/>
    </row>
    <row r="52" spans="1:157" s="308" customFormat="1" ht="13.9" customHeight="1" thickBot="1">
      <c r="A52" s="377"/>
      <c r="B52" s="1026"/>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c r="AU52" s="1027"/>
      <c r="AV52" s="1027"/>
      <c r="AW52" s="1027"/>
      <c r="AX52" s="1027"/>
      <c r="AY52" s="1027"/>
      <c r="AZ52" s="1027"/>
      <c r="BA52" s="1027"/>
      <c r="BB52" s="1027"/>
      <c r="BC52" s="1027"/>
      <c r="BD52" s="1027"/>
      <c r="BE52" s="1027"/>
      <c r="BF52" s="1027"/>
      <c r="BG52" s="1027"/>
      <c r="BH52" s="1027"/>
      <c r="BI52" s="1027"/>
      <c r="BJ52" s="1027"/>
      <c r="BK52" s="1027"/>
      <c r="BL52" s="1027"/>
      <c r="BM52" s="1027"/>
      <c r="BN52" s="1027"/>
      <c r="BO52" s="1027"/>
      <c r="BP52" s="1027"/>
      <c r="BQ52" s="1027"/>
      <c r="BR52" s="1027"/>
      <c r="BS52" s="1027"/>
      <c r="BT52" s="1027"/>
      <c r="BU52" s="1027"/>
      <c r="BV52" s="1027"/>
      <c r="BW52" s="1027"/>
      <c r="BX52" s="1027"/>
      <c r="BY52" s="1027"/>
      <c r="BZ52" s="1027"/>
      <c r="CA52" s="1027"/>
      <c r="CB52" s="1027"/>
      <c r="CC52" s="1027"/>
      <c r="CD52" s="1027"/>
      <c r="CE52" s="1027"/>
      <c r="CF52" s="1027"/>
      <c r="CG52" s="1027"/>
      <c r="CH52" s="1027"/>
      <c r="CI52" s="1027"/>
      <c r="CJ52" s="1027"/>
      <c r="CK52" s="1027"/>
      <c r="CL52" s="1027"/>
      <c r="CM52" s="1027"/>
      <c r="CN52" s="1027"/>
      <c r="CO52" s="1027"/>
      <c r="CP52" s="1027"/>
      <c r="CQ52" s="1027"/>
      <c r="CR52" s="1027"/>
      <c r="CS52" s="1027"/>
      <c r="CT52" s="1027"/>
      <c r="CU52" s="1027"/>
      <c r="CV52" s="1027"/>
      <c r="CW52" s="1027"/>
      <c r="CX52" s="1027"/>
      <c r="CY52" s="1027"/>
      <c r="CZ52" s="1027"/>
      <c r="DA52" s="1027"/>
      <c r="DB52" s="1027"/>
      <c r="DC52" s="1027"/>
      <c r="DD52" s="1027"/>
      <c r="DE52" s="1027"/>
      <c r="DF52" s="1027"/>
      <c r="DG52" s="1027"/>
      <c r="DH52" s="1027"/>
      <c r="DI52" s="1027"/>
      <c r="DJ52" s="1027"/>
      <c r="DK52" s="1027"/>
      <c r="DL52" s="1027"/>
      <c r="DM52" s="1027"/>
      <c r="DN52" s="1027"/>
      <c r="DO52" s="1027"/>
      <c r="DP52" s="1027"/>
      <c r="DQ52" s="1027"/>
      <c r="DR52" s="1027"/>
      <c r="DS52" s="1027"/>
      <c r="DT52" s="1027"/>
      <c r="DU52" s="1027"/>
      <c r="DV52" s="1027"/>
      <c r="DW52" s="1027"/>
      <c r="DX52" s="1027"/>
      <c r="DY52" s="1027"/>
      <c r="DZ52" s="1027"/>
      <c r="EA52" s="1027"/>
      <c r="EB52" s="1027"/>
      <c r="EC52" s="1027"/>
      <c r="ED52" s="1027"/>
      <c r="EE52" s="1027"/>
      <c r="EF52" s="1027"/>
      <c r="EG52" s="1027"/>
      <c r="EH52" s="1027"/>
      <c r="EI52" s="1027"/>
      <c r="EJ52" s="1027"/>
      <c r="EK52" s="1027"/>
      <c r="EL52" s="1027"/>
      <c r="EM52" s="1027"/>
      <c r="EN52" s="1027"/>
      <c r="EO52" s="1027"/>
      <c r="EP52" s="1027"/>
      <c r="EQ52" s="1027"/>
      <c r="ER52" s="1027"/>
      <c r="ES52" s="1027"/>
      <c r="ET52" s="1027"/>
      <c r="EU52" s="1027"/>
      <c r="EV52" s="1027"/>
      <c r="EW52" s="1027"/>
      <c r="EX52" s="1027"/>
      <c r="EY52" s="1027"/>
      <c r="EZ52" s="1027"/>
      <c r="FA52" s="1027"/>
    </row>
    <row r="53" spans="1:157" ht="17.25" thickBot="1">
      <c r="C53" s="949" t="s">
        <v>645</v>
      </c>
      <c r="D53" s="950"/>
      <c r="E53" s="950"/>
      <c r="F53" s="950"/>
      <c r="G53" s="950"/>
      <c r="H53" s="950"/>
      <c r="I53" s="950"/>
      <c r="J53" s="950"/>
      <c r="K53" s="950"/>
      <c r="L53" s="950"/>
      <c r="M53" s="949" t="s">
        <v>646</v>
      </c>
      <c r="N53" s="950"/>
      <c r="O53" s="950"/>
      <c r="P53" s="950"/>
      <c r="Q53" s="950"/>
      <c r="R53" s="950"/>
      <c r="S53" s="950"/>
      <c r="T53" s="950"/>
      <c r="U53" s="950"/>
      <c r="V53" s="950"/>
      <c r="W53" s="949" t="s">
        <v>647</v>
      </c>
      <c r="X53" s="950"/>
      <c r="Y53" s="950"/>
      <c r="Z53" s="950"/>
      <c r="AA53" s="950"/>
      <c r="AB53" s="950"/>
      <c r="AC53" s="950"/>
      <c r="AD53" s="950"/>
      <c r="AE53" s="950"/>
      <c r="AF53" s="950"/>
      <c r="AG53" s="949" t="s">
        <v>648</v>
      </c>
      <c r="AH53" s="950"/>
      <c r="AI53" s="950"/>
      <c r="AJ53" s="950"/>
      <c r="AK53" s="950"/>
      <c r="AL53" s="950"/>
      <c r="AM53" s="950"/>
      <c r="AN53" s="950"/>
      <c r="AO53" s="950"/>
      <c r="AP53" s="950"/>
      <c r="AQ53" s="949" t="s">
        <v>649</v>
      </c>
      <c r="AR53" s="950"/>
      <c r="AS53" s="950"/>
      <c r="AT53" s="950"/>
      <c r="AU53" s="950"/>
      <c r="AV53" s="950"/>
      <c r="AW53" s="950"/>
      <c r="AX53" s="950"/>
      <c r="AY53" s="950"/>
      <c r="AZ53" s="950"/>
      <c r="BA53" s="949" t="s">
        <v>650</v>
      </c>
      <c r="BB53" s="950"/>
      <c r="BC53" s="950"/>
      <c r="BD53" s="950"/>
      <c r="BE53" s="950"/>
      <c r="BF53" s="950"/>
      <c r="BG53" s="950"/>
      <c r="BH53" s="950"/>
      <c r="BI53" s="950"/>
      <c r="BJ53" s="950"/>
      <c r="BK53" s="949" t="s">
        <v>651</v>
      </c>
      <c r="BL53" s="950"/>
      <c r="BM53" s="950"/>
      <c r="BN53" s="950"/>
      <c r="BO53" s="950"/>
      <c r="BP53" s="950"/>
      <c r="BQ53" s="950"/>
      <c r="BR53" s="950"/>
      <c r="BS53" s="950"/>
      <c r="BT53" s="950"/>
      <c r="BU53" s="949" t="s">
        <v>652</v>
      </c>
      <c r="BV53" s="950"/>
      <c r="BW53" s="950"/>
      <c r="BX53" s="950"/>
      <c r="BY53" s="950"/>
      <c r="BZ53" s="950"/>
      <c r="CA53" s="950"/>
      <c r="CB53" s="950"/>
      <c r="CC53" s="950"/>
      <c r="CD53" s="950"/>
      <c r="CE53" s="949" t="s">
        <v>653</v>
      </c>
      <c r="CF53" s="950"/>
      <c r="CG53" s="950"/>
      <c r="CH53" s="950"/>
      <c r="CI53" s="950"/>
      <c r="CJ53" s="950"/>
      <c r="CK53" s="950"/>
      <c r="CL53" s="950"/>
      <c r="CM53" s="950"/>
      <c r="CN53" s="950"/>
      <c r="CO53" s="949" t="s">
        <v>654</v>
      </c>
      <c r="CP53" s="950"/>
      <c r="CQ53" s="950"/>
      <c r="CR53" s="950"/>
      <c r="CS53" s="950"/>
      <c r="CT53" s="950"/>
      <c r="CU53" s="950"/>
      <c r="CV53" s="950"/>
      <c r="CW53" s="950"/>
      <c r="CX53" s="950"/>
      <c r="CY53" s="949" t="s">
        <v>655</v>
      </c>
      <c r="CZ53" s="950"/>
      <c r="DA53" s="950"/>
      <c r="DB53" s="950"/>
      <c r="DC53" s="950"/>
      <c r="DD53" s="950"/>
      <c r="DE53" s="950"/>
      <c r="DF53" s="950"/>
      <c r="DG53" s="950"/>
      <c r="DH53" s="950"/>
      <c r="DI53" s="949" t="s">
        <v>656</v>
      </c>
      <c r="DJ53" s="950"/>
      <c r="DK53" s="950"/>
      <c r="DL53" s="950"/>
      <c r="DM53" s="950"/>
      <c r="DN53" s="950"/>
      <c r="DO53" s="950"/>
      <c r="DP53" s="950"/>
      <c r="DQ53" s="950"/>
      <c r="DR53" s="950"/>
      <c r="DS53" s="949" t="s">
        <v>657</v>
      </c>
      <c r="DT53" s="950"/>
      <c r="DU53" s="950"/>
      <c r="DV53" s="950"/>
      <c r="DW53" s="950"/>
      <c r="DX53" s="950"/>
      <c r="DY53" s="950"/>
      <c r="DZ53" s="950"/>
      <c r="EA53" s="950"/>
      <c r="EB53" s="950"/>
      <c r="EC53" s="949" t="s">
        <v>658</v>
      </c>
      <c r="ED53" s="950"/>
      <c r="EE53" s="950"/>
      <c r="EF53" s="950"/>
      <c r="EG53" s="950"/>
      <c r="EH53" s="950"/>
      <c r="EI53" s="950"/>
      <c r="EJ53" s="950"/>
      <c r="EK53" s="950"/>
      <c r="EL53" s="950"/>
      <c r="EM53" s="949" t="s">
        <v>583</v>
      </c>
      <c r="EN53" s="950"/>
      <c r="EO53" s="950"/>
      <c r="EP53" s="950"/>
      <c r="EQ53" s="950"/>
      <c r="ER53" s="950"/>
      <c r="ES53" s="950"/>
      <c r="ET53" s="950"/>
      <c r="EU53" s="950"/>
      <c r="EV53" s="962"/>
    </row>
    <row r="54" spans="1:157" ht="49.9" customHeight="1" thickBot="1">
      <c r="C54" s="1028"/>
      <c r="D54" s="1029"/>
      <c r="E54" s="1029"/>
      <c r="F54" s="1029"/>
      <c r="G54" s="1029"/>
      <c r="H54" s="1029"/>
      <c r="I54" s="1029"/>
      <c r="J54" s="1029"/>
      <c r="K54" s="1029"/>
      <c r="L54" s="1029"/>
      <c r="M54" s="1029"/>
      <c r="N54" s="1029"/>
      <c r="O54" s="1029"/>
      <c r="P54" s="1029"/>
      <c r="Q54" s="1029"/>
      <c r="R54" s="1029"/>
      <c r="S54" s="1029"/>
      <c r="T54" s="1029"/>
      <c r="U54" s="1029"/>
      <c r="V54" s="1030"/>
      <c r="W54" s="1028"/>
      <c r="X54" s="1029"/>
      <c r="Y54" s="1029"/>
      <c r="Z54" s="1029"/>
      <c r="AA54" s="1029"/>
      <c r="AB54" s="1029"/>
      <c r="AC54" s="1029"/>
      <c r="AD54" s="1029"/>
      <c r="AE54" s="1029"/>
      <c r="AF54" s="1029"/>
      <c r="AG54" s="1029"/>
      <c r="AH54" s="1029"/>
      <c r="AI54" s="1029"/>
      <c r="AJ54" s="1029"/>
      <c r="AK54" s="1029"/>
      <c r="AL54" s="1029"/>
      <c r="AM54" s="1029"/>
      <c r="AN54" s="1029"/>
      <c r="AO54" s="1029"/>
      <c r="AP54" s="1030"/>
      <c r="AQ54" s="1028"/>
      <c r="AR54" s="1029"/>
      <c r="AS54" s="1029"/>
      <c r="AT54" s="1029"/>
      <c r="AU54" s="1029"/>
      <c r="AV54" s="1029"/>
      <c r="AW54" s="1029"/>
      <c r="AX54" s="1029"/>
      <c r="AY54" s="1029"/>
      <c r="AZ54" s="1029"/>
      <c r="BA54" s="1029"/>
      <c r="BB54" s="1029"/>
      <c r="BC54" s="1029"/>
      <c r="BD54" s="1029"/>
      <c r="BE54" s="1029"/>
      <c r="BF54" s="1029"/>
      <c r="BG54" s="1029"/>
      <c r="BH54" s="1029"/>
      <c r="BI54" s="1029"/>
      <c r="BJ54" s="1030"/>
      <c r="BK54" s="1028"/>
      <c r="BL54" s="1029"/>
      <c r="BM54" s="1029"/>
      <c r="BN54" s="1029"/>
      <c r="BO54" s="1029"/>
      <c r="BP54" s="1029"/>
      <c r="BQ54" s="1029"/>
      <c r="BR54" s="1029"/>
      <c r="BS54" s="1029"/>
      <c r="BT54" s="1029"/>
      <c r="BU54" s="1029"/>
      <c r="BV54" s="1029"/>
      <c r="BW54" s="1029"/>
      <c r="BX54" s="1029"/>
      <c r="BY54" s="1029"/>
      <c r="BZ54" s="1029"/>
      <c r="CA54" s="1029"/>
      <c r="CB54" s="1029"/>
      <c r="CC54" s="1029"/>
      <c r="CD54" s="1030"/>
      <c r="CE54" s="1028"/>
      <c r="CF54" s="1029"/>
      <c r="CG54" s="1029"/>
      <c r="CH54" s="1029"/>
      <c r="CI54" s="1029"/>
      <c r="CJ54" s="1029"/>
      <c r="CK54" s="1029"/>
      <c r="CL54" s="1029"/>
      <c r="CM54" s="1029"/>
      <c r="CN54" s="1029"/>
      <c r="CO54" s="1029"/>
      <c r="CP54" s="1029"/>
      <c r="CQ54" s="1029"/>
      <c r="CR54" s="1029"/>
      <c r="CS54" s="1029"/>
      <c r="CT54" s="1029"/>
      <c r="CU54" s="1029"/>
      <c r="CV54" s="1029"/>
      <c r="CW54" s="1029"/>
      <c r="CX54" s="1030"/>
      <c r="CY54" s="1028"/>
      <c r="CZ54" s="1029"/>
      <c r="DA54" s="1029"/>
      <c r="DB54" s="1029"/>
      <c r="DC54" s="1029"/>
      <c r="DD54" s="1029"/>
      <c r="DE54" s="1029"/>
      <c r="DF54" s="1029"/>
      <c r="DG54" s="1029"/>
      <c r="DH54" s="1029"/>
      <c r="DI54" s="1029"/>
      <c r="DJ54" s="1029"/>
      <c r="DK54" s="1029"/>
      <c r="DL54" s="1029"/>
      <c r="DM54" s="1029"/>
      <c r="DN54" s="1029"/>
      <c r="DO54" s="1029"/>
      <c r="DP54" s="1029"/>
      <c r="DQ54" s="1029"/>
      <c r="DR54" s="1030"/>
      <c r="DS54" s="1028"/>
      <c r="DT54" s="1029"/>
      <c r="DU54" s="1029"/>
      <c r="DV54" s="1029"/>
      <c r="DW54" s="1029"/>
      <c r="DX54" s="1029"/>
      <c r="DY54" s="1029"/>
      <c r="DZ54" s="1029"/>
      <c r="EA54" s="1029"/>
      <c r="EB54" s="1029"/>
      <c r="EC54" s="1029"/>
      <c r="ED54" s="1029"/>
      <c r="EE54" s="1029"/>
      <c r="EF54" s="1029"/>
      <c r="EG54" s="1029"/>
      <c r="EH54" s="1029"/>
      <c r="EI54" s="1029"/>
      <c r="EJ54" s="1029"/>
      <c r="EK54" s="1029"/>
      <c r="EL54" s="1029"/>
      <c r="EM54" s="1029"/>
      <c r="EN54" s="1029"/>
      <c r="EO54" s="1029"/>
      <c r="EP54" s="1029"/>
      <c r="EQ54" s="1029"/>
      <c r="ER54" s="1029"/>
      <c r="ES54" s="1029"/>
      <c r="ET54" s="1029"/>
      <c r="EU54" s="1029"/>
      <c r="EV54" s="1030"/>
    </row>
    <row r="57" spans="1:157">
      <c r="B57" s="646"/>
    </row>
    <row r="58" spans="1:157">
      <c r="B58" s="646"/>
    </row>
    <row r="59" spans="1:157">
      <c r="B59" s="646"/>
    </row>
    <row r="60" spans="1:157" s="571" customFormat="1" ht="15">
      <c r="B60" s="647"/>
      <c r="EW60" s="570"/>
      <c r="EX60" s="570"/>
      <c r="EY60" s="570"/>
      <c r="EZ60" s="570"/>
      <c r="FA60" s="570"/>
    </row>
  </sheetData>
  <sheetProtection sheet="1" objects="1" scenarios="1"/>
  <mergeCells count="54">
    <mergeCell ref="EM5:EV5"/>
    <mergeCell ref="EM6:EV6"/>
    <mergeCell ref="C54:V54"/>
    <mergeCell ref="W54:AP54"/>
    <mergeCell ref="AQ54:BJ54"/>
    <mergeCell ref="BK54:CD54"/>
    <mergeCell ref="CE54:CX54"/>
    <mergeCell ref="CY54:DR54"/>
    <mergeCell ref="DS54:EL54"/>
    <mergeCell ref="EM54:EV54"/>
    <mergeCell ref="DJ5:DR5"/>
    <mergeCell ref="CY6:DH6"/>
    <mergeCell ref="DJ6:DR6"/>
    <mergeCell ref="CE5:CN5"/>
    <mergeCell ref="CP5:CX5"/>
    <mergeCell ref="CE6:CN6"/>
    <mergeCell ref="DS4:EB4"/>
    <mergeCell ref="ED4:EL4"/>
    <mergeCell ref="DS5:EB5"/>
    <mergeCell ref="ED5:EL5"/>
    <mergeCell ref="DS6:EB6"/>
    <mergeCell ref="ED6:EL6"/>
    <mergeCell ref="C4:L4"/>
    <mergeCell ref="C5:L5"/>
    <mergeCell ref="C6:L6"/>
    <mergeCell ref="CP6:CX6"/>
    <mergeCell ref="CY4:DH4"/>
    <mergeCell ref="CY5:DH5"/>
    <mergeCell ref="W4:AF4"/>
    <mergeCell ref="AH4:AP4"/>
    <mergeCell ref="W5:AF5"/>
    <mergeCell ref="AH5:AP5"/>
    <mergeCell ref="AQ4:AZ4"/>
    <mergeCell ref="BB4:BJ4"/>
    <mergeCell ref="BK4:BT4"/>
    <mergeCell ref="BV4:CD4"/>
    <mergeCell ref="CE4:CN4"/>
    <mergeCell ref="CP4:CX4"/>
    <mergeCell ref="B52:FA52"/>
    <mergeCell ref="DJ4:DR4"/>
    <mergeCell ref="EM4:EV4"/>
    <mergeCell ref="W6:AF6"/>
    <mergeCell ref="AH6:AP6"/>
    <mergeCell ref="AQ5:AZ5"/>
    <mergeCell ref="BB5:BJ5"/>
    <mergeCell ref="AQ6:AZ6"/>
    <mergeCell ref="BB6:BJ6"/>
    <mergeCell ref="BK5:BT5"/>
    <mergeCell ref="BV5:CD5"/>
    <mergeCell ref="BK6:BT6"/>
    <mergeCell ref="BV6:CD6"/>
    <mergeCell ref="N4:V4"/>
    <mergeCell ref="N5:V5"/>
    <mergeCell ref="N6:V6"/>
  </mergeCells>
  <conditionalFormatting sqref="C14:EV14 C22:EV22 C24:EV24 C44:EV44 C32:EV32 C34:EV34 C42:EV42 C38:EV38 C36:EV36 C40:EV40 C12:EV12 C18:EV18 C16:EV16 C20:EV20 C28:EV28 C30:EV30 C26:EV26">
    <cfRule type="cellIs" dxfId="5" priority="41" operator="equal">
      <formula>"N/A"</formula>
    </cfRule>
    <cfRule type="cellIs" dxfId="4" priority="42" operator="equal">
      <formula>"Not Met"</formula>
    </cfRule>
  </conditionalFormatting>
  <dataValidations count="2">
    <dataValidation type="list" allowBlank="1" showInputMessage="1" showErrorMessage="1" sqref="C30:EV30 C28:EV28 C20:EV20 C16:EV16 C18:EV18 C26:EV26 C40:EV40 C38:EV38 C36:EV36 C42:EV42 C34:EV34 C32:EV32 C44:EV44 C24:EV24 C22:EV22 C14:EV14">
      <formula1>"Met,Not Met,N/A"</formula1>
    </dataValidation>
    <dataValidation type="list" allowBlank="1" showInputMessage="1" showErrorMessage="1" sqref="D12:EV12">
      <formula1>Staff_Credentials</formula1>
    </dataValidation>
  </dataValidations>
  <printOptions horizontalCentered="1"/>
  <pageMargins left="0.2" right="0.2" top="0.35" bottom="0.35" header="0.05" footer="0.05"/>
  <pageSetup paperSize="5" orientation="landscape" r:id="rId1"/>
  <headerFooter>
    <oddFooter>&amp;L&amp;8Staff Qualifications Worksheet for Residential Treatment and Psychiatric Residential Treatment Program (PRTF) - Revised December 8, 2015&amp;R&amp;"Arial Narrow,Regular"&amp;8&amp;P</oddFooter>
  </headerFooter>
  <rowBreaks count="1" manualBreakCount="1">
    <brk id="51"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sheetData>
    <row r="1" spans="1:1">
      <c r="A1" t="s">
        <v>409</v>
      </c>
    </row>
    <row r="2" spans="1:1">
      <c r="A2" t="s">
        <v>410</v>
      </c>
    </row>
    <row r="3" spans="1:1">
      <c r="A3" t="s">
        <v>411</v>
      </c>
    </row>
    <row r="4" spans="1:1">
      <c r="A4" t="s">
        <v>412</v>
      </c>
    </row>
    <row r="5" spans="1:1">
      <c r="A5" t="s">
        <v>430</v>
      </c>
    </row>
    <row r="6" spans="1:1">
      <c r="A6" t="s">
        <v>413</v>
      </c>
    </row>
    <row r="7" spans="1:1">
      <c r="A7" t="s">
        <v>414</v>
      </c>
    </row>
    <row r="8" spans="1:1">
      <c r="A8" t="s">
        <v>415</v>
      </c>
    </row>
    <row r="9" spans="1:1">
      <c r="A9" t="s">
        <v>416</v>
      </c>
    </row>
    <row r="10" spans="1:1">
      <c r="A10" t="s">
        <v>417</v>
      </c>
    </row>
    <row r="11" spans="1:1">
      <c r="A11" t="s">
        <v>418</v>
      </c>
    </row>
    <row r="12" spans="1:1">
      <c r="A12" t="s">
        <v>419</v>
      </c>
    </row>
    <row r="13" spans="1:1">
      <c r="A13" t="s">
        <v>420</v>
      </c>
    </row>
    <row r="14" spans="1:1">
      <c r="A14" t="s">
        <v>421</v>
      </c>
    </row>
    <row r="15" spans="1:1">
      <c r="A15" t="s">
        <v>422</v>
      </c>
    </row>
    <row r="16" spans="1:1">
      <c r="A16" t="s">
        <v>423</v>
      </c>
    </row>
    <row r="17" spans="1:1">
      <c r="A17" t="s">
        <v>424</v>
      </c>
    </row>
    <row r="18" spans="1:1">
      <c r="A18" t="s">
        <v>425</v>
      </c>
    </row>
    <row r="19" spans="1:1">
      <c r="A19" t="s">
        <v>426</v>
      </c>
    </row>
    <row r="20" spans="1:1">
      <c r="A20" t="s">
        <v>427</v>
      </c>
    </row>
    <row r="21" spans="1:1">
      <c r="A21" t="s">
        <v>428</v>
      </c>
    </row>
    <row r="22" spans="1:1">
      <c r="A22" t="s">
        <v>429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17"/>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403" customWidth="1"/>
    <col min="2" max="2" width="75.7109375" style="404" customWidth="1"/>
    <col min="3" max="31" width="6.7109375" style="405" customWidth="1"/>
    <col min="32" max="32" width="6.7109375" style="406" customWidth="1"/>
    <col min="33" max="37" width="5.7109375" style="176" customWidth="1"/>
    <col min="38" max="16384" width="8.85546875" style="407"/>
  </cols>
  <sheetData>
    <row r="1" spans="1:37" s="308" customFormat="1" ht="40.15" customHeight="1">
      <c r="A1" s="303"/>
      <c r="B1" s="304"/>
      <c r="C1" s="305" t="s">
        <v>659</v>
      </c>
      <c r="D1" s="305"/>
      <c r="E1" s="305"/>
      <c r="F1" s="305"/>
      <c r="G1" s="305"/>
      <c r="H1" s="305"/>
      <c r="I1" s="305"/>
      <c r="J1" s="305"/>
      <c r="K1" s="305"/>
      <c r="L1" s="305"/>
      <c r="M1" s="305" t="s">
        <v>659</v>
      </c>
      <c r="N1" s="305"/>
      <c r="O1" s="305"/>
      <c r="P1" s="305"/>
      <c r="Q1" s="305"/>
      <c r="R1" s="305"/>
      <c r="S1" s="305"/>
      <c r="T1" s="305"/>
      <c r="U1" s="305"/>
      <c r="V1" s="305"/>
      <c r="W1" s="305" t="s">
        <v>659</v>
      </c>
      <c r="X1" s="305"/>
      <c r="Y1" s="305"/>
      <c r="Z1" s="305"/>
      <c r="AA1" s="305"/>
      <c r="AB1" s="305"/>
      <c r="AC1" s="305"/>
      <c r="AD1" s="305"/>
      <c r="AE1" s="305"/>
      <c r="AF1" s="305"/>
      <c r="AG1" s="306"/>
      <c r="AH1" s="304"/>
      <c r="AI1" s="304"/>
      <c r="AJ1" s="304"/>
      <c r="AK1" s="307"/>
    </row>
    <row r="2" spans="1:37" s="308" customFormat="1" ht="19.899999999999999" customHeight="1" thickBot="1">
      <c r="A2" s="309"/>
      <c r="B2" s="310"/>
      <c r="C2" s="311" t="str">
        <f>IF('Workbook Set-up'!B4="","[Name of LME/MCO]",'Workbook Set-up'!B4)</f>
        <v>[Name of LME/MCO]</v>
      </c>
      <c r="D2" s="310"/>
      <c r="E2" s="310"/>
      <c r="F2" s="310"/>
      <c r="G2" s="310"/>
      <c r="H2" s="310"/>
      <c r="I2" s="310"/>
      <c r="J2" s="310"/>
      <c r="K2" s="310"/>
      <c r="L2" s="310"/>
      <c r="M2" s="311" t="str">
        <f>IF('Workbook Set-up'!B4="","[Name of LME/MCO]",'Workbook Set-up'!B4)</f>
        <v>[Name of LME/MCO]</v>
      </c>
      <c r="N2" s="310"/>
      <c r="O2" s="310"/>
      <c r="P2" s="310"/>
      <c r="Q2" s="310"/>
      <c r="R2" s="310"/>
      <c r="S2" s="310"/>
      <c r="T2" s="310"/>
      <c r="U2" s="310"/>
      <c r="V2" s="310"/>
      <c r="W2" s="1050" t="str">
        <f>IF('Workbook Set-up'!B4="","[Name of LME/MCO]",'Workbook Set-up'!B4)</f>
        <v>[Name of LME/MCO]</v>
      </c>
      <c r="X2" s="1050"/>
      <c r="Y2" s="1050"/>
      <c r="Z2" s="1050"/>
      <c r="AA2" s="1050"/>
      <c r="AB2" s="1050"/>
      <c r="AC2" s="1050"/>
      <c r="AD2" s="1050"/>
      <c r="AE2" s="1050"/>
      <c r="AF2" s="1050"/>
      <c r="AG2" s="312"/>
      <c r="AH2" s="310"/>
      <c r="AI2" s="310"/>
      <c r="AJ2" s="310"/>
      <c r="AK2" s="313"/>
    </row>
    <row r="3" spans="1:37" s="308" customFormat="1" ht="15" customHeight="1">
      <c r="A3" s="314"/>
      <c r="B3" s="315" t="s">
        <v>4</v>
      </c>
      <c r="C3" s="316"/>
      <c r="D3" s="317" t="str">
        <f>IF('Workbook Set-up'!B5="","",'Workbook Set-up'!B5)</f>
        <v/>
      </c>
      <c r="E3" s="317"/>
      <c r="F3" s="317"/>
      <c r="G3" s="317"/>
      <c r="H3" s="317"/>
      <c r="I3" s="317"/>
      <c r="J3" s="317"/>
      <c r="K3" s="317"/>
      <c r="L3" s="318"/>
      <c r="M3" s="883"/>
      <c r="N3" s="317" t="str">
        <f>IF('Workbook Set-up'!B5="","",'Workbook Set-up'!B5)</f>
        <v/>
      </c>
      <c r="O3" s="317"/>
      <c r="P3" s="317"/>
      <c r="Q3" s="317"/>
      <c r="R3" s="317"/>
      <c r="S3" s="317"/>
      <c r="T3" s="317" t="str">
        <f>IF('Workbook Set-up'!J5="","",'Workbook Set-up'!J5)</f>
        <v/>
      </c>
      <c r="U3" s="317"/>
      <c r="V3" s="318"/>
      <c r="W3" s="883"/>
      <c r="X3" s="317" t="str">
        <f>IF('Workbook Set-up'!B5="","",'Workbook Set-up'!B5)</f>
        <v/>
      </c>
      <c r="Y3" s="317"/>
      <c r="Z3" s="317"/>
      <c r="AA3" s="317"/>
      <c r="AB3" s="317"/>
      <c r="AC3" s="317"/>
      <c r="AD3" s="317"/>
      <c r="AE3" s="317"/>
      <c r="AF3" s="318"/>
      <c r="AG3" s="319"/>
      <c r="AH3" s="320"/>
      <c r="AI3" s="320"/>
      <c r="AJ3" s="320"/>
      <c r="AK3" s="321"/>
    </row>
    <row r="4" spans="1:37" s="308" customFormat="1" ht="15" customHeight="1">
      <c r="A4" s="322"/>
      <c r="B4" s="323" t="s">
        <v>29</v>
      </c>
      <c r="C4" s="324"/>
      <c r="D4" s="325" t="str">
        <f>IF('Workbook Set-up'!B6="","",'Workbook Set-up'!B6)</f>
        <v/>
      </c>
      <c r="E4" s="325"/>
      <c r="F4" s="325"/>
      <c r="G4" s="325"/>
      <c r="H4" s="325"/>
      <c r="I4" s="325"/>
      <c r="J4" s="325"/>
      <c r="K4" s="325"/>
      <c r="L4" s="326"/>
      <c r="M4" s="884"/>
      <c r="N4" s="325" t="str">
        <f>IF('Workbook Set-up'!B6="","",'Workbook Set-up'!B6)</f>
        <v/>
      </c>
      <c r="O4" s="325"/>
      <c r="P4" s="325"/>
      <c r="Q4" s="325"/>
      <c r="R4" s="325"/>
      <c r="S4" s="325"/>
      <c r="T4" s="325" t="str">
        <f>IF('Workbook Set-up'!J6="","",'Workbook Set-up'!J6)</f>
        <v/>
      </c>
      <c r="U4" s="325"/>
      <c r="V4" s="326"/>
      <c r="W4" s="884"/>
      <c r="X4" s="325" t="str">
        <f>IF('Workbook Set-up'!B6="","",'Workbook Set-up'!B6)</f>
        <v/>
      </c>
      <c r="Y4" s="325"/>
      <c r="Z4" s="325"/>
      <c r="AA4" s="325"/>
      <c r="AB4" s="325"/>
      <c r="AC4" s="325"/>
      <c r="AD4" s="325"/>
      <c r="AE4" s="325"/>
      <c r="AF4" s="326"/>
      <c r="AG4" s="327"/>
      <c r="AH4" s="328"/>
      <c r="AI4" s="328"/>
      <c r="AJ4" s="328"/>
      <c r="AK4" s="329"/>
    </row>
    <row r="5" spans="1:37" s="308" customFormat="1" ht="15" customHeight="1">
      <c r="A5" s="330"/>
      <c r="B5" s="331" t="s">
        <v>9</v>
      </c>
      <c r="C5" s="332"/>
      <c r="D5" s="333" t="str">
        <f>IF('Workbook Set-up'!B11="","",'Workbook Set-up'!B11)</f>
        <v/>
      </c>
      <c r="E5" s="333"/>
      <c r="F5" s="333"/>
      <c r="G5" s="333"/>
      <c r="H5" s="333"/>
      <c r="I5" s="333"/>
      <c r="J5" s="333"/>
      <c r="K5" s="333"/>
      <c r="L5" s="334"/>
      <c r="M5" s="885"/>
      <c r="N5" s="333" t="str">
        <f>IF('Workbook Set-up'!B11="","",'Workbook Set-up'!B11)</f>
        <v/>
      </c>
      <c r="O5" s="333"/>
      <c r="P5" s="333"/>
      <c r="Q5" s="333"/>
      <c r="R5" s="333"/>
      <c r="S5" s="333"/>
      <c r="T5" s="333"/>
      <c r="U5" s="333"/>
      <c r="V5" s="334"/>
      <c r="W5" s="885"/>
      <c r="X5" s="333" t="str">
        <f>IF('Workbook Set-up'!B11="","",'Workbook Set-up'!B11)</f>
        <v/>
      </c>
      <c r="Y5" s="333"/>
      <c r="Z5" s="333"/>
      <c r="AA5" s="333"/>
      <c r="AB5" s="333"/>
      <c r="AC5" s="333"/>
      <c r="AD5" s="333"/>
      <c r="AE5" s="333"/>
      <c r="AF5" s="334"/>
      <c r="AG5" s="327"/>
      <c r="AH5" s="328"/>
      <c r="AI5" s="328"/>
      <c r="AJ5" s="328"/>
      <c r="AK5" s="329"/>
    </row>
    <row r="6" spans="1:37" s="308" customFormat="1" ht="15" customHeight="1" thickBot="1">
      <c r="A6" s="335"/>
      <c r="B6" s="336" t="s">
        <v>30</v>
      </c>
      <c r="C6" s="337"/>
      <c r="D6" s="338" t="str">
        <f>IF(AND('Workbook Set-up'!$B$12="",'Workbook Set-up'!$B$13=""),"",IF('Workbook Set-up'!$B$12='Workbook Set-up'!$B$13,TEXT('Workbook Set-up'!$B$12,"m/d/yyyy"),IF('Workbook Set-up'!$B$12&lt;&gt;'Workbook Set-up'!$B$13,TEXT('Workbook Set-up'!$B$12,"m/d/yyyy")&amp;" to "&amp;TEXT('Workbook Set-up'!$B$13,"m/d/yyyy"),"")))</f>
        <v/>
      </c>
      <c r="E6" s="338"/>
      <c r="F6" s="338"/>
      <c r="G6" s="338"/>
      <c r="H6" s="338"/>
      <c r="I6" s="338"/>
      <c r="J6" s="338"/>
      <c r="K6" s="338"/>
      <c r="L6" s="339"/>
      <c r="M6" s="886"/>
      <c r="N6" s="338" t="str">
        <f>IF(AND('Workbook Set-up'!$B$12="",'Workbook Set-up'!$B$13=""),"",IF('Workbook Set-up'!$B$12='Workbook Set-up'!$B$13,TEXT('Workbook Set-up'!$B$12,"m/d/yyyy"),IF('Workbook Set-up'!$B$12&lt;&gt;'Workbook Set-up'!$B$13,TEXT('Workbook Set-up'!$B$12,"m/d/yyyy")&amp;" to "&amp;TEXT('Workbook Set-up'!$B$13,"m/d/yyyy"),"")))</f>
        <v/>
      </c>
      <c r="O6" s="338"/>
      <c r="P6" s="338"/>
      <c r="Q6" s="338"/>
      <c r="R6" s="338"/>
      <c r="S6" s="338"/>
      <c r="T6" s="338"/>
      <c r="U6" s="338"/>
      <c r="V6" s="339"/>
      <c r="W6" s="886"/>
      <c r="X6" s="338" t="str">
        <f>IF(AND('Workbook Set-up'!$B$12="",'Workbook Set-up'!$B$13=""),"",IF('Workbook Set-up'!$B$12='Workbook Set-up'!$B$13,TEXT('Workbook Set-up'!$B$12,"m/d/yyyy"),IF('Workbook Set-up'!$B$12&lt;&gt;'Workbook Set-up'!$B$13,TEXT('Workbook Set-up'!$B$12,"m/d/yyyy")&amp;" to "&amp;TEXT('Workbook Set-up'!$B$13,"m/d/yyyy"),"")))</f>
        <v/>
      </c>
      <c r="Y6" s="338"/>
      <c r="Z6" s="338"/>
      <c r="AA6" s="338"/>
      <c r="AB6" s="338"/>
      <c r="AC6" s="338"/>
      <c r="AD6" s="338"/>
      <c r="AE6" s="338"/>
      <c r="AF6" s="339"/>
      <c r="AG6" s="340" t="s">
        <v>31</v>
      </c>
      <c r="AH6" s="341"/>
      <c r="AI6" s="341"/>
      <c r="AJ6" s="341"/>
      <c r="AK6" s="342"/>
    </row>
    <row r="7" spans="1:37" s="308" customFormat="1" ht="31.9" customHeight="1" thickBot="1">
      <c r="A7" s="343" t="s">
        <v>32</v>
      </c>
      <c r="B7" s="344" t="s">
        <v>66</v>
      </c>
      <c r="C7" s="345">
        <v>1</v>
      </c>
      <c r="D7" s="346">
        <v>2</v>
      </c>
      <c r="E7" s="346">
        <v>3</v>
      </c>
      <c r="F7" s="346">
        <v>4</v>
      </c>
      <c r="G7" s="346">
        <v>5</v>
      </c>
      <c r="H7" s="346">
        <v>6</v>
      </c>
      <c r="I7" s="346">
        <v>7</v>
      </c>
      <c r="J7" s="346">
        <v>8</v>
      </c>
      <c r="K7" s="346">
        <v>9</v>
      </c>
      <c r="L7" s="887">
        <v>10</v>
      </c>
      <c r="M7" s="345">
        <v>11</v>
      </c>
      <c r="N7" s="346">
        <v>12</v>
      </c>
      <c r="O7" s="346">
        <v>13</v>
      </c>
      <c r="P7" s="346">
        <v>14</v>
      </c>
      <c r="Q7" s="346">
        <v>15</v>
      </c>
      <c r="R7" s="346">
        <v>16</v>
      </c>
      <c r="S7" s="346">
        <v>17</v>
      </c>
      <c r="T7" s="346">
        <v>18</v>
      </c>
      <c r="U7" s="346">
        <v>19</v>
      </c>
      <c r="V7" s="887">
        <v>20</v>
      </c>
      <c r="W7" s="345">
        <v>21</v>
      </c>
      <c r="X7" s="347">
        <v>22</v>
      </c>
      <c r="Y7" s="346">
        <v>23</v>
      </c>
      <c r="Z7" s="346">
        <v>24</v>
      </c>
      <c r="AA7" s="346">
        <v>25</v>
      </c>
      <c r="AB7" s="346">
        <v>26</v>
      </c>
      <c r="AC7" s="346">
        <v>27</v>
      </c>
      <c r="AD7" s="346">
        <v>28</v>
      </c>
      <c r="AE7" s="347">
        <v>29</v>
      </c>
      <c r="AF7" s="348">
        <v>30</v>
      </c>
      <c r="AG7" s="349" t="s">
        <v>34</v>
      </c>
      <c r="AH7" s="350" t="s">
        <v>35</v>
      </c>
      <c r="AI7" s="351" t="s">
        <v>36</v>
      </c>
      <c r="AJ7" s="352" t="s">
        <v>37</v>
      </c>
      <c r="AK7" s="353" t="s">
        <v>38</v>
      </c>
    </row>
    <row r="8" spans="1:37" s="308" customFormat="1" ht="19.899999999999999" customHeight="1" thickBot="1">
      <c r="A8" s="418"/>
      <c r="B8" s="410"/>
      <c r="C8" s="692" t="s">
        <v>123</v>
      </c>
      <c r="D8" s="408"/>
      <c r="E8" s="408"/>
      <c r="F8" s="408"/>
      <c r="G8" s="408"/>
      <c r="H8" s="408"/>
      <c r="I8" s="408"/>
      <c r="J8" s="408"/>
      <c r="K8" s="408"/>
      <c r="L8" s="888"/>
      <c r="M8" s="692" t="s">
        <v>123</v>
      </c>
      <c r="N8" s="408"/>
      <c r="O8" s="408"/>
      <c r="P8" s="408"/>
      <c r="Q8" s="408"/>
      <c r="R8" s="408"/>
      <c r="S8" s="408"/>
      <c r="T8" s="408"/>
      <c r="U8" s="408"/>
      <c r="V8" s="888"/>
      <c r="W8" s="692" t="s">
        <v>123</v>
      </c>
      <c r="X8" s="408"/>
      <c r="Y8" s="408"/>
      <c r="Z8" s="408"/>
      <c r="AA8" s="408"/>
      <c r="AB8" s="408"/>
      <c r="AC8" s="408"/>
      <c r="AD8" s="408"/>
      <c r="AE8" s="408"/>
      <c r="AF8" s="888"/>
      <c r="AG8" s="409"/>
      <c r="AH8" s="410"/>
      <c r="AI8" s="410"/>
      <c r="AJ8" s="410"/>
      <c r="AK8" s="411"/>
    </row>
    <row r="9" spans="1:37" s="308" customFormat="1">
      <c r="A9" s="716" t="s">
        <v>39</v>
      </c>
      <c r="B9" s="871" t="s">
        <v>256</v>
      </c>
      <c r="C9" s="693"/>
      <c r="D9" s="354"/>
      <c r="E9" s="354"/>
      <c r="F9" s="354"/>
      <c r="G9" s="354"/>
      <c r="H9" s="354"/>
      <c r="I9" s="354"/>
      <c r="J9" s="354"/>
      <c r="K9" s="354"/>
      <c r="L9" s="889"/>
      <c r="M9" s="693"/>
      <c r="N9" s="354"/>
      <c r="O9" s="354"/>
      <c r="P9" s="354"/>
      <c r="Q9" s="354"/>
      <c r="R9" s="354"/>
      <c r="S9" s="354"/>
      <c r="T9" s="354"/>
      <c r="U9" s="354"/>
      <c r="V9" s="889"/>
      <c r="W9" s="693"/>
      <c r="X9" s="354"/>
      <c r="Y9" s="354"/>
      <c r="Z9" s="354"/>
      <c r="AA9" s="354"/>
      <c r="AB9" s="354"/>
      <c r="AC9" s="354"/>
      <c r="AD9" s="354"/>
      <c r="AE9" s="354"/>
      <c r="AF9" s="892"/>
      <c r="AG9" s="717">
        <f>COUNTIF(C9:AF9,"=Met")</f>
        <v>0</v>
      </c>
      <c r="AH9" s="412">
        <f>IF(SUM(AG9,AI9)=0,0,AG9/SUM(AG9,AI9))</f>
        <v>0</v>
      </c>
      <c r="AI9" s="718">
        <f>COUNTIF(C9:AF9,"=Not Met")</f>
        <v>0</v>
      </c>
      <c r="AJ9" s="412">
        <f>IF(SUM(AG9,AI9)=0,0,AI9/SUM(AG9,AI9))</f>
        <v>0</v>
      </c>
      <c r="AK9" s="719">
        <f>COUNTIF(C9:AF9,"=N/A")</f>
        <v>0</v>
      </c>
    </row>
    <row r="10" spans="1:37" s="308" customFormat="1">
      <c r="A10" s="367" t="s">
        <v>40</v>
      </c>
      <c r="B10" s="872" t="s">
        <v>660</v>
      </c>
      <c r="C10" s="693"/>
      <c r="D10" s="354"/>
      <c r="E10" s="354"/>
      <c r="F10" s="354"/>
      <c r="G10" s="354"/>
      <c r="H10" s="354"/>
      <c r="I10" s="354"/>
      <c r="J10" s="354"/>
      <c r="K10" s="354"/>
      <c r="L10" s="889"/>
      <c r="M10" s="693"/>
      <c r="N10" s="354"/>
      <c r="O10" s="354"/>
      <c r="P10" s="354"/>
      <c r="Q10" s="354"/>
      <c r="R10" s="354"/>
      <c r="S10" s="354"/>
      <c r="T10" s="354"/>
      <c r="U10" s="354"/>
      <c r="V10" s="889"/>
      <c r="W10" s="693"/>
      <c r="X10" s="354"/>
      <c r="Y10" s="354"/>
      <c r="Z10" s="354"/>
      <c r="AA10" s="354"/>
      <c r="AB10" s="354"/>
      <c r="AC10" s="354"/>
      <c r="AD10" s="354"/>
      <c r="AE10" s="354"/>
      <c r="AF10" s="892"/>
      <c r="AG10" s="964">
        <f>COUNTIF(C10:AF10,"=Met")</f>
        <v>0</v>
      </c>
      <c r="AH10" s="713">
        <f>IF(SUM(AG10,AI10)=0,0,AG10/SUM(AG10,AI10))</f>
        <v>0</v>
      </c>
      <c r="AI10" s="965">
        <f>COUNTIF(C10:AF10,"=Not Met")</f>
        <v>0</v>
      </c>
      <c r="AJ10" s="713">
        <f>IF(SUM(AG10,AI10)=0,0,AI10/SUM(AG10,AI10))</f>
        <v>0</v>
      </c>
      <c r="AK10" s="966">
        <f>COUNTIF(C10:AF10,"=N/A")</f>
        <v>0</v>
      </c>
    </row>
    <row r="11" spans="1:37" s="308" customFormat="1" ht="13.5" thickBot="1">
      <c r="A11" s="365" t="s">
        <v>41</v>
      </c>
      <c r="B11" s="874" t="s">
        <v>661</v>
      </c>
      <c r="C11" s="693"/>
      <c r="D11" s="354"/>
      <c r="E11" s="354"/>
      <c r="F11" s="354"/>
      <c r="G11" s="354"/>
      <c r="H11" s="354"/>
      <c r="I11" s="354"/>
      <c r="J11" s="354"/>
      <c r="K11" s="354"/>
      <c r="L11" s="889"/>
      <c r="M11" s="693"/>
      <c r="N11" s="354"/>
      <c r="O11" s="354"/>
      <c r="P11" s="354"/>
      <c r="Q11" s="354"/>
      <c r="R11" s="354"/>
      <c r="S11" s="354"/>
      <c r="T11" s="354"/>
      <c r="U11" s="354"/>
      <c r="V11" s="889"/>
      <c r="W11" s="693"/>
      <c r="X11" s="354"/>
      <c r="Y11" s="354"/>
      <c r="Z11" s="354"/>
      <c r="AA11" s="354"/>
      <c r="AB11" s="354"/>
      <c r="AC11" s="354"/>
      <c r="AD11" s="354"/>
      <c r="AE11" s="354"/>
      <c r="AF11" s="892"/>
      <c r="AG11" s="414">
        <f>COUNTIF(C11:AF11,"=Met")</f>
        <v>0</v>
      </c>
      <c r="AH11" s="415">
        <f>IF(SUM(AG11,AI11)=0,0,AG11/SUM(AG11,AI11))</f>
        <v>0</v>
      </c>
      <c r="AI11" s="416">
        <f>COUNTIF(C11:AF11,"=Not Met")</f>
        <v>0</v>
      </c>
      <c r="AJ11" s="415">
        <f>IF(SUM(AG11,AI11)=0,0,AI11/SUM(AG11,AI11))</f>
        <v>0</v>
      </c>
      <c r="AK11" s="417">
        <f>COUNTIF(C11:AF11,"=N/A")</f>
        <v>0</v>
      </c>
    </row>
    <row r="12" spans="1:37" s="308" customFormat="1" ht="19.899999999999999" customHeight="1" thickBot="1">
      <c r="A12" s="418"/>
      <c r="B12" s="410"/>
      <c r="C12" s="692" t="s">
        <v>124</v>
      </c>
      <c r="D12" s="408"/>
      <c r="E12" s="408"/>
      <c r="F12" s="408"/>
      <c r="G12" s="408"/>
      <c r="H12" s="408"/>
      <c r="I12" s="408"/>
      <c r="J12" s="408"/>
      <c r="K12" s="408"/>
      <c r="L12" s="888"/>
      <c r="M12" s="692" t="s">
        <v>124</v>
      </c>
      <c r="N12" s="408"/>
      <c r="O12" s="408"/>
      <c r="P12" s="408"/>
      <c r="Q12" s="408"/>
      <c r="R12" s="408"/>
      <c r="S12" s="408"/>
      <c r="T12" s="408"/>
      <c r="U12" s="408"/>
      <c r="V12" s="888"/>
      <c r="W12" s="692" t="s">
        <v>124</v>
      </c>
      <c r="X12" s="408"/>
      <c r="Y12" s="408"/>
      <c r="Z12" s="408"/>
      <c r="AA12" s="408"/>
      <c r="AB12" s="408"/>
      <c r="AC12" s="408"/>
      <c r="AD12" s="408"/>
      <c r="AE12" s="408"/>
      <c r="AF12" s="888"/>
      <c r="AG12" s="419"/>
      <c r="AH12" s="420"/>
      <c r="AI12" s="420"/>
      <c r="AJ12" s="420"/>
      <c r="AK12" s="421"/>
    </row>
    <row r="13" spans="1:37" s="308" customFormat="1">
      <c r="A13" s="366" t="s">
        <v>42</v>
      </c>
      <c r="B13" s="877" t="s">
        <v>673</v>
      </c>
      <c r="C13" s="693"/>
      <c r="D13" s="354"/>
      <c r="E13" s="354"/>
      <c r="F13" s="354"/>
      <c r="G13" s="354"/>
      <c r="H13" s="354"/>
      <c r="I13" s="354"/>
      <c r="J13" s="354"/>
      <c r="K13" s="354"/>
      <c r="L13" s="889"/>
      <c r="M13" s="693"/>
      <c r="N13" s="354"/>
      <c r="O13" s="354"/>
      <c r="P13" s="354"/>
      <c r="Q13" s="354"/>
      <c r="R13" s="354"/>
      <c r="S13" s="354"/>
      <c r="T13" s="354"/>
      <c r="U13" s="354"/>
      <c r="V13" s="889"/>
      <c r="W13" s="693"/>
      <c r="X13" s="354"/>
      <c r="Y13" s="354"/>
      <c r="Z13" s="354"/>
      <c r="AA13" s="354"/>
      <c r="AB13" s="354"/>
      <c r="AC13" s="354"/>
      <c r="AD13" s="354"/>
      <c r="AE13" s="354"/>
      <c r="AF13" s="892"/>
      <c r="AG13" s="414">
        <f>COUNTIF(C13:AF13,"=Met")</f>
        <v>0</v>
      </c>
      <c r="AH13" s="415">
        <f>IF(SUM(AG13,AI13)=0,0,AG13/SUM(AG13,AI13))</f>
        <v>0</v>
      </c>
      <c r="AI13" s="416">
        <f>COUNTIF(C13:AF13,"=Not Met")</f>
        <v>0</v>
      </c>
      <c r="AJ13" s="415">
        <f>IF(SUM(AG13,AI13)=0,0,AI13/SUM(AG13,AI13))</f>
        <v>0</v>
      </c>
      <c r="AK13" s="417">
        <f>COUNTIF(C13:AF13,"=N/A")</f>
        <v>0</v>
      </c>
    </row>
    <row r="14" spans="1:37" s="308" customFormat="1">
      <c r="A14" s="367" t="s">
        <v>43</v>
      </c>
      <c r="B14" s="872" t="s">
        <v>380</v>
      </c>
      <c r="C14" s="693"/>
      <c r="D14" s="354"/>
      <c r="E14" s="354"/>
      <c r="F14" s="354"/>
      <c r="G14" s="354"/>
      <c r="H14" s="354"/>
      <c r="I14" s="354"/>
      <c r="J14" s="354"/>
      <c r="K14" s="354"/>
      <c r="L14" s="889"/>
      <c r="M14" s="693"/>
      <c r="N14" s="354"/>
      <c r="O14" s="354"/>
      <c r="P14" s="354"/>
      <c r="Q14" s="354"/>
      <c r="R14" s="354"/>
      <c r="S14" s="354"/>
      <c r="T14" s="354"/>
      <c r="U14" s="354"/>
      <c r="V14" s="889"/>
      <c r="W14" s="693"/>
      <c r="X14" s="354"/>
      <c r="Y14" s="354"/>
      <c r="Z14" s="354"/>
      <c r="AA14" s="354"/>
      <c r="AB14" s="354"/>
      <c r="AC14" s="354"/>
      <c r="AD14" s="354"/>
      <c r="AE14" s="354"/>
      <c r="AF14" s="892"/>
      <c r="AG14" s="414">
        <f t="shared" ref="AG14:AG16" si="0">COUNTIF(C14:AF14,"=Met")</f>
        <v>0</v>
      </c>
      <c r="AH14" s="415">
        <f t="shared" ref="AH14:AH16" si="1">IF(SUM(AG14,AI14)=0,0,AG14/SUM(AG14,AI14))</f>
        <v>0</v>
      </c>
      <c r="AI14" s="416">
        <f t="shared" ref="AI14:AI16" si="2">COUNTIF(C14:AF14,"=Not Met")</f>
        <v>0</v>
      </c>
      <c r="AJ14" s="415">
        <f t="shared" ref="AJ14:AJ16" si="3">IF(SUM(AG14,AI14)=0,0,AI14/SUM(AG14,AI14))</f>
        <v>0</v>
      </c>
      <c r="AK14" s="417">
        <f t="shared" ref="AK14:AK16" si="4">COUNTIF(C14:AF14,"=N/A")</f>
        <v>0</v>
      </c>
    </row>
    <row r="15" spans="1:37" s="308" customFormat="1">
      <c r="A15" s="365" t="s">
        <v>44</v>
      </c>
      <c r="B15" s="874" t="s">
        <v>663</v>
      </c>
      <c r="C15" s="693"/>
      <c r="D15" s="354"/>
      <c r="E15" s="354"/>
      <c r="F15" s="354"/>
      <c r="G15" s="354"/>
      <c r="H15" s="354"/>
      <c r="I15" s="354"/>
      <c r="J15" s="354"/>
      <c r="K15" s="354"/>
      <c r="L15" s="889"/>
      <c r="M15" s="693"/>
      <c r="N15" s="354"/>
      <c r="O15" s="354"/>
      <c r="P15" s="354"/>
      <c r="Q15" s="354"/>
      <c r="R15" s="354"/>
      <c r="S15" s="354"/>
      <c r="T15" s="354"/>
      <c r="U15" s="354"/>
      <c r="V15" s="889"/>
      <c r="W15" s="693"/>
      <c r="X15" s="354"/>
      <c r="Y15" s="354"/>
      <c r="Z15" s="354"/>
      <c r="AA15" s="354"/>
      <c r="AB15" s="354"/>
      <c r="AC15" s="354"/>
      <c r="AD15" s="354"/>
      <c r="AE15" s="354"/>
      <c r="AF15" s="892"/>
      <c r="AG15" s="712">
        <f t="shared" si="0"/>
        <v>0</v>
      </c>
      <c r="AH15" s="713">
        <f t="shared" si="1"/>
        <v>0</v>
      </c>
      <c r="AI15" s="714">
        <f t="shared" si="2"/>
        <v>0</v>
      </c>
      <c r="AJ15" s="713">
        <f t="shared" si="3"/>
        <v>0</v>
      </c>
      <c r="AK15" s="715">
        <f t="shared" si="4"/>
        <v>0</v>
      </c>
    </row>
    <row r="16" spans="1:37" s="308" customFormat="1" ht="13.5" thickBot="1">
      <c r="A16" s="366" t="s">
        <v>45</v>
      </c>
      <c r="B16" s="877" t="s">
        <v>664</v>
      </c>
      <c r="C16" s="693"/>
      <c r="D16" s="354"/>
      <c r="E16" s="354"/>
      <c r="F16" s="354"/>
      <c r="G16" s="354"/>
      <c r="H16" s="354"/>
      <c r="I16" s="354"/>
      <c r="J16" s="354"/>
      <c r="K16" s="354"/>
      <c r="L16" s="889"/>
      <c r="M16" s="693"/>
      <c r="N16" s="354"/>
      <c r="O16" s="354"/>
      <c r="P16" s="354"/>
      <c r="Q16" s="354"/>
      <c r="R16" s="354"/>
      <c r="S16" s="354"/>
      <c r="T16" s="354"/>
      <c r="U16" s="354"/>
      <c r="V16" s="889"/>
      <c r="W16" s="693"/>
      <c r="X16" s="354"/>
      <c r="Y16" s="354"/>
      <c r="Z16" s="354"/>
      <c r="AA16" s="354"/>
      <c r="AB16" s="354"/>
      <c r="AC16" s="354"/>
      <c r="AD16" s="354"/>
      <c r="AE16" s="354"/>
      <c r="AF16" s="892"/>
      <c r="AG16" s="414">
        <f t="shared" si="0"/>
        <v>0</v>
      </c>
      <c r="AH16" s="415">
        <f t="shared" si="1"/>
        <v>0</v>
      </c>
      <c r="AI16" s="416">
        <f t="shared" si="2"/>
        <v>0</v>
      </c>
      <c r="AJ16" s="415">
        <f t="shared" si="3"/>
        <v>0</v>
      </c>
      <c r="AK16" s="417">
        <f t="shared" si="4"/>
        <v>0</v>
      </c>
    </row>
    <row r="17" spans="1:37" s="308" customFormat="1" ht="19.899999999999999" customHeight="1" thickBot="1">
      <c r="A17" s="418"/>
      <c r="B17" s="410"/>
      <c r="C17" s="692" t="s">
        <v>114</v>
      </c>
      <c r="D17" s="408"/>
      <c r="E17" s="408"/>
      <c r="F17" s="408"/>
      <c r="G17" s="408"/>
      <c r="H17" s="408"/>
      <c r="I17" s="408"/>
      <c r="J17" s="408"/>
      <c r="K17" s="408"/>
      <c r="L17" s="888"/>
      <c r="M17" s="692" t="s">
        <v>114</v>
      </c>
      <c r="N17" s="408"/>
      <c r="O17" s="408"/>
      <c r="P17" s="408"/>
      <c r="Q17" s="408"/>
      <c r="R17" s="408"/>
      <c r="S17" s="408"/>
      <c r="T17" s="408"/>
      <c r="U17" s="408"/>
      <c r="V17" s="888"/>
      <c r="W17" s="692" t="s">
        <v>114</v>
      </c>
      <c r="X17" s="408"/>
      <c r="Y17" s="408"/>
      <c r="Z17" s="408"/>
      <c r="AA17" s="408"/>
      <c r="AB17" s="408"/>
      <c r="AC17" s="408"/>
      <c r="AD17" s="408"/>
      <c r="AE17" s="408"/>
      <c r="AF17" s="888"/>
      <c r="AG17" s="419"/>
      <c r="AH17" s="420"/>
      <c r="AI17" s="420"/>
      <c r="AJ17" s="420"/>
      <c r="AK17" s="421"/>
    </row>
    <row r="18" spans="1:37" s="308" customFormat="1">
      <c r="A18" s="366" t="s">
        <v>46</v>
      </c>
      <c r="B18" s="880" t="s">
        <v>665</v>
      </c>
      <c r="C18" s="693"/>
      <c r="D18" s="354"/>
      <c r="E18" s="354"/>
      <c r="F18" s="354"/>
      <c r="G18" s="354"/>
      <c r="H18" s="354"/>
      <c r="I18" s="354"/>
      <c r="J18" s="354"/>
      <c r="K18" s="354"/>
      <c r="L18" s="889"/>
      <c r="M18" s="693"/>
      <c r="N18" s="354"/>
      <c r="O18" s="354"/>
      <c r="P18" s="354"/>
      <c r="Q18" s="354"/>
      <c r="R18" s="354"/>
      <c r="S18" s="354"/>
      <c r="T18" s="354"/>
      <c r="U18" s="354"/>
      <c r="V18" s="889"/>
      <c r="W18" s="693"/>
      <c r="X18" s="354"/>
      <c r="Y18" s="354"/>
      <c r="Z18" s="354"/>
      <c r="AA18" s="354"/>
      <c r="AB18" s="354"/>
      <c r="AC18" s="354"/>
      <c r="AD18" s="354"/>
      <c r="AE18" s="354"/>
      <c r="AF18" s="892"/>
      <c r="AG18" s="414">
        <f t="shared" ref="AG18:AG25" si="5">COUNTIF(C18:AF18,"=Met")</f>
        <v>0</v>
      </c>
      <c r="AH18" s="415">
        <f t="shared" ref="AH18:AH25" si="6">IF(SUM(AG18,AI18)=0,0,AG18/SUM(AG18,AI18))</f>
        <v>0</v>
      </c>
      <c r="AI18" s="416">
        <f t="shared" ref="AI18:AI25" si="7">COUNTIF(C18:AF18,"=Not Met")</f>
        <v>0</v>
      </c>
      <c r="AJ18" s="415">
        <f t="shared" ref="AJ18:AJ25" si="8">IF(SUM(AG18,AI18)=0,0,AI18/SUM(AG18,AI18))</f>
        <v>0</v>
      </c>
      <c r="AK18" s="417">
        <f t="shared" ref="AK18:AK25" si="9">COUNTIF(C18:AF18,"=N/A")</f>
        <v>0</v>
      </c>
    </row>
    <row r="19" spans="1:37" s="308" customFormat="1">
      <c r="A19" s="688" t="s">
        <v>47</v>
      </c>
      <c r="B19" s="880" t="s">
        <v>666</v>
      </c>
      <c r="C19" s="368"/>
      <c r="D19" s="369"/>
      <c r="E19" s="369"/>
      <c r="F19" s="369"/>
      <c r="G19" s="369"/>
      <c r="H19" s="369"/>
      <c r="I19" s="369"/>
      <c r="J19" s="369"/>
      <c r="K19" s="369"/>
      <c r="L19" s="891"/>
      <c r="M19" s="368"/>
      <c r="N19" s="369"/>
      <c r="O19" s="369"/>
      <c r="P19" s="369"/>
      <c r="Q19" s="369"/>
      <c r="R19" s="369"/>
      <c r="S19" s="369"/>
      <c r="T19" s="369"/>
      <c r="U19" s="369"/>
      <c r="V19" s="891"/>
      <c r="W19" s="368"/>
      <c r="X19" s="369"/>
      <c r="Y19" s="369"/>
      <c r="Z19" s="369"/>
      <c r="AA19" s="369"/>
      <c r="AB19" s="369"/>
      <c r="AC19" s="369"/>
      <c r="AD19" s="369"/>
      <c r="AE19" s="369"/>
      <c r="AF19" s="370"/>
      <c r="AG19" s="414">
        <f t="shared" si="5"/>
        <v>0</v>
      </c>
      <c r="AH19" s="415">
        <f t="shared" si="6"/>
        <v>0</v>
      </c>
      <c r="AI19" s="416">
        <f t="shared" si="7"/>
        <v>0</v>
      </c>
      <c r="AJ19" s="415">
        <f t="shared" si="8"/>
        <v>0</v>
      </c>
      <c r="AK19" s="417">
        <f t="shared" si="9"/>
        <v>0</v>
      </c>
    </row>
    <row r="20" spans="1:37" s="308" customFormat="1">
      <c r="A20" s="688" t="s">
        <v>48</v>
      </c>
      <c r="B20" s="881" t="s">
        <v>667</v>
      </c>
      <c r="C20" s="693"/>
      <c r="D20" s="354"/>
      <c r="E20" s="354"/>
      <c r="F20" s="354"/>
      <c r="G20" s="354"/>
      <c r="H20" s="354"/>
      <c r="I20" s="354"/>
      <c r="J20" s="354"/>
      <c r="K20" s="354"/>
      <c r="L20" s="889"/>
      <c r="M20" s="693"/>
      <c r="N20" s="354"/>
      <c r="O20" s="354"/>
      <c r="P20" s="354"/>
      <c r="Q20" s="354"/>
      <c r="R20" s="354"/>
      <c r="S20" s="354"/>
      <c r="T20" s="354"/>
      <c r="U20" s="354"/>
      <c r="V20" s="889"/>
      <c r="W20" s="693"/>
      <c r="X20" s="354"/>
      <c r="Y20" s="354"/>
      <c r="Z20" s="354"/>
      <c r="AA20" s="354"/>
      <c r="AB20" s="354"/>
      <c r="AC20" s="354"/>
      <c r="AD20" s="354"/>
      <c r="AE20" s="354"/>
      <c r="AF20" s="892"/>
      <c r="AG20" s="414">
        <f t="shared" ref="AG20:AG21" si="10">COUNTIF(C20:AF20,"=Met")</f>
        <v>0</v>
      </c>
      <c r="AH20" s="415">
        <f t="shared" ref="AH20:AH21" si="11">IF(SUM(AG20,AI20)=0,0,AG20/SUM(AG20,AI20))</f>
        <v>0</v>
      </c>
      <c r="AI20" s="416">
        <f t="shared" ref="AI20:AI21" si="12">COUNTIF(C20:AF20,"=Not Met")</f>
        <v>0</v>
      </c>
      <c r="AJ20" s="415">
        <f t="shared" ref="AJ20:AJ21" si="13">IF(SUM(AG20,AI20)=0,0,AI20/SUM(AG20,AI20))</f>
        <v>0</v>
      </c>
      <c r="AK20" s="417">
        <f t="shared" ref="AK20:AK21" si="14">COUNTIF(C20:AF20,"=N/A")</f>
        <v>0</v>
      </c>
    </row>
    <row r="21" spans="1:37" s="308" customFormat="1" ht="25.5">
      <c r="A21" s="688" t="s">
        <v>49</v>
      </c>
      <c r="B21" s="881" t="s">
        <v>668</v>
      </c>
      <c r="C21" s="693"/>
      <c r="D21" s="354"/>
      <c r="E21" s="354"/>
      <c r="F21" s="354"/>
      <c r="G21" s="354"/>
      <c r="H21" s="354"/>
      <c r="I21" s="354"/>
      <c r="J21" s="354"/>
      <c r="K21" s="354"/>
      <c r="L21" s="889"/>
      <c r="M21" s="693"/>
      <c r="N21" s="354"/>
      <c r="O21" s="354"/>
      <c r="P21" s="354"/>
      <c r="Q21" s="354"/>
      <c r="R21" s="354"/>
      <c r="S21" s="354"/>
      <c r="T21" s="354"/>
      <c r="U21" s="354"/>
      <c r="V21" s="889"/>
      <c r="W21" s="693"/>
      <c r="X21" s="354"/>
      <c r="Y21" s="354"/>
      <c r="Z21" s="354"/>
      <c r="AA21" s="354"/>
      <c r="AB21" s="354"/>
      <c r="AC21" s="354"/>
      <c r="AD21" s="354"/>
      <c r="AE21" s="354"/>
      <c r="AF21" s="892"/>
      <c r="AG21" s="414">
        <f t="shared" si="10"/>
        <v>0</v>
      </c>
      <c r="AH21" s="415">
        <f t="shared" si="11"/>
        <v>0</v>
      </c>
      <c r="AI21" s="416">
        <f t="shared" si="12"/>
        <v>0</v>
      </c>
      <c r="AJ21" s="415">
        <f t="shared" si="13"/>
        <v>0</v>
      </c>
      <c r="AK21" s="417">
        <f t="shared" si="14"/>
        <v>0</v>
      </c>
    </row>
    <row r="22" spans="1:37" s="308" customFormat="1" ht="25.5">
      <c r="A22" s="688" t="s">
        <v>50</v>
      </c>
      <c r="B22" s="881" t="s">
        <v>669</v>
      </c>
      <c r="C22" s="693"/>
      <c r="D22" s="354"/>
      <c r="E22" s="354"/>
      <c r="F22" s="354"/>
      <c r="G22" s="354"/>
      <c r="H22" s="354"/>
      <c r="I22" s="354"/>
      <c r="J22" s="354"/>
      <c r="K22" s="354"/>
      <c r="L22" s="889"/>
      <c r="M22" s="693"/>
      <c r="N22" s="354"/>
      <c r="O22" s="354"/>
      <c r="P22" s="354"/>
      <c r="Q22" s="354"/>
      <c r="R22" s="354"/>
      <c r="S22" s="354"/>
      <c r="T22" s="354"/>
      <c r="U22" s="354"/>
      <c r="V22" s="889"/>
      <c r="W22" s="693"/>
      <c r="X22" s="354"/>
      <c r="Y22" s="354"/>
      <c r="Z22" s="354"/>
      <c r="AA22" s="354"/>
      <c r="AB22" s="354"/>
      <c r="AC22" s="354"/>
      <c r="AD22" s="354"/>
      <c r="AE22" s="354"/>
      <c r="AF22" s="892"/>
      <c r="AG22" s="414">
        <f t="shared" si="5"/>
        <v>0</v>
      </c>
      <c r="AH22" s="415">
        <f t="shared" si="6"/>
        <v>0</v>
      </c>
      <c r="AI22" s="416">
        <f t="shared" si="7"/>
        <v>0</v>
      </c>
      <c r="AJ22" s="415">
        <f t="shared" si="8"/>
        <v>0</v>
      </c>
      <c r="AK22" s="417">
        <f t="shared" si="9"/>
        <v>0</v>
      </c>
    </row>
    <row r="23" spans="1:37" s="308" customFormat="1" ht="25.5">
      <c r="A23" s="688" t="s">
        <v>51</v>
      </c>
      <c r="B23" s="873" t="s">
        <v>670</v>
      </c>
      <c r="C23" s="368"/>
      <c r="D23" s="369"/>
      <c r="E23" s="369"/>
      <c r="F23" s="369"/>
      <c r="G23" s="369"/>
      <c r="H23" s="369"/>
      <c r="I23" s="369"/>
      <c r="J23" s="369"/>
      <c r="K23" s="369"/>
      <c r="L23" s="891"/>
      <c r="M23" s="368"/>
      <c r="N23" s="369"/>
      <c r="O23" s="369"/>
      <c r="P23" s="369"/>
      <c r="Q23" s="369"/>
      <c r="R23" s="369"/>
      <c r="S23" s="369"/>
      <c r="T23" s="369"/>
      <c r="U23" s="369"/>
      <c r="V23" s="891"/>
      <c r="W23" s="368"/>
      <c r="X23" s="369"/>
      <c r="Y23" s="369"/>
      <c r="Z23" s="369"/>
      <c r="AA23" s="369"/>
      <c r="AB23" s="369"/>
      <c r="AC23" s="369"/>
      <c r="AD23" s="369"/>
      <c r="AE23" s="369"/>
      <c r="AF23" s="370"/>
      <c r="AG23" s="414">
        <f t="shared" si="5"/>
        <v>0</v>
      </c>
      <c r="AH23" s="415">
        <f t="shared" si="6"/>
        <v>0</v>
      </c>
      <c r="AI23" s="416">
        <f t="shared" si="7"/>
        <v>0</v>
      </c>
      <c r="AJ23" s="415">
        <f t="shared" si="8"/>
        <v>0</v>
      </c>
      <c r="AK23" s="417">
        <f t="shared" si="9"/>
        <v>0</v>
      </c>
    </row>
    <row r="24" spans="1:37" s="308" customFormat="1" ht="25.5">
      <c r="A24" s="688" t="s">
        <v>52</v>
      </c>
      <c r="B24" s="873" t="s">
        <v>671</v>
      </c>
      <c r="C24" s="368"/>
      <c r="D24" s="369"/>
      <c r="E24" s="369"/>
      <c r="F24" s="369"/>
      <c r="G24" s="369"/>
      <c r="H24" s="369"/>
      <c r="I24" s="369"/>
      <c r="J24" s="369"/>
      <c r="K24" s="369"/>
      <c r="L24" s="891"/>
      <c r="M24" s="368"/>
      <c r="N24" s="369"/>
      <c r="O24" s="369"/>
      <c r="P24" s="369"/>
      <c r="Q24" s="369"/>
      <c r="R24" s="369"/>
      <c r="S24" s="369"/>
      <c r="T24" s="369"/>
      <c r="U24" s="369"/>
      <c r="V24" s="891"/>
      <c r="W24" s="368"/>
      <c r="X24" s="369"/>
      <c r="Y24" s="369"/>
      <c r="Z24" s="369"/>
      <c r="AA24" s="369"/>
      <c r="AB24" s="369"/>
      <c r="AC24" s="369"/>
      <c r="AD24" s="369"/>
      <c r="AE24" s="369"/>
      <c r="AF24" s="370"/>
      <c r="AG24" s="414">
        <f t="shared" si="5"/>
        <v>0</v>
      </c>
      <c r="AH24" s="415">
        <f t="shared" si="6"/>
        <v>0</v>
      </c>
      <c r="AI24" s="416">
        <f t="shared" si="7"/>
        <v>0</v>
      </c>
      <c r="AJ24" s="415">
        <f t="shared" si="8"/>
        <v>0</v>
      </c>
      <c r="AK24" s="417">
        <f t="shared" si="9"/>
        <v>0</v>
      </c>
    </row>
    <row r="25" spans="1:37" s="308" customFormat="1" ht="13.5" thickBot="1">
      <c r="A25" s="565" t="s">
        <v>53</v>
      </c>
      <c r="B25" s="882" t="s">
        <v>672</v>
      </c>
      <c r="C25" s="368"/>
      <c r="D25" s="369"/>
      <c r="E25" s="369"/>
      <c r="F25" s="369"/>
      <c r="G25" s="369"/>
      <c r="H25" s="369"/>
      <c r="I25" s="369"/>
      <c r="J25" s="369"/>
      <c r="K25" s="369"/>
      <c r="L25" s="891"/>
      <c r="M25" s="368"/>
      <c r="N25" s="369"/>
      <c r="O25" s="369"/>
      <c r="P25" s="369"/>
      <c r="Q25" s="369"/>
      <c r="R25" s="369"/>
      <c r="S25" s="369"/>
      <c r="T25" s="369"/>
      <c r="U25" s="369"/>
      <c r="V25" s="891"/>
      <c r="W25" s="368"/>
      <c r="X25" s="369"/>
      <c r="Y25" s="369"/>
      <c r="Z25" s="369"/>
      <c r="AA25" s="369"/>
      <c r="AB25" s="369"/>
      <c r="AC25" s="369"/>
      <c r="AD25" s="369"/>
      <c r="AE25" s="369"/>
      <c r="AF25" s="370"/>
      <c r="AG25" s="670">
        <f t="shared" si="5"/>
        <v>0</v>
      </c>
      <c r="AH25" s="671">
        <f t="shared" si="6"/>
        <v>0</v>
      </c>
      <c r="AI25" s="672">
        <f t="shared" si="7"/>
        <v>0</v>
      </c>
      <c r="AJ25" s="671">
        <f t="shared" si="8"/>
        <v>0</v>
      </c>
      <c r="AK25" s="673">
        <f t="shared" si="9"/>
        <v>0</v>
      </c>
    </row>
    <row r="26" spans="1:37" s="374" customFormat="1" ht="13.9" customHeight="1" thickBot="1">
      <c r="A26" s="372"/>
      <c r="B26" s="379" t="s">
        <v>57</v>
      </c>
      <c r="C26" s="667"/>
      <c r="D26" s="668"/>
      <c r="E26" s="668"/>
      <c r="F26" s="668"/>
      <c r="G26" s="668"/>
      <c r="H26" s="668"/>
      <c r="I26" s="668"/>
      <c r="J26" s="668"/>
      <c r="K26" s="668"/>
      <c r="L26" s="669"/>
      <c r="M26" s="667"/>
      <c r="N26" s="668"/>
      <c r="O26" s="668"/>
      <c r="P26" s="668"/>
      <c r="Q26" s="668"/>
      <c r="R26" s="668"/>
      <c r="S26" s="668"/>
      <c r="T26" s="668"/>
      <c r="U26" s="668"/>
      <c r="V26" s="669"/>
      <c r="W26" s="667"/>
      <c r="X26" s="668"/>
      <c r="Y26" s="668"/>
      <c r="Z26" s="668"/>
      <c r="AA26" s="668"/>
      <c r="AB26" s="668"/>
      <c r="AC26" s="668"/>
      <c r="AD26" s="668"/>
      <c r="AE26" s="668"/>
      <c r="AF26" s="669"/>
      <c r="AG26" s="373"/>
      <c r="AH26" s="373"/>
      <c r="AI26" s="373"/>
      <c r="AJ26" s="373"/>
      <c r="AK26" s="373"/>
    </row>
    <row r="27" spans="1:37" s="308" customFormat="1" ht="13.9" customHeight="1" thickBot="1">
      <c r="A27" s="963"/>
      <c r="B27" s="376"/>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422"/>
      <c r="AA27" s="422"/>
      <c r="AB27" s="422"/>
      <c r="AC27" s="422"/>
      <c r="AD27" s="422"/>
      <c r="AE27" s="422"/>
      <c r="AF27" s="422"/>
      <c r="AG27" s="377"/>
      <c r="AH27" s="378"/>
      <c r="AI27" s="377"/>
      <c r="AJ27" s="378"/>
      <c r="AK27" s="377"/>
    </row>
    <row r="28" spans="1:37" s="308" customFormat="1" ht="13.9" customHeight="1">
      <c r="A28" s="963"/>
      <c r="B28" s="379" t="s">
        <v>58</v>
      </c>
      <c r="C28" s="380">
        <f t="shared" ref="C28:AF28" si="15">COUNTIF(C9:C25,"=Met")</f>
        <v>0</v>
      </c>
      <c r="D28" s="381">
        <f t="shared" si="15"/>
        <v>0</v>
      </c>
      <c r="E28" s="381">
        <f t="shared" si="15"/>
        <v>0</v>
      </c>
      <c r="F28" s="381">
        <f t="shared" si="15"/>
        <v>0</v>
      </c>
      <c r="G28" s="381">
        <f t="shared" si="15"/>
        <v>0</v>
      </c>
      <c r="H28" s="381">
        <f t="shared" si="15"/>
        <v>0</v>
      </c>
      <c r="I28" s="381">
        <f t="shared" si="15"/>
        <v>0</v>
      </c>
      <c r="J28" s="381">
        <f t="shared" si="15"/>
        <v>0</v>
      </c>
      <c r="K28" s="381">
        <f t="shared" si="15"/>
        <v>0</v>
      </c>
      <c r="L28" s="381">
        <f t="shared" si="15"/>
        <v>0</v>
      </c>
      <c r="M28" s="381">
        <f t="shared" si="15"/>
        <v>0</v>
      </c>
      <c r="N28" s="381">
        <f t="shared" si="15"/>
        <v>0</v>
      </c>
      <c r="O28" s="381">
        <f t="shared" si="15"/>
        <v>0</v>
      </c>
      <c r="P28" s="381">
        <f t="shared" si="15"/>
        <v>0</v>
      </c>
      <c r="Q28" s="381">
        <f t="shared" si="15"/>
        <v>0</v>
      </c>
      <c r="R28" s="381">
        <f t="shared" si="15"/>
        <v>0</v>
      </c>
      <c r="S28" s="381">
        <f t="shared" si="15"/>
        <v>0</v>
      </c>
      <c r="T28" s="381">
        <f t="shared" si="15"/>
        <v>0</v>
      </c>
      <c r="U28" s="381">
        <f t="shared" si="15"/>
        <v>0</v>
      </c>
      <c r="V28" s="381">
        <f t="shared" si="15"/>
        <v>0</v>
      </c>
      <c r="W28" s="381">
        <f t="shared" si="15"/>
        <v>0</v>
      </c>
      <c r="X28" s="381">
        <f t="shared" si="15"/>
        <v>0</v>
      </c>
      <c r="Y28" s="381">
        <f t="shared" si="15"/>
        <v>0</v>
      </c>
      <c r="Z28" s="381">
        <f t="shared" si="15"/>
        <v>0</v>
      </c>
      <c r="AA28" s="381">
        <f t="shared" si="15"/>
        <v>0</v>
      </c>
      <c r="AB28" s="381">
        <f t="shared" si="15"/>
        <v>0</v>
      </c>
      <c r="AC28" s="381">
        <f t="shared" si="15"/>
        <v>0</v>
      </c>
      <c r="AD28" s="381">
        <f t="shared" si="15"/>
        <v>0</v>
      </c>
      <c r="AE28" s="381">
        <f t="shared" si="15"/>
        <v>0</v>
      </c>
      <c r="AF28" s="382">
        <f t="shared" si="15"/>
        <v>0</v>
      </c>
      <c r="AG28" s="377"/>
      <c r="AH28" s="378"/>
      <c r="AI28" s="377"/>
      <c r="AJ28" s="378"/>
      <c r="AK28" s="377"/>
    </row>
    <row r="29" spans="1:37" s="308" customFormat="1" ht="13.9" customHeight="1">
      <c r="A29" s="963"/>
      <c r="B29" s="379" t="s">
        <v>59</v>
      </c>
      <c r="C29" s="383">
        <f t="shared" ref="C29:AF29" si="16">IF(SUM(C28,C30)=0,0,C28/SUM(C28,C30))</f>
        <v>0</v>
      </c>
      <c r="D29" s="384">
        <f t="shared" si="16"/>
        <v>0</v>
      </c>
      <c r="E29" s="384">
        <f t="shared" si="16"/>
        <v>0</v>
      </c>
      <c r="F29" s="384">
        <f t="shared" si="16"/>
        <v>0</v>
      </c>
      <c r="G29" s="384">
        <f t="shared" si="16"/>
        <v>0</v>
      </c>
      <c r="H29" s="384">
        <f t="shared" si="16"/>
        <v>0</v>
      </c>
      <c r="I29" s="384">
        <f t="shared" si="16"/>
        <v>0</v>
      </c>
      <c r="J29" s="384">
        <f t="shared" si="16"/>
        <v>0</v>
      </c>
      <c r="K29" s="384">
        <f t="shared" si="16"/>
        <v>0</v>
      </c>
      <c r="L29" s="384">
        <f t="shared" si="16"/>
        <v>0</v>
      </c>
      <c r="M29" s="384">
        <f t="shared" si="16"/>
        <v>0</v>
      </c>
      <c r="N29" s="384">
        <f t="shared" si="16"/>
        <v>0</v>
      </c>
      <c r="O29" s="384">
        <f t="shared" si="16"/>
        <v>0</v>
      </c>
      <c r="P29" s="384">
        <f t="shared" si="16"/>
        <v>0</v>
      </c>
      <c r="Q29" s="384">
        <f t="shared" si="16"/>
        <v>0</v>
      </c>
      <c r="R29" s="384">
        <f t="shared" si="16"/>
        <v>0</v>
      </c>
      <c r="S29" s="384">
        <f t="shared" si="16"/>
        <v>0</v>
      </c>
      <c r="T29" s="384">
        <f t="shared" si="16"/>
        <v>0</v>
      </c>
      <c r="U29" s="384">
        <f t="shared" si="16"/>
        <v>0</v>
      </c>
      <c r="V29" s="384">
        <f t="shared" si="16"/>
        <v>0</v>
      </c>
      <c r="W29" s="384">
        <f t="shared" si="16"/>
        <v>0</v>
      </c>
      <c r="X29" s="384">
        <f t="shared" si="16"/>
        <v>0</v>
      </c>
      <c r="Y29" s="384">
        <f t="shared" si="16"/>
        <v>0</v>
      </c>
      <c r="Z29" s="384">
        <f t="shared" si="16"/>
        <v>0</v>
      </c>
      <c r="AA29" s="384">
        <f t="shared" si="16"/>
        <v>0</v>
      </c>
      <c r="AB29" s="384">
        <f t="shared" si="16"/>
        <v>0</v>
      </c>
      <c r="AC29" s="384">
        <f t="shared" si="16"/>
        <v>0</v>
      </c>
      <c r="AD29" s="384">
        <f t="shared" si="16"/>
        <v>0</v>
      </c>
      <c r="AE29" s="384">
        <f t="shared" si="16"/>
        <v>0</v>
      </c>
      <c r="AF29" s="385">
        <f t="shared" si="16"/>
        <v>0</v>
      </c>
      <c r="AG29" s="377"/>
      <c r="AH29" s="378"/>
      <c r="AI29" s="377"/>
      <c r="AJ29" s="378"/>
      <c r="AK29" s="377"/>
    </row>
    <row r="30" spans="1:37" s="308" customFormat="1" ht="13.9" customHeight="1">
      <c r="A30" s="963"/>
      <c r="B30" s="379" t="s">
        <v>60</v>
      </c>
      <c r="C30" s="386">
        <f t="shared" ref="C30:AF30" si="17">COUNTIF(C9:C25,"=Not Met")</f>
        <v>0</v>
      </c>
      <c r="D30" s="387">
        <f t="shared" si="17"/>
        <v>0</v>
      </c>
      <c r="E30" s="387">
        <f t="shared" si="17"/>
        <v>0</v>
      </c>
      <c r="F30" s="387">
        <f t="shared" si="17"/>
        <v>0</v>
      </c>
      <c r="G30" s="387">
        <f t="shared" si="17"/>
        <v>0</v>
      </c>
      <c r="H30" s="387">
        <f t="shared" si="17"/>
        <v>0</v>
      </c>
      <c r="I30" s="387">
        <f t="shared" si="17"/>
        <v>0</v>
      </c>
      <c r="J30" s="387">
        <f t="shared" si="17"/>
        <v>0</v>
      </c>
      <c r="K30" s="387">
        <f t="shared" si="17"/>
        <v>0</v>
      </c>
      <c r="L30" s="387">
        <f t="shared" si="17"/>
        <v>0</v>
      </c>
      <c r="M30" s="387">
        <f t="shared" si="17"/>
        <v>0</v>
      </c>
      <c r="N30" s="387">
        <f t="shared" si="17"/>
        <v>0</v>
      </c>
      <c r="O30" s="387">
        <f t="shared" si="17"/>
        <v>0</v>
      </c>
      <c r="P30" s="387">
        <f t="shared" si="17"/>
        <v>0</v>
      </c>
      <c r="Q30" s="387">
        <f t="shared" si="17"/>
        <v>0</v>
      </c>
      <c r="R30" s="387">
        <f t="shared" si="17"/>
        <v>0</v>
      </c>
      <c r="S30" s="387">
        <f t="shared" si="17"/>
        <v>0</v>
      </c>
      <c r="T30" s="387">
        <f t="shared" si="17"/>
        <v>0</v>
      </c>
      <c r="U30" s="387">
        <f t="shared" si="17"/>
        <v>0</v>
      </c>
      <c r="V30" s="387">
        <f t="shared" si="17"/>
        <v>0</v>
      </c>
      <c r="W30" s="387">
        <f t="shared" si="17"/>
        <v>0</v>
      </c>
      <c r="X30" s="387">
        <f t="shared" si="17"/>
        <v>0</v>
      </c>
      <c r="Y30" s="387">
        <f t="shared" si="17"/>
        <v>0</v>
      </c>
      <c r="Z30" s="387">
        <f t="shared" si="17"/>
        <v>0</v>
      </c>
      <c r="AA30" s="387">
        <f t="shared" si="17"/>
        <v>0</v>
      </c>
      <c r="AB30" s="387">
        <f t="shared" si="17"/>
        <v>0</v>
      </c>
      <c r="AC30" s="387">
        <f t="shared" si="17"/>
        <v>0</v>
      </c>
      <c r="AD30" s="387">
        <f t="shared" si="17"/>
        <v>0</v>
      </c>
      <c r="AE30" s="387">
        <f t="shared" si="17"/>
        <v>0</v>
      </c>
      <c r="AF30" s="388">
        <f t="shared" si="17"/>
        <v>0</v>
      </c>
      <c r="AG30" s="377"/>
      <c r="AH30" s="378"/>
      <c r="AI30" s="377"/>
      <c r="AJ30" s="378"/>
      <c r="AK30" s="377"/>
    </row>
    <row r="31" spans="1:37" s="308" customFormat="1" ht="13.9" customHeight="1">
      <c r="A31" s="963"/>
      <c r="B31" s="379" t="s">
        <v>61</v>
      </c>
      <c r="C31" s="383">
        <f t="shared" ref="C31:AF31" si="18">IF(SUM(C28,C30)=0,0,C30/SUM(C28,C30))</f>
        <v>0</v>
      </c>
      <c r="D31" s="384">
        <f t="shared" si="18"/>
        <v>0</v>
      </c>
      <c r="E31" s="384">
        <f t="shared" si="18"/>
        <v>0</v>
      </c>
      <c r="F31" s="384">
        <f t="shared" si="18"/>
        <v>0</v>
      </c>
      <c r="G31" s="384">
        <f t="shared" si="18"/>
        <v>0</v>
      </c>
      <c r="H31" s="384">
        <f t="shared" si="18"/>
        <v>0</v>
      </c>
      <c r="I31" s="384">
        <f t="shared" si="18"/>
        <v>0</v>
      </c>
      <c r="J31" s="384">
        <f t="shared" si="18"/>
        <v>0</v>
      </c>
      <c r="K31" s="384">
        <f t="shared" si="18"/>
        <v>0</v>
      </c>
      <c r="L31" s="384">
        <f t="shared" si="18"/>
        <v>0</v>
      </c>
      <c r="M31" s="384">
        <f t="shared" si="18"/>
        <v>0</v>
      </c>
      <c r="N31" s="384">
        <f t="shared" si="18"/>
        <v>0</v>
      </c>
      <c r="O31" s="384">
        <f t="shared" si="18"/>
        <v>0</v>
      </c>
      <c r="P31" s="384">
        <f t="shared" si="18"/>
        <v>0</v>
      </c>
      <c r="Q31" s="384">
        <f t="shared" si="18"/>
        <v>0</v>
      </c>
      <c r="R31" s="384">
        <f t="shared" si="18"/>
        <v>0</v>
      </c>
      <c r="S31" s="384">
        <f t="shared" si="18"/>
        <v>0</v>
      </c>
      <c r="T31" s="384">
        <f t="shared" si="18"/>
        <v>0</v>
      </c>
      <c r="U31" s="384">
        <f t="shared" si="18"/>
        <v>0</v>
      </c>
      <c r="V31" s="384">
        <f t="shared" si="18"/>
        <v>0</v>
      </c>
      <c r="W31" s="384">
        <f t="shared" si="18"/>
        <v>0</v>
      </c>
      <c r="X31" s="384">
        <f t="shared" si="18"/>
        <v>0</v>
      </c>
      <c r="Y31" s="384">
        <f t="shared" si="18"/>
        <v>0</v>
      </c>
      <c r="Z31" s="384">
        <f t="shared" si="18"/>
        <v>0</v>
      </c>
      <c r="AA31" s="384">
        <f t="shared" si="18"/>
        <v>0</v>
      </c>
      <c r="AB31" s="384">
        <f t="shared" si="18"/>
        <v>0</v>
      </c>
      <c r="AC31" s="384">
        <f t="shared" si="18"/>
        <v>0</v>
      </c>
      <c r="AD31" s="384">
        <f t="shared" si="18"/>
        <v>0</v>
      </c>
      <c r="AE31" s="384">
        <f t="shared" si="18"/>
        <v>0</v>
      </c>
      <c r="AF31" s="385">
        <f t="shared" si="18"/>
        <v>0</v>
      </c>
      <c r="AG31" s="377"/>
      <c r="AH31" s="378"/>
      <c r="AI31" s="377"/>
      <c r="AJ31" s="378"/>
      <c r="AK31" s="377"/>
    </row>
    <row r="32" spans="1:37" s="308" customFormat="1" ht="13.9" customHeight="1" thickBot="1">
      <c r="A32" s="963"/>
      <c r="B32" s="379" t="s">
        <v>62</v>
      </c>
      <c r="C32" s="389">
        <f>COUNTIF(C9:C25,"=N/A")</f>
        <v>0</v>
      </c>
      <c r="D32" s="390">
        <f t="shared" ref="D32:AF32" si="19">COUNTIF(D9:D25,"=N/A")</f>
        <v>0</v>
      </c>
      <c r="E32" s="390">
        <f t="shared" si="19"/>
        <v>0</v>
      </c>
      <c r="F32" s="390">
        <f t="shared" si="19"/>
        <v>0</v>
      </c>
      <c r="G32" s="390">
        <f t="shared" si="19"/>
        <v>0</v>
      </c>
      <c r="H32" s="390">
        <f t="shared" si="19"/>
        <v>0</v>
      </c>
      <c r="I32" s="390">
        <f t="shared" si="19"/>
        <v>0</v>
      </c>
      <c r="J32" s="390">
        <f t="shared" si="19"/>
        <v>0</v>
      </c>
      <c r="K32" s="390">
        <f t="shared" si="19"/>
        <v>0</v>
      </c>
      <c r="L32" s="390">
        <f t="shared" si="19"/>
        <v>0</v>
      </c>
      <c r="M32" s="390">
        <f t="shared" si="19"/>
        <v>0</v>
      </c>
      <c r="N32" s="390">
        <f t="shared" si="19"/>
        <v>0</v>
      </c>
      <c r="O32" s="390">
        <f t="shared" si="19"/>
        <v>0</v>
      </c>
      <c r="P32" s="390">
        <f t="shared" si="19"/>
        <v>0</v>
      </c>
      <c r="Q32" s="390">
        <f t="shared" si="19"/>
        <v>0</v>
      </c>
      <c r="R32" s="390">
        <f t="shared" si="19"/>
        <v>0</v>
      </c>
      <c r="S32" s="390">
        <f t="shared" si="19"/>
        <v>0</v>
      </c>
      <c r="T32" s="390">
        <f t="shared" si="19"/>
        <v>0</v>
      </c>
      <c r="U32" s="390">
        <f t="shared" si="19"/>
        <v>0</v>
      </c>
      <c r="V32" s="390">
        <f t="shared" si="19"/>
        <v>0</v>
      </c>
      <c r="W32" s="390">
        <f t="shared" si="19"/>
        <v>0</v>
      </c>
      <c r="X32" s="390">
        <f t="shared" si="19"/>
        <v>0</v>
      </c>
      <c r="Y32" s="390">
        <f t="shared" si="19"/>
        <v>0</v>
      </c>
      <c r="Z32" s="390">
        <f t="shared" si="19"/>
        <v>0</v>
      </c>
      <c r="AA32" s="390">
        <f t="shared" si="19"/>
        <v>0</v>
      </c>
      <c r="AB32" s="390">
        <f t="shared" si="19"/>
        <v>0</v>
      </c>
      <c r="AC32" s="390">
        <f t="shared" si="19"/>
        <v>0</v>
      </c>
      <c r="AD32" s="390">
        <f t="shared" si="19"/>
        <v>0</v>
      </c>
      <c r="AE32" s="390">
        <f t="shared" si="19"/>
        <v>0</v>
      </c>
      <c r="AF32" s="391">
        <f t="shared" si="19"/>
        <v>0</v>
      </c>
      <c r="AG32" s="165"/>
      <c r="AH32" s="165"/>
      <c r="AI32" s="165"/>
      <c r="AJ32" s="165"/>
      <c r="AK32" s="165"/>
    </row>
    <row r="33" spans="1:37" s="308" customFormat="1" ht="13.9" customHeight="1" thickBot="1">
      <c r="A33" s="1026"/>
      <c r="B33" s="1027"/>
      <c r="C33" s="1027"/>
      <c r="D33" s="1027"/>
      <c r="E33" s="1027"/>
      <c r="F33" s="1027"/>
      <c r="G33" s="1027"/>
      <c r="H33" s="1027"/>
      <c r="I33" s="1027"/>
      <c r="J33" s="1027"/>
      <c r="K33" s="1027"/>
      <c r="L33" s="1027"/>
      <c r="M33" s="1027"/>
      <c r="N33" s="1027"/>
      <c r="O33" s="1027"/>
      <c r="P33" s="1027"/>
      <c r="Q33" s="1027"/>
      <c r="R33" s="1027"/>
      <c r="S33" s="1027"/>
      <c r="T33" s="1027"/>
      <c r="U33" s="1027"/>
      <c r="V33" s="1027"/>
      <c r="W33" s="1027"/>
      <c r="X33" s="1027"/>
      <c r="Y33" s="1027"/>
      <c r="Z33" s="1027"/>
      <c r="AA33" s="1027"/>
      <c r="AB33" s="1027"/>
      <c r="AC33" s="1027"/>
      <c r="AD33" s="1027"/>
      <c r="AE33" s="1027"/>
      <c r="AF33" s="1027"/>
      <c r="AG33" s="1027"/>
      <c r="AH33" s="1027"/>
      <c r="AI33" s="1027"/>
      <c r="AJ33" s="1027"/>
      <c r="AK33" s="1027"/>
    </row>
    <row r="34" spans="1:37" s="374" customFormat="1" ht="13.9" customHeight="1">
      <c r="A34" s="392"/>
      <c r="B34" s="393"/>
      <c r="C34" s="394" t="s">
        <v>63</v>
      </c>
      <c r="D34" s="395"/>
      <c r="E34" s="395"/>
      <c r="F34" s="395"/>
      <c r="G34" s="395"/>
      <c r="H34" s="395"/>
      <c r="I34" s="395"/>
      <c r="J34" s="395"/>
      <c r="K34" s="395"/>
      <c r="L34" s="396"/>
      <c r="M34" s="394" t="s">
        <v>64</v>
      </c>
      <c r="N34" s="395"/>
      <c r="O34" s="395"/>
      <c r="P34" s="395"/>
      <c r="Q34" s="395"/>
      <c r="R34" s="395"/>
      <c r="S34" s="395"/>
      <c r="T34" s="395"/>
      <c r="U34" s="395"/>
      <c r="V34" s="396"/>
      <c r="W34" s="394" t="s">
        <v>65</v>
      </c>
      <c r="X34" s="395"/>
      <c r="Y34" s="395"/>
      <c r="Z34" s="395"/>
      <c r="AA34" s="395"/>
      <c r="AB34" s="395"/>
      <c r="AC34" s="395"/>
      <c r="AD34" s="395"/>
      <c r="AE34" s="395"/>
      <c r="AF34" s="396"/>
      <c r="AG34" s="397"/>
      <c r="AH34" s="398"/>
      <c r="AI34" s="398"/>
      <c r="AJ34" s="398"/>
      <c r="AK34" s="398"/>
    </row>
    <row r="35" spans="1:37" s="374" customFormat="1" ht="70.150000000000006" customHeight="1" thickBot="1">
      <c r="A35" s="392"/>
      <c r="B35" s="399"/>
      <c r="C35" s="1051"/>
      <c r="D35" s="1052"/>
      <c r="E35" s="1052"/>
      <c r="F35" s="1052"/>
      <c r="G35" s="1052"/>
      <c r="H35" s="1052"/>
      <c r="I35" s="1052"/>
      <c r="J35" s="1052"/>
      <c r="K35" s="1052"/>
      <c r="L35" s="1053"/>
      <c r="M35" s="1051"/>
      <c r="N35" s="1052"/>
      <c r="O35" s="1052"/>
      <c r="P35" s="1052"/>
      <c r="Q35" s="1052"/>
      <c r="R35" s="1052"/>
      <c r="S35" s="1052"/>
      <c r="T35" s="1052"/>
      <c r="U35" s="1052"/>
      <c r="V35" s="1053"/>
      <c r="W35" s="1051"/>
      <c r="X35" s="1052"/>
      <c r="Y35" s="1052"/>
      <c r="Z35" s="1052"/>
      <c r="AA35" s="1052"/>
      <c r="AB35" s="1052"/>
      <c r="AC35" s="1052"/>
      <c r="AD35" s="1052"/>
      <c r="AE35" s="1052"/>
      <c r="AF35" s="1053"/>
      <c r="AG35" s="399"/>
      <c r="AH35" s="399"/>
      <c r="AI35" s="399"/>
      <c r="AJ35" s="399"/>
      <c r="AK35" s="399"/>
    </row>
    <row r="36" spans="1:37" s="308" customFormat="1">
      <c r="A36" s="963"/>
      <c r="B36" s="400"/>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c r="AE36" s="401"/>
      <c r="AF36" s="401"/>
      <c r="AG36" s="165"/>
      <c r="AH36" s="165"/>
      <c r="AI36" s="165"/>
      <c r="AJ36" s="165"/>
      <c r="AK36" s="165"/>
    </row>
    <row r="37" spans="1:37" s="308" customFormat="1">
      <c r="A37" s="963"/>
      <c r="B37" s="400"/>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163"/>
      <c r="AH37" s="163"/>
      <c r="AI37" s="163"/>
      <c r="AJ37" s="163"/>
      <c r="AK37" s="163"/>
    </row>
    <row r="38" spans="1:37" s="308" customFormat="1">
      <c r="A38" s="963"/>
      <c r="B38" s="400"/>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163"/>
      <c r="AH38" s="163"/>
      <c r="AI38" s="163"/>
      <c r="AJ38" s="163"/>
      <c r="AK38" s="163"/>
    </row>
    <row r="39" spans="1:37" s="308" customFormat="1">
      <c r="A39" s="963"/>
      <c r="B39" s="400"/>
      <c r="C39" s="401"/>
      <c r="D39" s="401"/>
      <c r="E39" s="401"/>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01"/>
      <c r="AF39" s="401"/>
      <c r="AG39" s="163"/>
      <c r="AH39" s="163"/>
      <c r="AI39" s="163"/>
      <c r="AJ39" s="163"/>
      <c r="AK39" s="163"/>
    </row>
    <row r="40" spans="1:37" s="308" customFormat="1">
      <c r="A40" s="963"/>
      <c r="B40" s="400"/>
      <c r="C40" s="401"/>
      <c r="D40" s="401"/>
      <c r="E40" s="401"/>
      <c r="F40" s="401"/>
      <c r="G40" s="401"/>
      <c r="H40" s="401"/>
      <c r="I40" s="401"/>
      <c r="J40" s="401"/>
      <c r="K40" s="401"/>
      <c r="L40" s="401"/>
      <c r="M40" s="401"/>
      <c r="N40" s="401"/>
      <c r="O40" s="401"/>
      <c r="P40" s="401"/>
      <c r="Q40" s="401"/>
      <c r="R40" s="401"/>
      <c r="S40" s="401"/>
      <c r="T40" s="401"/>
      <c r="U40" s="401"/>
      <c r="V40" s="401"/>
      <c r="W40" s="401"/>
      <c r="X40" s="401"/>
      <c r="Y40" s="401"/>
      <c r="Z40" s="401"/>
      <c r="AA40" s="401"/>
      <c r="AB40" s="401"/>
      <c r="AC40" s="401"/>
      <c r="AD40" s="401"/>
      <c r="AE40" s="401"/>
      <c r="AF40" s="401"/>
      <c r="AG40" s="163"/>
      <c r="AH40" s="163"/>
      <c r="AI40" s="163"/>
      <c r="AJ40" s="163"/>
      <c r="AK40" s="163"/>
    </row>
    <row r="41" spans="1:37" s="308" customFormat="1">
      <c r="A41" s="963"/>
      <c r="B41" s="400"/>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163"/>
      <c r="AH41" s="163"/>
      <c r="AI41" s="163"/>
      <c r="AJ41" s="163"/>
      <c r="AK41" s="163"/>
    </row>
    <row r="42" spans="1:37" s="308" customFormat="1">
      <c r="A42" s="963"/>
      <c r="B42" s="400"/>
      <c r="C42" s="401"/>
      <c r="D42" s="401"/>
      <c r="E42" s="401"/>
      <c r="F42" s="401"/>
      <c r="G42" s="401"/>
      <c r="H42" s="401"/>
      <c r="I42" s="401"/>
      <c r="J42" s="401"/>
      <c r="K42" s="401"/>
      <c r="L42" s="401"/>
      <c r="M42" s="401"/>
      <c r="N42" s="401"/>
      <c r="O42" s="401"/>
      <c r="P42" s="401"/>
      <c r="Q42" s="401"/>
      <c r="R42" s="401"/>
      <c r="S42" s="401"/>
      <c r="T42" s="401"/>
      <c r="U42" s="401"/>
      <c r="V42" s="401"/>
      <c r="W42" s="401"/>
      <c r="X42" s="401"/>
      <c r="Y42" s="401"/>
      <c r="Z42" s="401"/>
      <c r="AA42" s="401"/>
      <c r="AB42" s="401"/>
      <c r="AC42" s="401"/>
      <c r="AD42" s="401"/>
      <c r="AE42" s="401"/>
      <c r="AF42" s="401"/>
      <c r="AG42" s="163"/>
      <c r="AH42" s="163"/>
      <c r="AI42" s="163"/>
      <c r="AJ42" s="163"/>
      <c r="AK42" s="163"/>
    </row>
    <row r="43" spans="1:37" s="308" customFormat="1">
      <c r="A43" s="963"/>
      <c r="B43" s="400"/>
      <c r="C43" s="401"/>
      <c r="D43" s="401"/>
      <c r="E43" s="401"/>
      <c r="F43" s="401"/>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c r="AG43" s="163"/>
      <c r="AH43" s="163"/>
      <c r="AI43" s="163"/>
      <c r="AJ43" s="163"/>
      <c r="AK43" s="163"/>
    </row>
    <row r="44" spans="1:37" s="308" customFormat="1">
      <c r="A44" s="963"/>
      <c r="B44" s="400"/>
      <c r="C44" s="401"/>
      <c r="D44" s="401"/>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163"/>
      <c r="AH44" s="163"/>
      <c r="AI44" s="163"/>
      <c r="AJ44" s="163"/>
      <c r="AK44" s="163"/>
    </row>
    <row r="45" spans="1:37" s="308" customFormat="1">
      <c r="A45" s="963"/>
      <c r="B45" s="400"/>
      <c r="C45" s="401"/>
      <c r="D45" s="401"/>
      <c r="E45" s="401"/>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163"/>
      <c r="AH45" s="163"/>
      <c r="AI45" s="163"/>
      <c r="AJ45" s="163"/>
      <c r="AK45" s="163"/>
    </row>
    <row r="46" spans="1:37" s="308" customFormat="1">
      <c r="A46" s="963"/>
      <c r="B46" s="377"/>
      <c r="C46" s="402"/>
      <c r="D46" s="402"/>
      <c r="E46" s="402"/>
      <c r="F46" s="402"/>
      <c r="G46" s="402"/>
      <c r="H46" s="402"/>
      <c r="I46" s="402"/>
      <c r="J46" s="402"/>
      <c r="K46" s="402"/>
      <c r="L46" s="402"/>
      <c r="M46" s="402"/>
      <c r="N46" s="402"/>
      <c r="O46" s="402"/>
      <c r="P46" s="402"/>
      <c r="Q46" s="402"/>
      <c r="R46" s="402"/>
      <c r="S46" s="402"/>
      <c r="T46" s="402"/>
      <c r="U46" s="402"/>
      <c r="V46" s="402"/>
      <c r="W46" s="402"/>
      <c r="X46" s="402"/>
      <c r="Y46" s="402"/>
      <c r="Z46" s="402"/>
      <c r="AA46" s="402"/>
      <c r="AB46" s="402"/>
      <c r="AC46" s="402"/>
      <c r="AD46" s="402"/>
      <c r="AE46" s="402"/>
      <c r="AF46" s="377"/>
      <c r="AG46" s="163"/>
      <c r="AH46" s="163"/>
      <c r="AI46" s="163"/>
      <c r="AJ46" s="163"/>
      <c r="AK46" s="163"/>
    </row>
    <row r="47" spans="1:37" s="308" customFormat="1">
      <c r="A47" s="963"/>
      <c r="B47" s="377"/>
      <c r="C47" s="402"/>
      <c r="D47" s="402"/>
      <c r="E47" s="402"/>
      <c r="F47" s="402"/>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377"/>
      <c r="AG47" s="163"/>
      <c r="AH47" s="163"/>
      <c r="AI47" s="163"/>
      <c r="AJ47" s="163"/>
      <c r="AK47" s="163"/>
    </row>
    <row r="48" spans="1:37" s="308" customFormat="1">
      <c r="A48" s="963"/>
      <c r="B48" s="377"/>
      <c r="C48" s="402"/>
      <c r="D48" s="402"/>
      <c r="E48" s="402"/>
      <c r="F48" s="402"/>
      <c r="G48" s="402"/>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377"/>
      <c r="AG48" s="163"/>
      <c r="AH48" s="163"/>
      <c r="AI48" s="163"/>
      <c r="AJ48" s="163"/>
      <c r="AK48" s="163"/>
    </row>
    <row r="49" spans="1:37" s="308" customFormat="1">
      <c r="A49" s="963"/>
      <c r="B49" s="377"/>
      <c r="C49" s="402"/>
      <c r="D49" s="402"/>
      <c r="E49" s="402"/>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377"/>
      <c r="AG49" s="163"/>
      <c r="AH49" s="163"/>
      <c r="AI49" s="163"/>
      <c r="AJ49" s="163"/>
      <c r="AK49" s="163"/>
    </row>
    <row r="50" spans="1:37" s="308" customFormat="1">
      <c r="A50" s="963"/>
      <c r="B50" s="377"/>
      <c r="C50" s="402"/>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377"/>
      <c r="AG50" s="163"/>
      <c r="AH50" s="163"/>
      <c r="AI50" s="163"/>
      <c r="AJ50" s="163"/>
      <c r="AK50" s="163"/>
    </row>
    <row r="51" spans="1:37" s="308" customFormat="1">
      <c r="A51" s="963"/>
      <c r="B51" s="377"/>
      <c r="C51" s="402"/>
      <c r="D51" s="402"/>
      <c r="E51" s="402"/>
      <c r="F51" s="402"/>
      <c r="G51" s="402"/>
      <c r="H51" s="402"/>
      <c r="I51" s="402"/>
      <c r="J51" s="402"/>
      <c r="K51" s="402"/>
      <c r="L51" s="402"/>
      <c r="M51" s="402"/>
      <c r="N51" s="402"/>
      <c r="O51" s="402"/>
      <c r="P51" s="402"/>
      <c r="Q51" s="402"/>
      <c r="R51" s="402"/>
      <c r="S51" s="402"/>
      <c r="T51" s="402"/>
      <c r="U51" s="402"/>
      <c r="V51" s="402"/>
      <c r="W51" s="402"/>
      <c r="X51" s="402"/>
      <c r="Y51" s="402"/>
      <c r="Z51" s="402"/>
      <c r="AA51" s="402"/>
      <c r="AB51" s="402"/>
      <c r="AC51" s="402"/>
      <c r="AD51" s="402"/>
      <c r="AE51" s="402"/>
      <c r="AF51" s="377"/>
      <c r="AG51" s="163"/>
      <c r="AH51" s="163"/>
      <c r="AI51" s="163"/>
      <c r="AJ51" s="163"/>
      <c r="AK51" s="163"/>
    </row>
    <row r="52" spans="1:37" s="308" customFormat="1">
      <c r="A52" s="963"/>
      <c r="B52" s="377"/>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402"/>
      <c r="AB52" s="402"/>
      <c r="AC52" s="402"/>
      <c r="AD52" s="402"/>
      <c r="AE52" s="402"/>
      <c r="AF52" s="377"/>
      <c r="AG52" s="163"/>
      <c r="AH52" s="163"/>
      <c r="AI52" s="163"/>
      <c r="AJ52" s="163"/>
      <c r="AK52" s="163"/>
    </row>
    <row r="53" spans="1:37" s="308" customFormat="1">
      <c r="A53" s="963"/>
      <c r="B53" s="377"/>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377"/>
      <c r="AG53" s="163"/>
      <c r="AH53" s="163"/>
      <c r="AI53" s="163"/>
      <c r="AJ53" s="163"/>
      <c r="AK53" s="163"/>
    </row>
    <row r="54" spans="1:37" s="308" customFormat="1">
      <c r="A54" s="963"/>
      <c r="B54" s="377"/>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377"/>
      <c r="AG54" s="163"/>
      <c r="AH54" s="163"/>
      <c r="AI54" s="163"/>
      <c r="AJ54" s="163"/>
      <c r="AK54" s="163"/>
    </row>
    <row r="55" spans="1:37" s="308" customFormat="1">
      <c r="A55" s="963"/>
      <c r="B55" s="377"/>
      <c r="C55" s="402"/>
      <c r="D55" s="402"/>
      <c r="E55" s="402"/>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377"/>
      <c r="AG55" s="163"/>
      <c r="AH55" s="163"/>
      <c r="AI55" s="163"/>
      <c r="AJ55" s="163"/>
      <c r="AK55" s="163"/>
    </row>
    <row r="56" spans="1:37" s="308" customFormat="1">
      <c r="A56" s="963"/>
      <c r="B56" s="377"/>
      <c r="C56" s="402"/>
      <c r="D56" s="402"/>
      <c r="E56" s="402"/>
      <c r="F56" s="402"/>
      <c r="G56" s="402"/>
      <c r="H56" s="402"/>
      <c r="I56" s="402"/>
      <c r="J56" s="402"/>
      <c r="K56" s="402"/>
      <c r="L56" s="402"/>
      <c r="M56" s="402"/>
      <c r="N56" s="402"/>
      <c r="O56" s="402"/>
      <c r="P56" s="402"/>
      <c r="Q56" s="402"/>
      <c r="R56" s="402"/>
      <c r="S56" s="402"/>
      <c r="T56" s="402"/>
      <c r="U56" s="402"/>
      <c r="V56" s="402"/>
      <c r="W56" s="402"/>
      <c r="X56" s="402"/>
      <c r="Y56" s="402"/>
      <c r="Z56" s="402"/>
      <c r="AA56" s="402"/>
      <c r="AB56" s="402"/>
      <c r="AC56" s="402"/>
      <c r="AD56" s="402"/>
      <c r="AE56" s="402"/>
      <c r="AF56" s="377"/>
      <c r="AG56" s="163"/>
      <c r="AH56" s="163"/>
      <c r="AI56" s="163"/>
      <c r="AJ56" s="163"/>
      <c r="AK56" s="163"/>
    </row>
    <row r="57" spans="1:37" s="308" customFormat="1">
      <c r="A57" s="963"/>
      <c r="B57" s="377"/>
      <c r="C57" s="402"/>
      <c r="D57" s="402"/>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377"/>
      <c r="AG57" s="163"/>
      <c r="AH57" s="163"/>
      <c r="AI57" s="163"/>
      <c r="AJ57" s="163"/>
      <c r="AK57" s="163"/>
    </row>
    <row r="58" spans="1:37" s="308" customFormat="1">
      <c r="A58" s="963"/>
      <c r="B58" s="377"/>
      <c r="C58" s="402"/>
      <c r="D58" s="402"/>
      <c r="E58" s="402"/>
      <c r="F58" s="402"/>
      <c r="G58" s="402"/>
      <c r="H58" s="402"/>
      <c r="I58" s="402"/>
      <c r="J58" s="402"/>
      <c r="K58" s="402"/>
      <c r="L58" s="402"/>
      <c r="M58" s="402"/>
      <c r="N58" s="402"/>
      <c r="O58" s="402"/>
      <c r="P58" s="402"/>
      <c r="Q58" s="402"/>
      <c r="R58" s="402"/>
      <c r="S58" s="402"/>
      <c r="T58" s="402"/>
      <c r="U58" s="402"/>
      <c r="V58" s="402"/>
      <c r="W58" s="402"/>
      <c r="X58" s="402"/>
      <c r="Y58" s="402"/>
      <c r="Z58" s="402"/>
      <c r="AA58" s="402"/>
      <c r="AB58" s="402"/>
      <c r="AC58" s="402"/>
      <c r="AD58" s="402"/>
      <c r="AE58" s="402"/>
      <c r="AF58" s="377"/>
      <c r="AG58" s="163"/>
      <c r="AH58" s="163"/>
      <c r="AI58" s="163"/>
      <c r="AJ58" s="163"/>
      <c r="AK58" s="163"/>
    </row>
    <row r="59" spans="1:37" s="308" customFormat="1">
      <c r="A59" s="963"/>
      <c r="B59" s="377"/>
      <c r="C59" s="402"/>
      <c r="D59" s="402"/>
      <c r="E59" s="402"/>
      <c r="F59" s="402"/>
      <c r="G59" s="402"/>
      <c r="H59" s="402"/>
      <c r="I59" s="402"/>
      <c r="J59" s="402"/>
      <c r="K59" s="402"/>
      <c r="L59" s="402"/>
      <c r="M59" s="402"/>
      <c r="N59" s="402"/>
      <c r="O59" s="402"/>
      <c r="P59" s="402"/>
      <c r="Q59" s="402"/>
      <c r="R59" s="402"/>
      <c r="S59" s="402"/>
      <c r="T59" s="402"/>
      <c r="U59" s="402"/>
      <c r="V59" s="402"/>
      <c r="W59" s="402"/>
      <c r="X59" s="402"/>
      <c r="Y59" s="402"/>
      <c r="Z59" s="402"/>
      <c r="AA59" s="402"/>
      <c r="AB59" s="402"/>
      <c r="AC59" s="402"/>
      <c r="AD59" s="402"/>
      <c r="AE59" s="402"/>
      <c r="AF59" s="377"/>
      <c r="AG59" s="163"/>
      <c r="AH59" s="163"/>
      <c r="AI59" s="163"/>
      <c r="AJ59" s="163"/>
      <c r="AK59" s="163"/>
    </row>
    <row r="60" spans="1:37" s="308" customFormat="1">
      <c r="A60" s="963"/>
      <c r="B60" s="377"/>
      <c r="C60" s="402"/>
      <c r="D60" s="402"/>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c r="AE60" s="402"/>
      <c r="AF60" s="377"/>
      <c r="AG60" s="163"/>
      <c r="AH60" s="163"/>
      <c r="AI60" s="163"/>
      <c r="AJ60" s="163"/>
      <c r="AK60" s="163"/>
    </row>
    <row r="61" spans="1:37" s="308" customFormat="1">
      <c r="A61" s="963"/>
      <c r="B61" s="377"/>
      <c r="C61" s="402"/>
      <c r="D61" s="402"/>
      <c r="E61" s="402"/>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2"/>
      <c r="AE61" s="402"/>
      <c r="AF61" s="377"/>
      <c r="AG61" s="163"/>
      <c r="AH61" s="163"/>
      <c r="AI61" s="163"/>
      <c r="AJ61" s="163"/>
      <c r="AK61" s="163"/>
    </row>
    <row r="62" spans="1:37" s="308" customFormat="1">
      <c r="A62" s="963"/>
      <c r="B62" s="377"/>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377"/>
      <c r="AG62" s="163"/>
      <c r="AH62" s="163"/>
      <c r="AI62" s="163"/>
      <c r="AJ62" s="163"/>
      <c r="AK62" s="163"/>
    </row>
    <row r="63" spans="1:37" s="308" customFormat="1">
      <c r="A63" s="963"/>
      <c r="B63" s="377"/>
      <c r="C63" s="402"/>
      <c r="D63" s="402"/>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377"/>
      <c r="AG63" s="163"/>
      <c r="AH63" s="163"/>
      <c r="AI63" s="163"/>
      <c r="AJ63" s="163"/>
      <c r="AK63" s="163"/>
    </row>
    <row r="64" spans="1:37" s="308" customFormat="1">
      <c r="A64" s="963"/>
      <c r="B64" s="377"/>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377"/>
      <c r="AG64" s="163"/>
      <c r="AH64" s="163"/>
      <c r="AI64" s="163"/>
      <c r="AJ64" s="163"/>
      <c r="AK64" s="163"/>
    </row>
    <row r="65" spans="33:37">
      <c r="AG65" s="163"/>
      <c r="AH65" s="163"/>
      <c r="AI65" s="163"/>
      <c r="AJ65" s="163"/>
      <c r="AK65" s="163"/>
    </row>
    <row r="66" spans="33:37">
      <c r="AG66" s="163"/>
      <c r="AH66" s="163"/>
      <c r="AI66" s="163"/>
      <c r="AJ66" s="163"/>
      <c r="AK66" s="163"/>
    </row>
    <row r="67" spans="33:37">
      <c r="AG67" s="163"/>
      <c r="AH67" s="163"/>
      <c r="AI67" s="163"/>
      <c r="AJ67" s="163"/>
      <c r="AK67" s="163"/>
    </row>
    <row r="68" spans="33:37">
      <c r="AG68" s="163"/>
      <c r="AH68" s="163"/>
      <c r="AI68" s="163"/>
      <c r="AJ68" s="163"/>
      <c r="AK68" s="163"/>
    </row>
    <row r="69" spans="33:37">
      <c r="AG69" s="163"/>
      <c r="AH69" s="163"/>
      <c r="AI69" s="163"/>
      <c r="AJ69" s="163"/>
      <c r="AK69" s="163"/>
    </row>
    <row r="70" spans="33:37">
      <c r="AG70" s="163"/>
      <c r="AH70" s="163"/>
      <c r="AI70" s="163"/>
      <c r="AJ70" s="163"/>
      <c r="AK70" s="163"/>
    </row>
    <row r="71" spans="33:37">
      <c r="AG71" s="163"/>
      <c r="AH71" s="163"/>
      <c r="AI71" s="163"/>
      <c r="AJ71" s="163"/>
      <c r="AK71" s="163"/>
    </row>
    <row r="72" spans="33:37">
      <c r="AG72" s="163"/>
      <c r="AH72" s="163"/>
      <c r="AI72" s="163"/>
      <c r="AJ72" s="163"/>
      <c r="AK72" s="163"/>
    </row>
    <row r="73" spans="33:37">
      <c r="AG73" s="163"/>
      <c r="AH73" s="163"/>
      <c r="AI73" s="163"/>
      <c r="AJ73" s="163"/>
      <c r="AK73" s="163"/>
    </row>
    <row r="74" spans="33:37">
      <c r="AG74" s="163"/>
      <c r="AH74" s="163"/>
      <c r="AI74" s="163"/>
      <c r="AJ74" s="163"/>
      <c r="AK74" s="163"/>
    </row>
    <row r="75" spans="33:37">
      <c r="AG75" s="163"/>
      <c r="AH75" s="163"/>
      <c r="AI75" s="163"/>
      <c r="AJ75" s="163"/>
      <c r="AK75" s="163"/>
    </row>
    <row r="76" spans="33:37">
      <c r="AG76" s="163"/>
      <c r="AH76" s="163"/>
      <c r="AI76" s="163"/>
      <c r="AJ76" s="163"/>
      <c r="AK76" s="163"/>
    </row>
    <row r="77" spans="33:37">
      <c r="AG77" s="163"/>
      <c r="AH77" s="163"/>
      <c r="AI77" s="163"/>
      <c r="AJ77" s="163"/>
      <c r="AK77" s="163"/>
    </row>
    <row r="78" spans="33:37">
      <c r="AG78" s="163"/>
      <c r="AH78" s="163"/>
      <c r="AI78" s="163"/>
      <c r="AJ78" s="163"/>
      <c r="AK78" s="163"/>
    </row>
    <row r="79" spans="33:37">
      <c r="AG79" s="163"/>
      <c r="AH79" s="163"/>
      <c r="AI79" s="163"/>
      <c r="AJ79" s="163"/>
      <c r="AK79" s="163"/>
    </row>
    <row r="80" spans="33:37">
      <c r="AG80" s="163"/>
      <c r="AH80" s="163"/>
      <c r="AI80" s="163"/>
      <c r="AJ80" s="163"/>
      <c r="AK80" s="163"/>
    </row>
    <row r="81" spans="33:37">
      <c r="AG81" s="163"/>
      <c r="AH81" s="163"/>
      <c r="AI81" s="163"/>
      <c r="AJ81" s="163"/>
      <c r="AK81" s="163"/>
    </row>
    <row r="82" spans="33:37">
      <c r="AG82" s="163"/>
      <c r="AH82" s="163"/>
      <c r="AI82" s="163"/>
      <c r="AJ82" s="163"/>
      <c r="AK82" s="163"/>
    </row>
    <row r="83" spans="33:37">
      <c r="AG83" s="163"/>
      <c r="AH83" s="163"/>
      <c r="AI83" s="163"/>
      <c r="AJ83" s="163"/>
      <c r="AK83" s="163"/>
    </row>
    <row r="84" spans="33:37">
      <c r="AG84" s="163"/>
      <c r="AH84" s="163"/>
      <c r="AI84" s="163"/>
      <c r="AJ84" s="163"/>
      <c r="AK84" s="163"/>
    </row>
    <row r="85" spans="33:37">
      <c r="AG85" s="163"/>
      <c r="AH85" s="163"/>
      <c r="AI85" s="163"/>
      <c r="AJ85" s="163"/>
      <c r="AK85" s="163"/>
    </row>
    <row r="86" spans="33:37">
      <c r="AG86" s="163"/>
      <c r="AH86" s="163"/>
      <c r="AI86" s="163"/>
      <c r="AJ86" s="163"/>
      <c r="AK86" s="163"/>
    </row>
    <row r="87" spans="33:37">
      <c r="AG87" s="163"/>
      <c r="AH87" s="163"/>
      <c r="AI87" s="163"/>
      <c r="AJ87" s="163"/>
      <c r="AK87" s="163"/>
    </row>
    <row r="88" spans="33:37">
      <c r="AG88" s="163"/>
      <c r="AH88" s="163"/>
      <c r="AI88" s="163"/>
      <c r="AJ88" s="163"/>
      <c r="AK88" s="163"/>
    </row>
    <row r="89" spans="33:37">
      <c r="AG89" s="163"/>
      <c r="AH89" s="163"/>
      <c r="AI89" s="163"/>
      <c r="AJ89" s="163"/>
      <c r="AK89" s="163"/>
    </row>
    <row r="90" spans="33:37">
      <c r="AG90" s="163"/>
      <c r="AH90" s="163"/>
      <c r="AI90" s="163"/>
      <c r="AJ90" s="163"/>
      <c r="AK90" s="163"/>
    </row>
    <row r="91" spans="33:37">
      <c r="AG91" s="163"/>
      <c r="AH91" s="163"/>
      <c r="AI91" s="163"/>
      <c r="AJ91" s="163"/>
      <c r="AK91" s="163"/>
    </row>
    <row r="92" spans="33:37">
      <c r="AG92" s="163"/>
      <c r="AH92" s="163"/>
      <c r="AI92" s="163"/>
      <c r="AJ92" s="163"/>
      <c r="AK92" s="163"/>
    </row>
    <row r="93" spans="33:37">
      <c r="AG93" s="163"/>
      <c r="AH93" s="163"/>
      <c r="AI93" s="163"/>
      <c r="AJ93" s="163"/>
      <c r="AK93" s="163"/>
    </row>
    <row r="94" spans="33:37">
      <c r="AG94" s="163"/>
      <c r="AH94" s="163"/>
      <c r="AI94" s="163"/>
      <c r="AJ94" s="163"/>
      <c r="AK94" s="163"/>
    </row>
    <row r="95" spans="33:37">
      <c r="AG95" s="163"/>
      <c r="AH95" s="163"/>
      <c r="AI95" s="163"/>
      <c r="AJ95" s="163"/>
      <c r="AK95" s="163"/>
    </row>
    <row r="96" spans="33:37">
      <c r="AG96" s="163"/>
      <c r="AH96" s="163"/>
      <c r="AI96" s="163"/>
      <c r="AJ96" s="163"/>
      <c r="AK96" s="163"/>
    </row>
    <row r="97" spans="33:37">
      <c r="AG97" s="163"/>
      <c r="AH97" s="163"/>
      <c r="AI97" s="163"/>
      <c r="AJ97" s="163"/>
      <c r="AK97" s="163"/>
    </row>
    <row r="98" spans="33:37">
      <c r="AG98" s="163"/>
      <c r="AH98" s="163"/>
      <c r="AI98" s="163"/>
      <c r="AJ98" s="163"/>
      <c r="AK98" s="163"/>
    </row>
    <row r="99" spans="33:37">
      <c r="AG99" s="163"/>
      <c r="AH99" s="163"/>
      <c r="AI99" s="163"/>
      <c r="AJ99" s="163"/>
      <c r="AK99" s="163"/>
    </row>
    <row r="100" spans="33:37">
      <c r="AG100" s="163"/>
      <c r="AH100" s="163"/>
      <c r="AI100" s="163"/>
      <c r="AJ100" s="163"/>
      <c r="AK100" s="163"/>
    </row>
    <row r="101" spans="33:37">
      <c r="AG101" s="163"/>
      <c r="AH101" s="163"/>
      <c r="AI101" s="163"/>
      <c r="AJ101" s="163"/>
      <c r="AK101" s="163"/>
    </row>
    <row r="102" spans="33:37">
      <c r="AG102" s="163"/>
      <c r="AH102" s="163"/>
      <c r="AI102" s="163"/>
      <c r="AJ102" s="163"/>
      <c r="AK102" s="163"/>
    </row>
    <row r="103" spans="33:37">
      <c r="AG103" s="163"/>
      <c r="AH103" s="163"/>
      <c r="AI103" s="163"/>
      <c r="AJ103" s="163"/>
      <c r="AK103" s="163"/>
    </row>
    <row r="104" spans="33:37">
      <c r="AG104" s="163"/>
      <c r="AH104" s="163"/>
      <c r="AI104" s="163"/>
      <c r="AJ104" s="163"/>
      <c r="AK104" s="163"/>
    </row>
    <row r="105" spans="33:37">
      <c r="AG105" s="163"/>
      <c r="AH105" s="163"/>
      <c r="AI105" s="163"/>
      <c r="AJ105" s="163"/>
      <c r="AK105" s="163"/>
    </row>
    <row r="106" spans="33:37">
      <c r="AG106" s="163"/>
      <c r="AH106" s="163"/>
      <c r="AI106" s="163"/>
      <c r="AJ106" s="163"/>
      <c r="AK106" s="163"/>
    </row>
    <row r="107" spans="33:37">
      <c r="AG107" s="163"/>
      <c r="AH107" s="163"/>
      <c r="AI107" s="163"/>
      <c r="AJ107" s="163"/>
      <c r="AK107" s="163"/>
    </row>
    <row r="108" spans="33:37">
      <c r="AG108" s="163"/>
      <c r="AH108" s="163"/>
      <c r="AI108" s="163"/>
      <c r="AJ108" s="163"/>
      <c r="AK108" s="163"/>
    </row>
    <row r="109" spans="33:37">
      <c r="AG109" s="163"/>
      <c r="AH109" s="163"/>
      <c r="AI109" s="163"/>
      <c r="AJ109" s="163"/>
      <c r="AK109" s="163"/>
    </row>
    <row r="110" spans="33:37">
      <c r="AG110" s="163"/>
      <c r="AH110" s="163"/>
      <c r="AI110" s="163"/>
      <c r="AJ110" s="163"/>
      <c r="AK110" s="163"/>
    </row>
    <row r="111" spans="33:37">
      <c r="AG111" s="163"/>
      <c r="AH111" s="163"/>
      <c r="AI111" s="163"/>
      <c r="AJ111" s="163"/>
      <c r="AK111" s="163"/>
    </row>
    <row r="112" spans="33:37">
      <c r="AG112" s="163"/>
      <c r="AH112" s="163"/>
      <c r="AI112" s="163"/>
      <c r="AJ112" s="163"/>
      <c r="AK112" s="163"/>
    </row>
    <row r="113" spans="33:37">
      <c r="AG113" s="163"/>
      <c r="AH113" s="163"/>
      <c r="AI113" s="163"/>
      <c r="AJ113" s="163"/>
      <c r="AK113" s="163"/>
    </row>
    <row r="114" spans="33:37">
      <c r="AG114" s="163"/>
      <c r="AH114" s="163"/>
      <c r="AI114" s="163"/>
      <c r="AJ114" s="163"/>
      <c r="AK114" s="163"/>
    </row>
    <row r="115" spans="33:37">
      <c r="AG115" s="163"/>
      <c r="AH115" s="163"/>
      <c r="AI115" s="163"/>
      <c r="AJ115" s="163"/>
      <c r="AK115" s="163"/>
    </row>
    <row r="116" spans="33:37">
      <c r="AG116" s="163"/>
      <c r="AH116" s="163"/>
      <c r="AI116" s="163"/>
      <c r="AJ116" s="163"/>
      <c r="AK116" s="163"/>
    </row>
    <row r="117" spans="33:37">
      <c r="AG117" s="163"/>
      <c r="AH117" s="163"/>
      <c r="AI117" s="163"/>
      <c r="AJ117" s="163"/>
      <c r="AK117" s="163"/>
    </row>
    <row r="118" spans="33:37">
      <c r="AG118" s="163"/>
      <c r="AH118" s="163"/>
      <c r="AI118" s="163"/>
      <c r="AJ118" s="163"/>
      <c r="AK118" s="163"/>
    </row>
    <row r="119" spans="33:37">
      <c r="AG119" s="163"/>
      <c r="AH119" s="163"/>
      <c r="AI119" s="163"/>
      <c r="AJ119" s="163"/>
      <c r="AK119" s="163"/>
    </row>
    <row r="120" spans="33:37">
      <c r="AG120" s="163"/>
      <c r="AH120" s="163"/>
      <c r="AI120" s="163"/>
      <c r="AJ120" s="163"/>
      <c r="AK120" s="163"/>
    </row>
    <row r="121" spans="33:37">
      <c r="AG121" s="163"/>
      <c r="AH121" s="163"/>
      <c r="AI121" s="163"/>
      <c r="AJ121" s="163"/>
      <c r="AK121" s="163"/>
    </row>
    <row r="122" spans="33:37">
      <c r="AG122" s="163"/>
      <c r="AH122" s="163"/>
      <c r="AI122" s="163"/>
      <c r="AJ122" s="163"/>
      <c r="AK122" s="163"/>
    </row>
    <row r="123" spans="33:37">
      <c r="AG123" s="163"/>
      <c r="AH123" s="163"/>
      <c r="AI123" s="163"/>
      <c r="AJ123" s="163"/>
      <c r="AK123" s="163"/>
    </row>
    <row r="124" spans="33:37">
      <c r="AG124" s="163"/>
      <c r="AH124" s="163"/>
      <c r="AI124" s="163"/>
      <c r="AJ124" s="163"/>
      <c r="AK124" s="163"/>
    </row>
    <row r="125" spans="33:37">
      <c r="AG125" s="163"/>
      <c r="AH125" s="163"/>
      <c r="AI125" s="163"/>
      <c r="AJ125" s="163"/>
      <c r="AK125" s="163"/>
    </row>
    <row r="126" spans="33:37">
      <c r="AG126" s="163"/>
      <c r="AH126" s="163"/>
      <c r="AI126" s="163"/>
      <c r="AJ126" s="163"/>
      <c r="AK126" s="163"/>
    </row>
    <row r="127" spans="33:37">
      <c r="AG127" s="163"/>
      <c r="AH127" s="163"/>
      <c r="AI127" s="163"/>
      <c r="AJ127" s="163"/>
      <c r="AK127" s="163"/>
    </row>
    <row r="128" spans="33:37">
      <c r="AG128" s="163"/>
      <c r="AH128" s="163"/>
      <c r="AI128" s="163"/>
      <c r="AJ128" s="163"/>
      <c r="AK128" s="163"/>
    </row>
    <row r="129" spans="33:37">
      <c r="AG129" s="163"/>
      <c r="AH129" s="163"/>
      <c r="AI129" s="163"/>
      <c r="AJ129" s="163"/>
      <c r="AK129" s="163"/>
    </row>
    <row r="130" spans="33:37">
      <c r="AG130" s="163"/>
      <c r="AH130" s="163"/>
      <c r="AI130" s="163"/>
      <c r="AJ130" s="163"/>
      <c r="AK130" s="163"/>
    </row>
    <row r="131" spans="33:37">
      <c r="AG131" s="163"/>
      <c r="AH131" s="163"/>
      <c r="AI131" s="163"/>
      <c r="AJ131" s="163"/>
      <c r="AK131" s="163"/>
    </row>
    <row r="132" spans="33:37">
      <c r="AG132" s="163"/>
      <c r="AH132" s="163"/>
      <c r="AI132" s="163"/>
      <c r="AJ132" s="163"/>
      <c r="AK132" s="163"/>
    </row>
    <row r="133" spans="33:37">
      <c r="AG133" s="163"/>
      <c r="AH133" s="163"/>
      <c r="AI133" s="163"/>
      <c r="AJ133" s="163"/>
      <c r="AK133" s="163"/>
    </row>
    <row r="134" spans="33:37">
      <c r="AG134" s="163"/>
      <c r="AH134" s="163"/>
      <c r="AI134" s="163"/>
      <c r="AJ134" s="163"/>
      <c r="AK134" s="163"/>
    </row>
    <row r="135" spans="33:37">
      <c r="AG135" s="163"/>
      <c r="AH135" s="163"/>
      <c r="AI135" s="163"/>
      <c r="AJ135" s="163"/>
      <c r="AK135" s="163"/>
    </row>
    <row r="136" spans="33:37">
      <c r="AG136" s="163"/>
      <c r="AH136" s="163"/>
      <c r="AI136" s="163"/>
      <c r="AJ136" s="163"/>
      <c r="AK136" s="163"/>
    </row>
    <row r="137" spans="33:37">
      <c r="AG137" s="163"/>
      <c r="AH137" s="163"/>
      <c r="AI137" s="163"/>
      <c r="AJ137" s="163"/>
      <c r="AK137" s="163"/>
    </row>
    <row r="138" spans="33:37">
      <c r="AG138" s="163"/>
      <c r="AH138" s="163"/>
      <c r="AI138" s="163"/>
      <c r="AJ138" s="163"/>
      <c r="AK138" s="163"/>
    </row>
    <row r="139" spans="33:37">
      <c r="AG139" s="163"/>
      <c r="AH139" s="163"/>
      <c r="AI139" s="163"/>
      <c r="AJ139" s="163"/>
      <c r="AK139" s="163"/>
    </row>
    <row r="140" spans="33:37">
      <c r="AG140" s="163"/>
      <c r="AH140" s="163"/>
      <c r="AI140" s="163"/>
      <c r="AJ140" s="163"/>
      <c r="AK140" s="163"/>
    </row>
    <row r="141" spans="33:37">
      <c r="AG141" s="163"/>
      <c r="AH141" s="163"/>
      <c r="AI141" s="163"/>
      <c r="AJ141" s="163"/>
      <c r="AK141" s="163"/>
    </row>
    <row r="142" spans="33:37">
      <c r="AG142" s="163"/>
      <c r="AH142" s="163"/>
      <c r="AI142" s="163"/>
      <c r="AJ142" s="163"/>
      <c r="AK142" s="163"/>
    </row>
    <row r="143" spans="33:37">
      <c r="AG143" s="163"/>
      <c r="AH143" s="163"/>
      <c r="AI143" s="163"/>
      <c r="AJ143" s="163"/>
      <c r="AK143" s="163"/>
    </row>
    <row r="144" spans="33:37">
      <c r="AG144" s="163"/>
      <c r="AH144" s="163"/>
      <c r="AI144" s="163"/>
      <c r="AJ144" s="163"/>
      <c r="AK144" s="163"/>
    </row>
    <row r="145" spans="33:37">
      <c r="AG145" s="163"/>
      <c r="AH145" s="163"/>
      <c r="AI145" s="163"/>
      <c r="AJ145" s="163"/>
      <c r="AK145" s="163"/>
    </row>
    <row r="146" spans="33:37">
      <c r="AG146" s="163"/>
      <c r="AH146" s="163"/>
      <c r="AI146" s="163"/>
      <c r="AJ146" s="163"/>
      <c r="AK146" s="163"/>
    </row>
    <row r="147" spans="33:37">
      <c r="AG147" s="163"/>
      <c r="AH147" s="163"/>
      <c r="AI147" s="163"/>
      <c r="AJ147" s="163"/>
      <c r="AK147" s="163"/>
    </row>
    <row r="148" spans="33:37">
      <c r="AG148" s="163"/>
      <c r="AH148" s="163"/>
      <c r="AI148" s="163"/>
      <c r="AJ148" s="163"/>
      <c r="AK148" s="163"/>
    </row>
    <row r="149" spans="33:37">
      <c r="AG149" s="163"/>
      <c r="AH149" s="163"/>
      <c r="AI149" s="163"/>
      <c r="AJ149" s="163"/>
      <c r="AK149" s="163"/>
    </row>
    <row r="150" spans="33:37">
      <c r="AG150" s="163"/>
      <c r="AH150" s="163"/>
      <c r="AI150" s="163"/>
      <c r="AJ150" s="163"/>
      <c r="AK150" s="163"/>
    </row>
    <row r="151" spans="33:37">
      <c r="AG151" s="163"/>
      <c r="AH151" s="163"/>
      <c r="AI151" s="163"/>
      <c r="AJ151" s="163"/>
      <c r="AK151" s="163"/>
    </row>
    <row r="152" spans="33:37">
      <c r="AG152" s="163"/>
      <c r="AH152" s="163"/>
      <c r="AI152" s="163"/>
      <c r="AJ152" s="163"/>
      <c r="AK152" s="163"/>
    </row>
    <row r="153" spans="33:37">
      <c r="AG153" s="163"/>
      <c r="AH153" s="163"/>
      <c r="AI153" s="163"/>
      <c r="AJ153" s="163"/>
      <c r="AK153" s="163"/>
    </row>
    <row r="154" spans="33:37">
      <c r="AG154" s="163"/>
      <c r="AH154" s="163"/>
      <c r="AI154" s="163"/>
      <c r="AJ154" s="163"/>
      <c r="AK154" s="163"/>
    </row>
    <row r="155" spans="33:37">
      <c r="AG155" s="163"/>
      <c r="AH155" s="163"/>
      <c r="AI155" s="163"/>
      <c r="AJ155" s="163"/>
      <c r="AK155" s="163"/>
    </row>
    <row r="156" spans="33:37">
      <c r="AG156" s="163"/>
      <c r="AH156" s="163"/>
      <c r="AI156" s="163"/>
      <c r="AJ156" s="163"/>
      <c r="AK156" s="163"/>
    </row>
    <row r="157" spans="33:37">
      <c r="AG157" s="163"/>
      <c r="AH157" s="163"/>
      <c r="AI157" s="163"/>
      <c r="AJ157" s="163"/>
      <c r="AK157" s="163"/>
    </row>
    <row r="158" spans="33:37">
      <c r="AG158" s="163"/>
      <c r="AH158" s="163"/>
      <c r="AI158" s="163"/>
      <c r="AJ158" s="163"/>
      <c r="AK158" s="163"/>
    </row>
    <row r="159" spans="33:37">
      <c r="AG159" s="163"/>
      <c r="AH159" s="163"/>
      <c r="AI159" s="163"/>
      <c r="AJ159" s="163"/>
      <c r="AK159" s="163"/>
    </row>
    <row r="160" spans="33:37">
      <c r="AG160" s="163"/>
      <c r="AH160" s="163"/>
      <c r="AI160" s="163"/>
      <c r="AJ160" s="163"/>
      <c r="AK160" s="163"/>
    </row>
    <row r="161" spans="33:37">
      <c r="AG161" s="163"/>
      <c r="AH161" s="163"/>
      <c r="AI161" s="163"/>
      <c r="AJ161" s="163"/>
      <c r="AK161" s="163"/>
    </row>
    <row r="162" spans="33:37">
      <c r="AG162" s="163"/>
      <c r="AH162" s="163"/>
      <c r="AI162" s="163"/>
      <c r="AJ162" s="163"/>
      <c r="AK162" s="163"/>
    </row>
    <row r="163" spans="33:37">
      <c r="AG163" s="163"/>
      <c r="AH163" s="163"/>
      <c r="AI163" s="163"/>
      <c r="AJ163" s="163"/>
      <c r="AK163" s="163"/>
    </row>
    <row r="164" spans="33:37">
      <c r="AG164" s="163"/>
      <c r="AH164" s="163"/>
      <c r="AI164" s="163"/>
      <c r="AJ164" s="163"/>
      <c r="AK164" s="163"/>
    </row>
    <row r="165" spans="33:37">
      <c r="AG165" s="163"/>
      <c r="AH165" s="163"/>
      <c r="AI165" s="163"/>
      <c r="AJ165" s="163"/>
      <c r="AK165" s="163"/>
    </row>
    <row r="166" spans="33:37">
      <c r="AG166" s="163"/>
      <c r="AH166" s="163"/>
      <c r="AI166" s="163"/>
      <c r="AJ166" s="163"/>
      <c r="AK166" s="163"/>
    </row>
    <row r="167" spans="33:37">
      <c r="AG167" s="163"/>
      <c r="AH167" s="163"/>
      <c r="AI167" s="163"/>
      <c r="AJ167" s="163"/>
      <c r="AK167" s="163"/>
    </row>
    <row r="168" spans="33:37">
      <c r="AG168" s="163"/>
      <c r="AH168" s="163"/>
      <c r="AI168" s="163"/>
      <c r="AJ168" s="163"/>
      <c r="AK168" s="163"/>
    </row>
    <row r="169" spans="33:37">
      <c r="AG169" s="163"/>
      <c r="AH169" s="163"/>
      <c r="AI169" s="163"/>
      <c r="AJ169" s="163"/>
      <c r="AK169" s="163"/>
    </row>
    <row r="170" spans="33:37">
      <c r="AG170" s="163"/>
      <c r="AH170" s="163"/>
      <c r="AI170" s="163"/>
      <c r="AJ170" s="163"/>
      <c r="AK170" s="163"/>
    </row>
    <row r="171" spans="33:37">
      <c r="AG171" s="163"/>
      <c r="AH171" s="163"/>
      <c r="AI171" s="163"/>
      <c r="AJ171" s="163"/>
      <c r="AK171" s="163"/>
    </row>
    <row r="172" spans="33:37">
      <c r="AG172" s="163"/>
      <c r="AH172" s="163"/>
      <c r="AI172" s="163"/>
      <c r="AJ172" s="163"/>
      <c r="AK172" s="163"/>
    </row>
    <row r="173" spans="33:37">
      <c r="AG173" s="163"/>
      <c r="AH173" s="163"/>
      <c r="AI173" s="163"/>
      <c r="AJ173" s="163"/>
      <c r="AK173" s="163"/>
    </row>
    <row r="174" spans="33:37">
      <c r="AG174" s="163"/>
      <c r="AH174" s="163"/>
      <c r="AI174" s="163"/>
      <c r="AJ174" s="163"/>
      <c r="AK174" s="163"/>
    </row>
    <row r="175" spans="33:37">
      <c r="AG175" s="163"/>
      <c r="AH175" s="163"/>
      <c r="AI175" s="163"/>
      <c r="AJ175" s="163"/>
      <c r="AK175" s="163"/>
    </row>
    <row r="176" spans="33:37">
      <c r="AG176" s="163"/>
      <c r="AH176" s="163"/>
      <c r="AI176" s="163"/>
      <c r="AJ176" s="163"/>
      <c r="AK176" s="163"/>
    </row>
    <row r="177" spans="33:37">
      <c r="AG177" s="163"/>
      <c r="AH177" s="163"/>
      <c r="AI177" s="163"/>
      <c r="AJ177" s="163"/>
      <c r="AK177" s="163"/>
    </row>
    <row r="178" spans="33:37">
      <c r="AG178" s="163"/>
      <c r="AH178" s="163"/>
      <c r="AI178" s="163"/>
      <c r="AJ178" s="163"/>
      <c r="AK178" s="163"/>
    </row>
    <row r="179" spans="33:37">
      <c r="AG179" s="163"/>
      <c r="AH179" s="163"/>
      <c r="AI179" s="163"/>
      <c r="AJ179" s="163"/>
      <c r="AK179" s="163"/>
    </row>
    <row r="180" spans="33:37">
      <c r="AG180" s="163"/>
      <c r="AH180" s="163"/>
      <c r="AI180" s="163"/>
      <c r="AJ180" s="163"/>
      <c r="AK180" s="163"/>
    </row>
    <row r="181" spans="33:37">
      <c r="AG181" s="163"/>
      <c r="AH181" s="163"/>
      <c r="AI181" s="163"/>
      <c r="AJ181" s="163"/>
      <c r="AK181" s="163"/>
    </row>
    <row r="182" spans="33:37">
      <c r="AG182" s="163"/>
      <c r="AH182" s="163"/>
      <c r="AI182" s="163"/>
      <c r="AJ182" s="163"/>
      <c r="AK182" s="163"/>
    </row>
    <row r="183" spans="33:37">
      <c r="AG183" s="163"/>
      <c r="AH183" s="163"/>
      <c r="AI183" s="163"/>
      <c r="AJ183" s="163"/>
      <c r="AK183" s="163"/>
    </row>
    <row r="184" spans="33:37">
      <c r="AG184" s="163"/>
      <c r="AH184" s="163"/>
      <c r="AI184" s="163"/>
      <c r="AJ184" s="163"/>
      <c r="AK184" s="163"/>
    </row>
    <row r="185" spans="33:37">
      <c r="AG185" s="163"/>
      <c r="AH185" s="163"/>
      <c r="AI185" s="163"/>
      <c r="AJ185" s="163"/>
      <c r="AK185" s="163"/>
    </row>
    <row r="186" spans="33:37">
      <c r="AG186" s="163"/>
      <c r="AH186" s="163"/>
      <c r="AI186" s="163"/>
      <c r="AJ186" s="163"/>
      <c r="AK186" s="163"/>
    </row>
    <row r="187" spans="33:37">
      <c r="AG187" s="163"/>
      <c r="AH187" s="163"/>
      <c r="AI187" s="163"/>
      <c r="AJ187" s="163"/>
      <c r="AK187" s="163"/>
    </row>
    <row r="188" spans="33:37">
      <c r="AG188" s="163"/>
      <c r="AH188" s="163"/>
      <c r="AI188" s="163"/>
      <c r="AJ188" s="163"/>
      <c r="AK188" s="163"/>
    </row>
    <row r="189" spans="33:37">
      <c r="AG189" s="163"/>
      <c r="AH189" s="163"/>
      <c r="AI189" s="163"/>
      <c r="AJ189" s="163"/>
      <c r="AK189" s="163"/>
    </row>
    <row r="190" spans="33:37">
      <c r="AG190" s="163"/>
      <c r="AH190" s="163"/>
      <c r="AI190" s="163"/>
      <c r="AJ190" s="163"/>
      <c r="AK190" s="163"/>
    </row>
    <row r="191" spans="33:37">
      <c r="AG191" s="163"/>
      <c r="AH191" s="163"/>
      <c r="AI191" s="163"/>
      <c r="AJ191" s="163"/>
      <c r="AK191" s="163"/>
    </row>
    <row r="192" spans="33:37">
      <c r="AG192" s="163"/>
      <c r="AH192" s="163"/>
      <c r="AI192" s="163"/>
      <c r="AJ192" s="163"/>
      <c r="AK192" s="163"/>
    </row>
    <row r="193" spans="33:37">
      <c r="AG193" s="163"/>
      <c r="AH193" s="163"/>
      <c r="AI193" s="163"/>
      <c r="AJ193" s="163"/>
      <c r="AK193" s="163"/>
    </row>
    <row r="194" spans="33:37">
      <c r="AG194" s="163"/>
      <c r="AH194" s="163"/>
      <c r="AI194" s="163"/>
      <c r="AJ194" s="163"/>
      <c r="AK194" s="163"/>
    </row>
    <row r="195" spans="33:37">
      <c r="AG195" s="163"/>
      <c r="AH195" s="163"/>
      <c r="AI195" s="163"/>
      <c r="AJ195" s="163"/>
      <c r="AK195" s="163"/>
    </row>
    <row r="196" spans="33:37">
      <c r="AG196" s="163"/>
      <c r="AH196" s="163"/>
      <c r="AI196" s="163"/>
      <c r="AJ196" s="163"/>
      <c r="AK196" s="163"/>
    </row>
    <row r="197" spans="33:37">
      <c r="AG197" s="163"/>
      <c r="AH197" s="163"/>
      <c r="AI197" s="163"/>
      <c r="AJ197" s="163"/>
      <c r="AK197" s="163"/>
    </row>
    <row r="198" spans="33:37">
      <c r="AG198" s="163"/>
      <c r="AH198" s="163"/>
      <c r="AI198" s="163"/>
      <c r="AJ198" s="163"/>
      <c r="AK198" s="163"/>
    </row>
    <row r="199" spans="33:37">
      <c r="AG199" s="163"/>
      <c r="AH199" s="163"/>
      <c r="AI199" s="163"/>
      <c r="AJ199" s="163"/>
      <c r="AK199" s="163"/>
    </row>
    <row r="200" spans="33:37">
      <c r="AG200" s="163"/>
      <c r="AH200" s="163"/>
      <c r="AI200" s="163"/>
      <c r="AJ200" s="163"/>
      <c r="AK200" s="163"/>
    </row>
    <row r="201" spans="33:37">
      <c r="AG201" s="163"/>
      <c r="AH201" s="163"/>
      <c r="AI201" s="163"/>
      <c r="AJ201" s="163"/>
      <c r="AK201" s="163"/>
    </row>
    <row r="202" spans="33:37">
      <c r="AG202" s="163"/>
      <c r="AH202" s="163"/>
      <c r="AI202" s="163"/>
      <c r="AJ202" s="163"/>
      <c r="AK202" s="163"/>
    </row>
    <row r="203" spans="33:37">
      <c r="AG203" s="163"/>
      <c r="AH203" s="163"/>
      <c r="AI203" s="163"/>
      <c r="AJ203" s="163"/>
      <c r="AK203" s="163"/>
    </row>
    <row r="204" spans="33:37">
      <c r="AG204" s="163"/>
      <c r="AH204" s="163"/>
      <c r="AI204" s="163"/>
      <c r="AJ204" s="163"/>
      <c r="AK204" s="163"/>
    </row>
    <row r="205" spans="33:37">
      <c r="AG205" s="163"/>
      <c r="AH205" s="163"/>
      <c r="AI205" s="163"/>
      <c r="AJ205" s="163"/>
      <c r="AK205" s="163"/>
    </row>
    <row r="206" spans="33:37">
      <c r="AG206" s="163"/>
      <c r="AH206" s="163"/>
      <c r="AI206" s="163"/>
      <c r="AJ206" s="163"/>
      <c r="AK206" s="163"/>
    </row>
    <row r="207" spans="33:37">
      <c r="AG207" s="163"/>
      <c r="AH207" s="163"/>
      <c r="AI207" s="163"/>
      <c r="AJ207" s="163"/>
      <c r="AK207" s="163"/>
    </row>
    <row r="208" spans="33:37">
      <c r="AG208" s="163"/>
      <c r="AH208" s="163"/>
      <c r="AI208" s="163"/>
      <c r="AJ208" s="163"/>
      <c r="AK208" s="163"/>
    </row>
    <row r="209" spans="33:37">
      <c r="AG209" s="163"/>
      <c r="AH209" s="163"/>
      <c r="AI209" s="163"/>
      <c r="AJ209" s="163"/>
      <c r="AK209" s="163"/>
    </row>
    <row r="210" spans="33:37">
      <c r="AG210" s="163"/>
      <c r="AH210" s="163"/>
      <c r="AI210" s="163"/>
      <c r="AJ210" s="163"/>
      <c r="AK210" s="163"/>
    </row>
    <row r="211" spans="33:37">
      <c r="AG211" s="163"/>
      <c r="AH211" s="163"/>
      <c r="AI211" s="163"/>
      <c r="AJ211" s="163"/>
      <c r="AK211" s="163"/>
    </row>
    <row r="212" spans="33:37">
      <c r="AG212" s="163"/>
      <c r="AH212" s="163"/>
      <c r="AI212" s="163"/>
      <c r="AJ212" s="163"/>
      <c r="AK212" s="163"/>
    </row>
    <row r="213" spans="33:37">
      <c r="AG213" s="163"/>
      <c r="AH213" s="163"/>
      <c r="AI213" s="163"/>
      <c r="AJ213" s="163"/>
      <c r="AK213" s="163"/>
    </row>
    <row r="214" spans="33:37">
      <c r="AG214" s="163"/>
      <c r="AH214" s="163"/>
      <c r="AI214" s="163"/>
      <c r="AJ214" s="163"/>
      <c r="AK214" s="163"/>
    </row>
    <row r="215" spans="33:37">
      <c r="AG215" s="163"/>
      <c r="AH215" s="163"/>
      <c r="AI215" s="163"/>
      <c r="AJ215" s="163"/>
      <c r="AK215" s="163"/>
    </row>
    <row r="216" spans="33:37">
      <c r="AG216" s="163"/>
      <c r="AH216" s="163"/>
      <c r="AI216" s="163"/>
      <c r="AJ216" s="163"/>
      <c r="AK216" s="163"/>
    </row>
    <row r="217" spans="33:37">
      <c r="AG217" s="163"/>
      <c r="AH217" s="163"/>
      <c r="AI217" s="163"/>
      <c r="AJ217" s="163"/>
      <c r="AK217" s="163"/>
    </row>
  </sheetData>
  <sheetProtection sheet="1" objects="1" scenarios="1"/>
  <mergeCells count="5">
    <mergeCell ref="W2:AF2"/>
    <mergeCell ref="A33:AK33"/>
    <mergeCell ref="C35:L35"/>
    <mergeCell ref="M35:V35"/>
    <mergeCell ref="W35:AF35"/>
  </mergeCells>
  <conditionalFormatting sqref="C9:AF11 C16:AF16 C18:AF25 C13:AF14">
    <cfRule type="cellIs" dxfId="3" priority="3" stopIfTrue="1" operator="equal">
      <formula>"Not Met"</formula>
    </cfRule>
    <cfRule type="cellIs" dxfId="2" priority="4" stopIfTrue="1" operator="equal">
      <formula>"N/A"</formula>
    </cfRule>
  </conditionalFormatting>
  <conditionalFormatting sqref="C15:AF15">
    <cfRule type="cellIs" dxfId="1" priority="1" stopIfTrue="1" operator="equal">
      <formula>"Not Met"</formula>
    </cfRule>
    <cfRule type="cellIs" dxfId="0" priority="2" stopIfTrue="1" operator="equal">
      <formula>"N/A"</formula>
    </cfRule>
  </conditionalFormatting>
  <dataValidations count="1">
    <dataValidation type="list" showInputMessage="1" showErrorMessage="1" sqref="C13:AF13 C18:AF25 C9:AF11 C14:AF16">
      <formula1>"Met, Not Met, N/A"</formula1>
    </dataValidation>
  </dataValidations>
  <printOptions horizontalCentered="1"/>
  <pageMargins left="0.2" right="0.2" top="0.3" bottom="0.35" header="0.25" footer="0"/>
  <pageSetup scale="94" orientation="landscape" r:id="rId1"/>
  <headerFooter alignWithMargins="0">
    <oddFooter>&amp;L&amp;8DHHS TFC Post-Payment Review Tool – December 16, 2015&amp;R&amp;8&amp;P</oddFooter>
  </headerFooter>
  <colBreaks count="2" manualBreakCount="2">
    <brk id="12" max="1048575" man="1"/>
    <brk id="22"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4"/>
  <sheetViews>
    <sheetView workbookViewId="0">
      <pane ySplit="2" topLeftCell="A3" activePane="bottomLeft" state="frozen"/>
      <selection activeCell="B11" sqref="B11"/>
      <selection pane="bottomLeft" activeCell="B15" sqref="B15"/>
    </sheetView>
  </sheetViews>
  <sheetFormatPr defaultRowHeight="12.75"/>
  <cols>
    <col min="1" max="1" width="5.7109375" style="532" customWidth="1"/>
    <col min="2" max="2" width="17.7109375" style="532" customWidth="1"/>
    <col min="3" max="3" width="13.5703125" style="532" customWidth="1"/>
    <col min="4" max="6" width="17.7109375" style="532" customWidth="1"/>
    <col min="7" max="14" width="12.7109375" style="532" customWidth="1"/>
  </cols>
  <sheetData>
    <row r="1" spans="1:14" s="513" customFormat="1" ht="31.5">
      <c r="A1" s="654" t="s">
        <v>346</v>
      </c>
      <c r="B1" s="653"/>
      <c r="C1" s="653"/>
      <c r="D1" s="653"/>
      <c r="E1" s="653"/>
      <c r="F1" s="653"/>
      <c r="G1" s="653"/>
      <c r="H1" s="653"/>
      <c r="I1" s="653"/>
      <c r="J1" s="653"/>
      <c r="K1" s="653"/>
      <c r="L1" s="653"/>
      <c r="M1" s="653"/>
      <c r="N1" s="653"/>
    </row>
    <row r="2" spans="1:14" s="513" customFormat="1" ht="30" customHeight="1">
      <c r="A2" s="511" t="s">
        <v>237</v>
      </c>
      <c r="B2" s="652"/>
      <c r="C2" s="652"/>
      <c r="D2" s="652"/>
      <c r="E2" s="652"/>
      <c r="F2" s="652"/>
      <c r="G2" s="652"/>
      <c r="H2" s="652"/>
      <c r="I2" s="652"/>
      <c r="J2" s="652"/>
      <c r="K2" s="652"/>
      <c r="L2" s="652"/>
      <c r="M2" s="652"/>
      <c r="N2" s="652"/>
    </row>
    <row r="3" spans="1:14" s="527" customFormat="1">
      <c r="A3" s="525"/>
      <c r="B3" s="526"/>
      <c r="C3" s="525"/>
      <c r="D3" s="525"/>
      <c r="E3" s="525"/>
      <c r="F3" s="525"/>
      <c r="G3" s="525"/>
      <c r="H3" s="525"/>
      <c r="I3" s="525"/>
    </row>
    <row r="4" spans="1:14" s="487" customFormat="1">
      <c r="A4" s="492"/>
      <c r="B4" s="492" t="s">
        <v>154</v>
      </c>
      <c r="C4" s="518">
        <f>'Workbook Set-up'!B5</f>
        <v>0</v>
      </c>
      <c r="D4" s="492"/>
      <c r="E4" s="492"/>
      <c r="F4" s="492"/>
      <c r="G4" s="492"/>
      <c r="H4" s="492"/>
      <c r="I4" s="517"/>
    </row>
    <row r="5" spans="1:14" s="487" customFormat="1">
      <c r="A5" s="492"/>
      <c r="B5" s="492" t="s">
        <v>155</v>
      </c>
      <c r="C5" s="518">
        <f>'Workbook Set-up'!B6</f>
        <v>0</v>
      </c>
      <c r="D5" s="492"/>
      <c r="E5" s="492"/>
      <c r="F5" s="492"/>
      <c r="G5" s="492"/>
      <c r="H5" s="492"/>
      <c r="I5" s="517"/>
    </row>
    <row r="6" spans="1:14" s="487" customFormat="1">
      <c r="A6" s="492"/>
      <c r="B6" s="492" t="s">
        <v>156</v>
      </c>
      <c r="C6" s="518">
        <f>'Workbook Set-up'!B7</f>
        <v>0</v>
      </c>
      <c r="D6" s="492"/>
      <c r="E6" s="492"/>
      <c r="F6" s="492"/>
      <c r="G6" s="492"/>
      <c r="H6" s="492"/>
      <c r="I6" s="517"/>
    </row>
    <row r="7" spans="1:14" s="487" customFormat="1">
      <c r="A7" s="492"/>
      <c r="B7" s="492" t="s">
        <v>7</v>
      </c>
      <c r="C7" s="518">
        <f>'Workbook Set-up'!B8</f>
        <v>0</v>
      </c>
      <c r="D7" s="492"/>
      <c r="E7" s="492"/>
      <c r="F7" s="492"/>
      <c r="G7" s="492"/>
      <c r="H7" s="492"/>
      <c r="I7" s="517"/>
    </row>
    <row r="8" spans="1:14" s="487" customFormat="1">
      <c r="A8" s="492"/>
      <c r="B8" s="492" t="s">
        <v>198</v>
      </c>
      <c r="C8" s="518">
        <f>'Workbook Set-up'!B9</f>
        <v>0</v>
      </c>
      <c r="D8" s="492"/>
      <c r="E8" s="492"/>
      <c r="F8" s="492"/>
      <c r="G8" s="492"/>
      <c r="H8" s="492"/>
      <c r="I8" s="517"/>
    </row>
    <row r="9" spans="1:14" s="487" customFormat="1">
      <c r="A9" s="492"/>
      <c r="B9" s="492" t="s">
        <v>347</v>
      </c>
      <c r="C9" s="518">
        <f>'Workbook Set-up'!B11</f>
        <v>0</v>
      </c>
      <c r="D9" s="492"/>
      <c r="E9" s="492"/>
      <c r="F9" s="492"/>
      <c r="G9" s="492"/>
      <c r="H9" s="492"/>
      <c r="I9" s="517"/>
    </row>
    <row r="10" spans="1:14" s="487" customFormat="1">
      <c r="A10" s="492"/>
      <c r="B10" s="492" t="s">
        <v>348</v>
      </c>
      <c r="C10" s="518" t="str">
        <f>IF(AND('Workbook Set-up'!$B$12="",'Workbook Set-up'!$B$13=""),"",IF('Workbook Set-up'!$B$12='Workbook Set-up'!$B$13,TEXT('Workbook Set-up'!$B$12,"m/d/yyyy"),IF('Workbook Set-up'!$B$12&lt;&gt;'Workbook Set-up'!$B$13,TEXT('Workbook Set-up'!$B$12,"m/d/yyyy")&amp;" to "&amp;TEXT('Workbook Set-up'!$B$13,"m/d/yyyy"),"")))</f>
        <v/>
      </c>
      <c r="D10" s="492"/>
      <c r="E10" s="492"/>
      <c r="F10" s="492"/>
      <c r="G10" s="492"/>
      <c r="H10" s="492"/>
      <c r="I10" s="517"/>
    </row>
    <row r="11" spans="1:14" s="487" customFormat="1">
      <c r="A11" s="492"/>
      <c r="B11" s="492" t="s">
        <v>349</v>
      </c>
      <c r="C11" s="518">
        <f>'Workbook Set-up'!B14</f>
        <v>0</v>
      </c>
      <c r="D11" s="492"/>
      <c r="E11" s="492"/>
      <c r="F11" s="492"/>
      <c r="G11" s="492"/>
      <c r="H11" s="492"/>
      <c r="I11" s="517"/>
    </row>
    <row r="12" spans="1:14" s="487" customFormat="1">
      <c r="A12" s="492"/>
      <c r="B12" s="492"/>
      <c r="C12" s="518"/>
      <c r="D12" s="492"/>
      <c r="E12" s="492"/>
      <c r="F12" s="492"/>
      <c r="G12" s="492"/>
      <c r="H12" s="492"/>
      <c r="I12" s="517"/>
    </row>
    <row r="14" spans="1:14" s="529" customFormat="1" ht="13.5" thickBot="1">
      <c r="A14" s="528" t="s">
        <v>70</v>
      </c>
      <c r="B14" s="528" t="s">
        <v>166</v>
      </c>
      <c r="C14" s="528" t="s">
        <v>167</v>
      </c>
      <c r="D14" s="528" t="s">
        <v>168</v>
      </c>
      <c r="E14" s="528" t="s">
        <v>162</v>
      </c>
      <c r="F14" s="528" t="s">
        <v>159</v>
      </c>
      <c r="G14" s="528" t="s">
        <v>160</v>
      </c>
      <c r="H14" s="528" t="s">
        <v>169</v>
      </c>
      <c r="I14" s="528" t="s">
        <v>161</v>
      </c>
      <c r="J14" s="528" t="s">
        <v>170</v>
      </c>
      <c r="K14" s="528" t="s">
        <v>171</v>
      </c>
      <c r="L14" s="528" t="s">
        <v>172</v>
      </c>
      <c r="M14" s="528" t="s">
        <v>239</v>
      </c>
      <c r="N14" s="528" t="s">
        <v>240</v>
      </c>
    </row>
    <row r="15" spans="1:14" ht="13.5" thickTop="1">
      <c r="A15" s="530">
        <v>1</v>
      </c>
      <c r="B15" s="521"/>
      <c r="C15" s="650"/>
      <c r="D15" s="521"/>
      <c r="E15" s="521"/>
      <c r="F15" s="521"/>
      <c r="G15" s="650"/>
      <c r="H15" s="781"/>
      <c r="I15" s="521"/>
      <c r="J15" s="650"/>
      <c r="K15" s="521"/>
      <c r="L15" s="521"/>
      <c r="M15" s="674"/>
      <c r="N15" s="521"/>
    </row>
    <row r="16" spans="1:14">
      <c r="A16" s="531">
        <v>2</v>
      </c>
      <c r="B16" s="524"/>
      <c r="C16" s="651"/>
      <c r="D16" s="524"/>
      <c r="E16" s="521"/>
      <c r="F16" s="524"/>
      <c r="G16" s="651"/>
      <c r="H16" s="782"/>
      <c r="I16" s="524"/>
      <c r="J16" s="651"/>
      <c r="K16" s="524"/>
      <c r="L16" s="524"/>
      <c r="M16" s="675"/>
      <c r="N16" s="521"/>
    </row>
    <row r="17" spans="1:14">
      <c r="A17" s="531">
        <v>3</v>
      </c>
      <c r="B17" s="524"/>
      <c r="C17" s="651"/>
      <c r="D17" s="524"/>
      <c r="E17" s="521"/>
      <c r="F17" s="524"/>
      <c r="G17" s="651"/>
      <c r="H17" s="782"/>
      <c r="I17" s="524"/>
      <c r="J17" s="651"/>
      <c r="K17" s="524"/>
      <c r="L17" s="524"/>
      <c r="M17" s="675"/>
      <c r="N17" s="521"/>
    </row>
    <row r="18" spans="1:14">
      <c r="A18" s="531">
        <v>4</v>
      </c>
      <c r="B18" s="524"/>
      <c r="C18" s="651"/>
      <c r="D18" s="524"/>
      <c r="E18" s="521"/>
      <c r="F18" s="524"/>
      <c r="G18" s="651"/>
      <c r="H18" s="782"/>
      <c r="I18" s="524"/>
      <c r="J18" s="651"/>
      <c r="K18" s="524"/>
      <c r="L18" s="524"/>
      <c r="M18" s="675"/>
      <c r="N18" s="521"/>
    </row>
    <row r="19" spans="1:14">
      <c r="A19" s="531">
        <v>5</v>
      </c>
      <c r="B19" s="524"/>
      <c r="C19" s="651"/>
      <c r="D19" s="524"/>
      <c r="E19" s="521"/>
      <c r="F19" s="524"/>
      <c r="G19" s="651"/>
      <c r="H19" s="782"/>
      <c r="I19" s="524"/>
      <c r="J19" s="651"/>
      <c r="K19" s="524"/>
      <c r="L19" s="524"/>
      <c r="M19" s="675"/>
      <c r="N19" s="521"/>
    </row>
    <row r="20" spans="1:14">
      <c r="A20" s="531">
        <v>6</v>
      </c>
      <c r="B20" s="524"/>
      <c r="C20" s="651"/>
      <c r="D20" s="524"/>
      <c r="E20" s="521"/>
      <c r="F20" s="524"/>
      <c r="G20" s="651"/>
      <c r="H20" s="782"/>
      <c r="I20" s="524"/>
      <c r="J20" s="651"/>
      <c r="K20" s="524"/>
      <c r="L20" s="524"/>
      <c r="M20" s="675"/>
      <c r="N20" s="521"/>
    </row>
    <row r="21" spans="1:14">
      <c r="A21" s="531">
        <v>7</v>
      </c>
      <c r="B21" s="524"/>
      <c r="C21" s="651"/>
      <c r="D21" s="524"/>
      <c r="E21" s="521"/>
      <c r="F21" s="524"/>
      <c r="G21" s="651"/>
      <c r="H21" s="782"/>
      <c r="I21" s="524"/>
      <c r="J21" s="651"/>
      <c r="K21" s="524"/>
      <c r="L21" s="524"/>
      <c r="M21" s="675"/>
      <c r="N21" s="521"/>
    </row>
    <row r="22" spans="1:14">
      <c r="A22" s="531">
        <v>8</v>
      </c>
      <c r="B22" s="524"/>
      <c r="C22" s="651"/>
      <c r="D22" s="524"/>
      <c r="E22" s="521"/>
      <c r="F22" s="524"/>
      <c r="G22" s="651"/>
      <c r="H22" s="782"/>
      <c r="I22" s="524"/>
      <c r="J22" s="651"/>
      <c r="K22" s="524"/>
      <c r="L22" s="524"/>
      <c r="M22" s="675"/>
      <c r="N22" s="521"/>
    </row>
    <row r="23" spans="1:14">
      <c r="A23" s="531">
        <v>9</v>
      </c>
      <c r="B23" s="524"/>
      <c r="C23" s="651"/>
      <c r="D23" s="524"/>
      <c r="E23" s="521"/>
      <c r="F23" s="524"/>
      <c r="G23" s="651"/>
      <c r="H23" s="782"/>
      <c r="I23" s="524"/>
      <c r="J23" s="651"/>
      <c r="K23" s="524"/>
      <c r="L23" s="524"/>
      <c r="M23" s="675"/>
      <c r="N23" s="521"/>
    </row>
    <row r="24" spans="1:14">
      <c r="A24" s="531">
        <v>10</v>
      </c>
      <c r="B24" s="524"/>
      <c r="C24" s="651"/>
      <c r="D24" s="524"/>
      <c r="E24" s="521"/>
      <c r="F24" s="524"/>
      <c r="G24" s="651"/>
      <c r="H24" s="782"/>
      <c r="I24" s="524"/>
      <c r="J24" s="651"/>
      <c r="K24" s="524"/>
      <c r="L24" s="524"/>
      <c r="M24" s="675"/>
      <c r="N24" s="521"/>
    </row>
    <row r="25" spans="1:14">
      <c r="A25" s="531">
        <v>11</v>
      </c>
      <c r="B25" s="524"/>
      <c r="C25" s="651"/>
      <c r="D25" s="524"/>
      <c r="E25" s="521"/>
      <c r="F25" s="524"/>
      <c r="G25" s="651"/>
      <c r="H25" s="782"/>
      <c r="I25" s="524"/>
      <c r="J25" s="651"/>
      <c r="K25" s="524"/>
      <c r="L25" s="524"/>
      <c r="M25" s="675"/>
      <c r="N25" s="521"/>
    </row>
    <row r="26" spans="1:14">
      <c r="A26" s="531">
        <v>12</v>
      </c>
      <c r="B26" s="524"/>
      <c r="C26" s="651"/>
      <c r="D26" s="524"/>
      <c r="E26" s="521"/>
      <c r="F26" s="524"/>
      <c r="G26" s="651"/>
      <c r="H26" s="782"/>
      <c r="I26" s="524"/>
      <c r="J26" s="651"/>
      <c r="K26" s="524"/>
      <c r="L26" s="524"/>
      <c r="M26" s="675"/>
      <c r="N26" s="521"/>
    </row>
    <row r="27" spans="1:14">
      <c r="A27" s="531">
        <v>13</v>
      </c>
      <c r="B27" s="524"/>
      <c r="C27" s="651"/>
      <c r="D27" s="524"/>
      <c r="E27" s="521"/>
      <c r="F27" s="524"/>
      <c r="G27" s="651"/>
      <c r="H27" s="782"/>
      <c r="I27" s="524"/>
      <c r="J27" s="651"/>
      <c r="K27" s="524"/>
      <c r="L27" s="524"/>
      <c r="M27" s="675"/>
      <c r="N27" s="521"/>
    </row>
    <row r="28" spans="1:14">
      <c r="A28" s="531">
        <v>14</v>
      </c>
      <c r="B28" s="524"/>
      <c r="C28" s="651"/>
      <c r="D28" s="524"/>
      <c r="E28" s="521"/>
      <c r="F28" s="524"/>
      <c r="G28" s="651"/>
      <c r="H28" s="782"/>
      <c r="I28" s="524"/>
      <c r="J28" s="651"/>
      <c r="K28" s="524"/>
      <c r="L28" s="524"/>
      <c r="M28" s="675"/>
      <c r="N28" s="521"/>
    </row>
    <row r="29" spans="1:14">
      <c r="A29" s="531">
        <v>15</v>
      </c>
      <c r="B29" s="524"/>
      <c r="C29" s="651"/>
      <c r="D29" s="524"/>
      <c r="E29" s="521"/>
      <c r="F29" s="524"/>
      <c r="G29" s="651"/>
      <c r="H29" s="782"/>
      <c r="I29" s="524"/>
      <c r="J29" s="651"/>
      <c r="K29" s="524"/>
      <c r="L29" s="524"/>
      <c r="M29" s="675"/>
      <c r="N29" s="521"/>
    </row>
    <row r="30" spans="1:14">
      <c r="A30" s="531">
        <v>16</v>
      </c>
      <c r="B30" s="524"/>
      <c r="C30" s="651"/>
      <c r="D30" s="524"/>
      <c r="E30" s="521"/>
      <c r="F30" s="524"/>
      <c r="G30" s="651"/>
      <c r="H30" s="782"/>
      <c r="I30" s="524"/>
      <c r="J30" s="651"/>
      <c r="K30" s="524"/>
      <c r="L30" s="524"/>
      <c r="M30" s="675"/>
      <c r="N30" s="521"/>
    </row>
    <row r="31" spans="1:14">
      <c r="A31" s="531">
        <v>17</v>
      </c>
      <c r="B31" s="524"/>
      <c r="C31" s="651"/>
      <c r="D31" s="524"/>
      <c r="E31" s="521"/>
      <c r="F31" s="524"/>
      <c r="G31" s="651"/>
      <c r="H31" s="782"/>
      <c r="I31" s="524"/>
      <c r="J31" s="651"/>
      <c r="K31" s="524"/>
      <c r="L31" s="524"/>
      <c r="M31" s="675"/>
      <c r="N31" s="521"/>
    </row>
    <row r="32" spans="1:14">
      <c r="A32" s="531">
        <v>18</v>
      </c>
      <c r="B32" s="524"/>
      <c r="C32" s="651"/>
      <c r="D32" s="524"/>
      <c r="E32" s="521"/>
      <c r="F32" s="524"/>
      <c r="G32" s="651"/>
      <c r="H32" s="782"/>
      <c r="I32" s="524"/>
      <c r="J32" s="651"/>
      <c r="K32" s="524"/>
      <c r="L32" s="524"/>
      <c r="M32" s="675"/>
      <c r="N32" s="521"/>
    </row>
    <row r="33" spans="1:14">
      <c r="A33" s="531">
        <v>19</v>
      </c>
      <c r="B33" s="524"/>
      <c r="C33" s="651"/>
      <c r="D33" s="524"/>
      <c r="E33" s="521"/>
      <c r="F33" s="524"/>
      <c r="G33" s="651"/>
      <c r="H33" s="782"/>
      <c r="I33" s="524"/>
      <c r="J33" s="651"/>
      <c r="K33" s="524"/>
      <c r="L33" s="524"/>
      <c r="M33" s="675"/>
      <c r="N33" s="521"/>
    </row>
    <row r="34" spans="1:14">
      <c r="A34" s="531">
        <v>20</v>
      </c>
      <c r="B34" s="524"/>
      <c r="C34" s="651"/>
      <c r="D34" s="524"/>
      <c r="E34" s="521"/>
      <c r="F34" s="524"/>
      <c r="G34" s="651"/>
      <c r="H34" s="782"/>
      <c r="I34" s="524"/>
      <c r="J34" s="651"/>
      <c r="K34" s="524"/>
      <c r="L34" s="524"/>
      <c r="M34" s="675"/>
      <c r="N34" s="521"/>
    </row>
    <row r="35" spans="1:14">
      <c r="A35" s="531">
        <v>21</v>
      </c>
      <c r="B35" s="524"/>
      <c r="C35" s="651"/>
      <c r="D35" s="524"/>
      <c r="E35" s="521"/>
      <c r="F35" s="524"/>
      <c r="G35" s="651"/>
      <c r="H35" s="782"/>
      <c r="I35" s="524"/>
      <c r="J35" s="651"/>
      <c r="K35" s="524"/>
      <c r="L35" s="524"/>
      <c r="M35" s="675"/>
      <c r="N35" s="521"/>
    </row>
    <row r="36" spans="1:14">
      <c r="A36" s="531">
        <v>22</v>
      </c>
      <c r="B36" s="524"/>
      <c r="C36" s="651"/>
      <c r="D36" s="524"/>
      <c r="E36" s="521"/>
      <c r="F36" s="524"/>
      <c r="G36" s="651"/>
      <c r="H36" s="782"/>
      <c r="I36" s="524"/>
      <c r="J36" s="651"/>
      <c r="K36" s="524"/>
      <c r="L36" s="524"/>
      <c r="M36" s="675"/>
      <c r="N36" s="521"/>
    </row>
    <row r="37" spans="1:14">
      <c r="A37" s="531">
        <v>23</v>
      </c>
      <c r="B37" s="524"/>
      <c r="C37" s="651"/>
      <c r="D37" s="524"/>
      <c r="E37" s="521"/>
      <c r="F37" s="524"/>
      <c r="G37" s="651"/>
      <c r="H37" s="782"/>
      <c r="I37" s="524"/>
      <c r="J37" s="651"/>
      <c r="K37" s="524"/>
      <c r="L37" s="524"/>
      <c r="M37" s="675"/>
      <c r="N37" s="521"/>
    </row>
    <row r="38" spans="1:14">
      <c r="A38" s="531">
        <v>24</v>
      </c>
      <c r="B38" s="524"/>
      <c r="C38" s="651"/>
      <c r="D38" s="524"/>
      <c r="E38" s="521"/>
      <c r="F38" s="524"/>
      <c r="G38" s="651"/>
      <c r="H38" s="782"/>
      <c r="I38" s="524"/>
      <c r="J38" s="651"/>
      <c r="K38" s="524"/>
      <c r="L38" s="524"/>
      <c r="M38" s="675"/>
      <c r="N38" s="521"/>
    </row>
    <row r="39" spans="1:14">
      <c r="A39" s="531">
        <v>25</v>
      </c>
      <c r="B39" s="524"/>
      <c r="C39" s="651"/>
      <c r="D39" s="524"/>
      <c r="E39" s="521"/>
      <c r="F39" s="524"/>
      <c r="G39" s="651"/>
      <c r="H39" s="782"/>
      <c r="I39" s="524"/>
      <c r="J39" s="651"/>
      <c r="K39" s="524"/>
      <c r="L39" s="524"/>
      <c r="M39" s="675"/>
      <c r="N39" s="521"/>
    </row>
    <row r="40" spans="1:14">
      <c r="A40" s="531">
        <v>26</v>
      </c>
      <c r="B40" s="524"/>
      <c r="C40" s="651"/>
      <c r="D40" s="524"/>
      <c r="E40" s="521"/>
      <c r="F40" s="524"/>
      <c r="G40" s="651"/>
      <c r="H40" s="782"/>
      <c r="I40" s="524"/>
      <c r="J40" s="651"/>
      <c r="K40" s="524"/>
      <c r="L40" s="524"/>
      <c r="M40" s="675"/>
      <c r="N40" s="521"/>
    </row>
    <row r="41" spans="1:14">
      <c r="A41" s="531">
        <v>27</v>
      </c>
      <c r="B41" s="524"/>
      <c r="C41" s="651"/>
      <c r="D41" s="524"/>
      <c r="E41" s="521"/>
      <c r="F41" s="524"/>
      <c r="G41" s="651"/>
      <c r="H41" s="782"/>
      <c r="I41" s="524"/>
      <c r="J41" s="651"/>
      <c r="K41" s="524"/>
      <c r="L41" s="524"/>
      <c r="M41" s="675"/>
      <c r="N41" s="521"/>
    </row>
    <row r="42" spans="1:14">
      <c r="A42" s="531">
        <v>28</v>
      </c>
      <c r="B42" s="524"/>
      <c r="C42" s="651"/>
      <c r="D42" s="524"/>
      <c r="E42" s="521"/>
      <c r="F42" s="524"/>
      <c r="G42" s="651"/>
      <c r="H42" s="782"/>
      <c r="I42" s="524"/>
      <c r="J42" s="651"/>
      <c r="K42" s="524"/>
      <c r="L42" s="524"/>
      <c r="M42" s="675"/>
      <c r="N42" s="521"/>
    </row>
    <row r="43" spans="1:14">
      <c r="A43" s="531">
        <v>29</v>
      </c>
      <c r="B43" s="524"/>
      <c r="C43" s="651"/>
      <c r="D43" s="524"/>
      <c r="E43" s="521"/>
      <c r="F43" s="524"/>
      <c r="G43" s="651"/>
      <c r="H43" s="782"/>
      <c r="I43" s="524"/>
      <c r="J43" s="651"/>
      <c r="K43" s="524"/>
      <c r="L43" s="524"/>
      <c r="M43" s="675"/>
      <c r="N43" s="521"/>
    </row>
    <row r="44" spans="1:14">
      <c r="A44" s="531">
        <v>30</v>
      </c>
      <c r="B44" s="524"/>
      <c r="C44" s="651"/>
      <c r="D44" s="524"/>
      <c r="E44" s="521"/>
      <c r="F44" s="524"/>
      <c r="G44" s="651"/>
      <c r="H44" s="782"/>
      <c r="I44" s="524"/>
      <c r="J44" s="651"/>
      <c r="K44" s="524"/>
      <c r="L44" s="524"/>
      <c r="M44" s="675"/>
      <c r="N44" s="521"/>
    </row>
  </sheetData>
  <sheetProtection sheet="1" objects="1" scenarios="1" formatCells="0" formatColumns="0" formatRows="0"/>
  <dataValidations count="2">
    <dataValidation type="list" allowBlank="1" showInputMessage="1" showErrorMessage="1" sqref="E15:E44">
      <formula1>"Initial,Routine,Targeted,Investigation,PEGS,Innovations Waiver,Special"</formula1>
    </dataValidation>
    <dataValidation type="list" allowBlank="1" showInputMessage="1" showErrorMessage="1" sqref="N15:N44">
      <formula1>"Medicaid, Health Choice"</formula1>
    </dataValidation>
  </dataValidations>
  <printOptions horizontalCentered="1"/>
  <pageMargins left="0.25" right="0.25" top="0.5" bottom="0.5" header="0.5" footer="0.25"/>
  <pageSetup scale="70" orientation="landscape" r:id="rId1"/>
  <headerFooter alignWithMargins="0">
    <oddFooter>&amp;L&amp;8&amp;A - Revised July 2, 2014&amp;R&amp;8&amp;P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4"/>
  <sheetViews>
    <sheetView workbookViewId="0">
      <pane ySplit="2" topLeftCell="A3" activePane="bottomLeft" state="frozen"/>
      <selection pane="bottomLeft" activeCell="B15" sqref="B15"/>
    </sheetView>
  </sheetViews>
  <sheetFormatPr defaultRowHeight="12.75"/>
  <cols>
    <col min="1" max="1" width="5.7109375" style="532" customWidth="1"/>
    <col min="2" max="7" width="17.7109375" style="532" customWidth="1"/>
    <col min="8" max="8" width="17.7109375" style="533" customWidth="1"/>
  </cols>
  <sheetData>
    <row r="1" spans="1:14" s="513" customFormat="1" ht="20.100000000000001" customHeight="1">
      <c r="A1" s="654" t="s">
        <v>238</v>
      </c>
      <c r="B1" s="653"/>
      <c r="C1" s="653"/>
      <c r="D1" s="653"/>
      <c r="E1" s="653"/>
      <c r="F1" s="653"/>
      <c r="G1" s="653"/>
      <c r="H1" s="653"/>
    </row>
    <row r="2" spans="1:14" s="513" customFormat="1" ht="30" customHeight="1">
      <c r="A2" s="511" t="s">
        <v>237</v>
      </c>
      <c r="B2" s="652"/>
      <c r="C2" s="652"/>
      <c r="D2" s="652"/>
      <c r="E2" s="652"/>
      <c r="F2" s="652"/>
      <c r="G2" s="652"/>
      <c r="H2" s="652"/>
      <c r="I2" s="797"/>
      <c r="J2" s="797"/>
      <c r="K2" s="797"/>
      <c r="L2" s="797"/>
      <c r="M2" s="797"/>
      <c r="N2" s="797"/>
    </row>
    <row r="3" spans="1:14" s="527" customFormat="1">
      <c r="A3" s="525"/>
      <c r="B3" s="526"/>
      <c r="C3" s="525"/>
      <c r="D3" s="525"/>
      <c r="E3" s="525"/>
      <c r="F3" s="525"/>
      <c r="G3" s="525"/>
      <c r="H3" s="525"/>
    </row>
    <row r="4" spans="1:14" s="487" customFormat="1">
      <c r="A4" s="492"/>
      <c r="B4" s="492" t="s">
        <v>154</v>
      </c>
      <c r="C4" s="518">
        <f>'Workbook Set-up'!B5</f>
        <v>0</v>
      </c>
      <c r="D4" s="518"/>
      <c r="E4" s="492"/>
      <c r="F4" s="492"/>
      <c r="G4" s="492"/>
      <c r="H4" s="492"/>
    </row>
    <row r="5" spans="1:14" s="487" customFormat="1">
      <c r="A5" s="492"/>
      <c r="B5" s="492" t="s">
        <v>155</v>
      </c>
      <c r="C5" s="518">
        <f>'Workbook Set-up'!B6</f>
        <v>0</v>
      </c>
      <c r="D5" s="518"/>
      <c r="E5" s="492"/>
      <c r="F5" s="492"/>
      <c r="G5" s="492"/>
      <c r="H5" s="492"/>
    </row>
    <row r="6" spans="1:14" s="487" customFormat="1">
      <c r="A6" s="492"/>
      <c r="B6" s="492" t="s">
        <v>156</v>
      </c>
      <c r="C6" s="518">
        <f>'Workbook Set-up'!B7</f>
        <v>0</v>
      </c>
      <c r="D6" s="518"/>
      <c r="E6" s="492"/>
      <c r="F6" s="492"/>
      <c r="G6" s="492"/>
      <c r="H6" s="492"/>
    </row>
    <row r="7" spans="1:14" s="487" customFormat="1">
      <c r="A7" s="492"/>
      <c r="B7" s="492" t="s">
        <v>7</v>
      </c>
      <c r="C7" s="518">
        <f>'Workbook Set-up'!B8</f>
        <v>0</v>
      </c>
      <c r="D7" s="518"/>
      <c r="E7" s="492"/>
      <c r="F7" s="492"/>
      <c r="G7" s="492"/>
      <c r="H7" s="492"/>
    </row>
    <row r="8" spans="1:14" s="487" customFormat="1">
      <c r="A8" s="492"/>
      <c r="B8" s="492" t="s">
        <v>198</v>
      </c>
      <c r="C8" s="518">
        <f>'Workbook Set-up'!B9</f>
        <v>0</v>
      </c>
      <c r="D8" s="518"/>
      <c r="E8" s="492"/>
      <c r="F8" s="492"/>
      <c r="G8" s="492"/>
      <c r="H8" s="492"/>
    </row>
    <row r="9" spans="1:14" s="487" customFormat="1">
      <c r="A9" s="492"/>
      <c r="B9" s="492" t="s">
        <v>347</v>
      </c>
      <c r="C9" s="518">
        <f>'Workbook Set-up'!B11</f>
        <v>0</v>
      </c>
      <c r="D9" s="518"/>
      <c r="E9" s="492"/>
      <c r="F9" s="492"/>
      <c r="G9" s="492"/>
      <c r="H9" s="492"/>
    </row>
    <row r="10" spans="1:14" s="487" customFormat="1">
      <c r="A10" s="492"/>
      <c r="B10" s="492" t="s">
        <v>348</v>
      </c>
      <c r="C10" s="518" t="str">
        <f>IF(AND('Workbook Set-up'!$B$12="",'Workbook Set-up'!$B$13=""),"",IF('Workbook Set-up'!$B$12='Workbook Set-up'!$B$13,TEXT('Workbook Set-up'!$B$12,"m/d/yyyy"),IF('Workbook Set-up'!$B$12&lt;&gt;'Workbook Set-up'!$B$13,TEXT('Workbook Set-up'!$B$12,"m/d/yyyy")&amp;" to "&amp;TEXT('Workbook Set-up'!$B$13,"m/d/yyyy"),"")))</f>
        <v/>
      </c>
      <c r="D10" s="518"/>
      <c r="E10" s="492"/>
      <c r="F10" s="492"/>
      <c r="G10" s="492"/>
      <c r="H10" s="492"/>
    </row>
    <row r="11" spans="1:14" s="487" customFormat="1">
      <c r="A11" s="492"/>
      <c r="B11" s="492" t="s">
        <v>349</v>
      </c>
      <c r="C11" s="518">
        <f>'Workbook Set-up'!B14</f>
        <v>0</v>
      </c>
      <c r="D11" s="518"/>
      <c r="E11" s="492"/>
      <c r="F11" s="492"/>
      <c r="G11" s="492"/>
      <c r="H11" s="492"/>
    </row>
    <row r="12" spans="1:14" s="487" customFormat="1">
      <c r="A12" s="492"/>
      <c r="B12" s="492"/>
      <c r="C12" s="518"/>
      <c r="D12" s="518"/>
      <c r="E12" s="492"/>
      <c r="F12" s="492"/>
      <c r="G12" s="492"/>
      <c r="H12" s="492"/>
    </row>
    <row r="14" spans="1:14" s="529" customFormat="1" ht="13.5" thickBot="1">
      <c r="A14" s="528" t="s">
        <v>70</v>
      </c>
      <c r="B14" s="528" t="s">
        <v>163</v>
      </c>
      <c r="C14" s="528" t="s">
        <v>170</v>
      </c>
      <c r="D14" s="528" t="s">
        <v>157</v>
      </c>
      <c r="E14" s="528" t="s">
        <v>158</v>
      </c>
      <c r="F14" s="528" t="s">
        <v>164</v>
      </c>
      <c r="G14" s="528" t="s">
        <v>165</v>
      </c>
      <c r="H14" s="528" t="s">
        <v>162</v>
      </c>
    </row>
    <row r="15" spans="1:14" ht="13.5" thickTop="1">
      <c r="A15" s="530">
        <v>1</v>
      </c>
      <c r="B15" s="521"/>
      <c r="C15" s="650"/>
      <c r="D15" s="650"/>
      <c r="E15" s="521"/>
      <c r="F15" s="521"/>
      <c r="G15" s="521"/>
      <c r="H15" s="521"/>
    </row>
    <row r="16" spans="1:14">
      <c r="A16" s="531">
        <v>2</v>
      </c>
      <c r="B16" s="524"/>
      <c r="C16" s="651"/>
      <c r="D16" s="651"/>
      <c r="E16" s="524"/>
      <c r="F16" s="524"/>
      <c r="G16" s="524"/>
      <c r="H16" s="521"/>
    </row>
    <row r="17" spans="1:8">
      <c r="A17" s="531">
        <v>3</v>
      </c>
      <c r="B17" s="524"/>
      <c r="C17" s="651"/>
      <c r="D17" s="651"/>
      <c r="E17" s="524"/>
      <c r="F17" s="524"/>
      <c r="G17" s="524"/>
      <c r="H17" s="521"/>
    </row>
    <row r="18" spans="1:8">
      <c r="A18" s="531">
        <v>4</v>
      </c>
      <c r="B18" s="524"/>
      <c r="C18" s="651"/>
      <c r="D18" s="651"/>
      <c r="E18" s="524"/>
      <c r="F18" s="524"/>
      <c r="G18" s="524"/>
      <c r="H18" s="521"/>
    </row>
    <row r="19" spans="1:8">
      <c r="A19" s="531">
        <v>5</v>
      </c>
      <c r="B19" s="524"/>
      <c r="C19" s="651"/>
      <c r="D19" s="651"/>
      <c r="E19" s="524"/>
      <c r="F19" s="524"/>
      <c r="G19" s="524"/>
      <c r="H19" s="521"/>
    </row>
    <row r="20" spans="1:8">
      <c r="A20" s="531">
        <v>6</v>
      </c>
      <c r="B20" s="524"/>
      <c r="C20" s="651"/>
      <c r="D20" s="651"/>
      <c r="E20" s="524"/>
      <c r="F20" s="524"/>
      <c r="G20" s="524"/>
      <c r="H20" s="521"/>
    </row>
    <row r="21" spans="1:8">
      <c r="A21" s="531">
        <v>7</v>
      </c>
      <c r="B21" s="524"/>
      <c r="C21" s="651"/>
      <c r="D21" s="651"/>
      <c r="E21" s="524"/>
      <c r="F21" s="524"/>
      <c r="G21" s="524"/>
      <c r="H21" s="521"/>
    </row>
    <row r="22" spans="1:8">
      <c r="A22" s="531">
        <v>8</v>
      </c>
      <c r="B22" s="524"/>
      <c r="C22" s="651"/>
      <c r="D22" s="651"/>
      <c r="E22" s="524"/>
      <c r="F22" s="524"/>
      <c r="G22" s="524"/>
      <c r="H22" s="521"/>
    </row>
    <row r="23" spans="1:8">
      <c r="A23" s="531">
        <v>9</v>
      </c>
      <c r="B23" s="524"/>
      <c r="C23" s="651"/>
      <c r="D23" s="651"/>
      <c r="E23" s="524"/>
      <c r="F23" s="524"/>
      <c r="G23" s="524"/>
      <c r="H23" s="521"/>
    </row>
    <row r="24" spans="1:8">
      <c r="A24" s="531">
        <v>10</v>
      </c>
      <c r="B24" s="524"/>
      <c r="C24" s="651"/>
      <c r="D24" s="651"/>
      <c r="E24" s="524"/>
      <c r="F24" s="524"/>
      <c r="G24" s="524"/>
      <c r="H24" s="521"/>
    </row>
    <row r="25" spans="1:8">
      <c r="A25" s="531">
        <v>11</v>
      </c>
      <c r="B25" s="524"/>
      <c r="C25" s="651"/>
      <c r="D25" s="651"/>
      <c r="E25" s="524"/>
      <c r="F25" s="524"/>
      <c r="G25" s="524"/>
      <c r="H25" s="521"/>
    </row>
    <row r="26" spans="1:8">
      <c r="A26" s="531">
        <v>12</v>
      </c>
      <c r="B26" s="524"/>
      <c r="C26" s="651"/>
      <c r="D26" s="651"/>
      <c r="E26" s="524"/>
      <c r="F26" s="524"/>
      <c r="G26" s="524"/>
      <c r="H26" s="521"/>
    </row>
    <row r="27" spans="1:8">
      <c r="A27" s="531">
        <v>13</v>
      </c>
      <c r="B27" s="524"/>
      <c r="C27" s="651"/>
      <c r="D27" s="651"/>
      <c r="E27" s="524"/>
      <c r="F27" s="524"/>
      <c r="G27" s="524"/>
      <c r="H27" s="521"/>
    </row>
    <row r="28" spans="1:8">
      <c r="A28" s="531">
        <v>14</v>
      </c>
      <c r="B28" s="524"/>
      <c r="C28" s="651"/>
      <c r="D28" s="651"/>
      <c r="E28" s="524"/>
      <c r="F28" s="524"/>
      <c r="G28" s="524"/>
      <c r="H28" s="521"/>
    </row>
    <row r="29" spans="1:8">
      <c r="A29" s="531">
        <v>15</v>
      </c>
      <c r="B29" s="524"/>
      <c r="C29" s="651"/>
      <c r="D29" s="651"/>
      <c r="E29" s="524"/>
      <c r="F29" s="524"/>
      <c r="G29" s="524"/>
      <c r="H29" s="521"/>
    </row>
    <row r="30" spans="1:8">
      <c r="A30" s="531">
        <v>16</v>
      </c>
      <c r="B30" s="524"/>
      <c r="C30" s="651"/>
      <c r="D30" s="651"/>
      <c r="E30" s="524"/>
      <c r="F30" s="524"/>
      <c r="G30" s="524"/>
      <c r="H30" s="521"/>
    </row>
    <row r="31" spans="1:8">
      <c r="A31" s="531">
        <v>17</v>
      </c>
      <c r="B31" s="524"/>
      <c r="C31" s="651"/>
      <c r="D31" s="651"/>
      <c r="E31" s="524"/>
      <c r="F31" s="524"/>
      <c r="G31" s="524"/>
      <c r="H31" s="521"/>
    </row>
    <row r="32" spans="1:8">
      <c r="A32" s="531">
        <v>18</v>
      </c>
      <c r="B32" s="524"/>
      <c r="C32" s="651"/>
      <c r="D32" s="651"/>
      <c r="E32" s="524"/>
      <c r="F32" s="524"/>
      <c r="G32" s="524"/>
      <c r="H32" s="521"/>
    </row>
    <row r="33" spans="1:8">
      <c r="A33" s="531">
        <v>19</v>
      </c>
      <c r="B33" s="524"/>
      <c r="C33" s="651"/>
      <c r="D33" s="651"/>
      <c r="E33" s="524"/>
      <c r="F33" s="524"/>
      <c r="G33" s="524"/>
      <c r="H33" s="521"/>
    </row>
    <row r="34" spans="1:8">
      <c r="A34" s="531">
        <v>20</v>
      </c>
      <c r="B34" s="524"/>
      <c r="C34" s="651"/>
      <c r="D34" s="651"/>
      <c r="E34" s="524"/>
      <c r="F34" s="524"/>
      <c r="G34" s="524"/>
      <c r="H34" s="521"/>
    </row>
    <row r="35" spans="1:8">
      <c r="A35" s="531">
        <v>21</v>
      </c>
      <c r="B35" s="524"/>
      <c r="C35" s="651"/>
      <c r="D35" s="651"/>
      <c r="E35" s="524"/>
      <c r="F35" s="524"/>
      <c r="G35" s="524"/>
      <c r="H35" s="521"/>
    </row>
    <row r="36" spans="1:8">
      <c r="A36" s="531">
        <v>22</v>
      </c>
      <c r="B36" s="524"/>
      <c r="C36" s="651"/>
      <c r="D36" s="651"/>
      <c r="E36" s="524"/>
      <c r="F36" s="524"/>
      <c r="G36" s="524"/>
      <c r="H36" s="521"/>
    </row>
    <row r="37" spans="1:8">
      <c r="A37" s="531">
        <v>23</v>
      </c>
      <c r="B37" s="524"/>
      <c r="C37" s="651"/>
      <c r="D37" s="651"/>
      <c r="E37" s="524"/>
      <c r="F37" s="524"/>
      <c r="G37" s="524"/>
      <c r="H37" s="521"/>
    </row>
    <row r="38" spans="1:8">
      <c r="A38" s="531">
        <v>24</v>
      </c>
      <c r="B38" s="524"/>
      <c r="C38" s="651"/>
      <c r="D38" s="651"/>
      <c r="E38" s="524"/>
      <c r="F38" s="524"/>
      <c r="G38" s="524"/>
      <c r="H38" s="521"/>
    </row>
    <row r="39" spans="1:8">
      <c r="A39" s="531">
        <v>25</v>
      </c>
      <c r="B39" s="524"/>
      <c r="C39" s="651"/>
      <c r="D39" s="651"/>
      <c r="E39" s="524"/>
      <c r="F39" s="524"/>
      <c r="G39" s="524"/>
      <c r="H39" s="521"/>
    </row>
    <row r="40" spans="1:8">
      <c r="A40" s="531">
        <v>26</v>
      </c>
      <c r="B40" s="524"/>
      <c r="C40" s="651"/>
      <c r="D40" s="651"/>
      <c r="E40" s="524"/>
      <c r="F40" s="524"/>
      <c r="G40" s="524"/>
      <c r="H40" s="521"/>
    </row>
    <row r="41" spans="1:8">
      <c r="A41" s="531">
        <v>27</v>
      </c>
      <c r="B41" s="524"/>
      <c r="C41" s="651"/>
      <c r="D41" s="651"/>
      <c r="E41" s="524"/>
      <c r="F41" s="524"/>
      <c r="G41" s="524"/>
      <c r="H41" s="521"/>
    </row>
    <row r="42" spans="1:8">
      <c r="A42" s="531">
        <v>28</v>
      </c>
      <c r="B42" s="524"/>
      <c r="C42" s="651"/>
      <c r="D42" s="651"/>
      <c r="E42" s="524"/>
      <c r="F42" s="524"/>
      <c r="G42" s="524"/>
      <c r="H42" s="521"/>
    </row>
    <row r="43" spans="1:8">
      <c r="A43" s="531">
        <v>29</v>
      </c>
      <c r="B43" s="524"/>
      <c r="C43" s="651"/>
      <c r="D43" s="651"/>
      <c r="E43" s="524"/>
      <c r="F43" s="524"/>
      <c r="G43" s="524"/>
      <c r="H43" s="521"/>
    </row>
    <row r="44" spans="1:8">
      <c r="A44" s="531">
        <v>30</v>
      </c>
      <c r="B44" s="524"/>
      <c r="C44" s="651"/>
      <c r="D44" s="651"/>
      <c r="E44" s="524"/>
      <c r="F44" s="524"/>
      <c r="G44" s="524"/>
      <c r="H44" s="521"/>
    </row>
  </sheetData>
  <sheetProtection sheet="1" objects="1" scenarios="1" formatCells="0" formatColumns="0" formatRows="0" insertColumns="0"/>
  <dataValidations count="2">
    <dataValidation type="list" allowBlank="1" showInputMessage="1" showErrorMessage="1" sqref="WVF983055 IT15 SP15 ACL15 AMH15 AWD15 BFZ15 BPV15 BZR15 CJN15 CTJ15 DDF15 DNB15 DWX15 EGT15 EQP15 FAL15 FKH15 FUD15 GDZ15 GNV15 GXR15 HHN15 HRJ15 IBF15 ILB15 IUX15 JET15 JOP15 JYL15 KIH15 KSD15 LBZ15 LLV15 LVR15 MFN15 MPJ15 MZF15 NJB15 NSX15 OCT15 OMP15 OWL15 PGH15 PQD15 PZZ15 QJV15 QTR15 RDN15 RNJ15 RXF15 SHB15 SQX15 TAT15 TKP15 TUL15 UEH15 UOD15 UXZ15 VHV15 VRR15 WBN15 WLJ15 WVF15 H65551 IT65551 SP65551 ACL65551 AMH65551 AWD65551 BFZ65551 BPV65551 BZR65551 CJN65551 CTJ65551 DDF65551 DNB65551 DWX65551 EGT65551 EQP65551 FAL65551 FKH65551 FUD65551 GDZ65551 GNV65551 GXR65551 HHN65551 HRJ65551 IBF65551 ILB65551 IUX65551 JET65551 JOP65551 JYL65551 KIH65551 KSD65551 LBZ65551 LLV65551 LVR65551 MFN65551 MPJ65551 MZF65551 NJB65551 NSX65551 OCT65551 OMP65551 OWL65551 PGH65551 PQD65551 PZZ65551 QJV65551 QTR65551 RDN65551 RNJ65551 RXF65551 SHB65551 SQX65551 TAT65551 TKP65551 TUL65551 UEH65551 UOD65551 UXZ65551 VHV65551 VRR65551 WBN65551 WLJ65551 WVF65551 H131087 IT131087 SP131087 ACL131087 AMH131087 AWD131087 BFZ131087 BPV131087 BZR131087 CJN131087 CTJ131087 DDF131087 DNB131087 DWX131087 EGT131087 EQP131087 FAL131087 FKH131087 FUD131087 GDZ131087 GNV131087 GXR131087 HHN131087 HRJ131087 IBF131087 ILB131087 IUX131087 JET131087 JOP131087 JYL131087 KIH131087 KSD131087 LBZ131087 LLV131087 LVR131087 MFN131087 MPJ131087 MZF131087 NJB131087 NSX131087 OCT131087 OMP131087 OWL131087 PGH131087 PQD131087 PZZ131087 QJV131087 QTR131087 RDN131087 RNJ131087 RXF131087 SHB131087 SQX131087 TAT131087 TKP131087 TUL131087 UEH131087 UOD131087 UXZ131087 VHV131087 VRR131087 WBN131087 WLJ131087 WVF131087 H196623 IT196623 SP196623 ACL196623 AMH196623 AWD196623 BFZ196623 BPV196623 BZR196623 CJN196623 CTJ196623 DDF196623 DNB196623 DWX196623 EGT196623 EQP196623 FAL196623 FKH196623 FUD196623 GDZ196623 GNV196623 GXR196623 HHN196623 HRJ196623 IBF196623 ILB196623 IUX196623 JET196623 JOP196623 JYL196623 KIH196623 KSD196623 LBZ196623 LLV196623 LVR196623 MFN196623 MPJ196623 MZF196623 NJB196623 NSX196623 OCT196623 OMP196623 OWL196623 PGH196623 PQD196623 PZZ196623 QJV196623 QTR196623 RDN196623 RNJ196623 RXF196623 SHB196623 SQX196623 TAT196623 TKP196623 TUL196623 UEH196623 UOD196623 UXZ196623 VHV196623 VRR196623 WBN196623 WLJ196623 WVF196623 H262159 IT262159 SP262159 ACL262159 AMH262159 AWD262159 BFZ262159 BPV262159 BZR262159 CJN262159 CTJ262159 DDF262159 DNB262159 DWX262159 EGT262159 EQP262159 FAL262159 FKH262159 FUD262159 GDZ262159 GNV262159 GXR262159 HHN262159 HRJ262159 IBF262159 ILB262159 IUX262159 JET262159 JOP262159 JYL262159 KIH262159 KSD262159 LBZ262159 LLV262159 LVR262159 MFN262159 MPJ262159 MZF262159 NJB262159 NSX262159 OCT262159 OMP262159 OWL262159 PGH262159 PQD262159 PZZ262159 QJV262159 QTR262159 RDN262159 RNJ262159 RXF262159 SHB262159 SQX262159 TAT262159 TKP262159 TUL262159 UEH262159 UOD262159 UXZ262159 VHV262159 VRR262159 WBN262159 WLJ262159 WVF262159 H327695 IT327695 SP327695 ACL327695 AMH327695 AWD327695 BFZ327695 BPV327695 BZR327695 CJN327695 CTJ327695 DDF327695 DNB327695 DWX327695 EGT327695 EQP327695 FAL327695 FKH327695 FUD327695 GDZ327695 GNV327695 GXR327695 HHN327695 HRJ327695 IBF327695 ILB327695 IUX327695 JET327695 JOP327695 JYL327695 KIH327695 KSD327695 LBZ327695 LLV327695 LVR327695 MFN327695 MPJ327695 MZF327695 NJB327695 NSX327695 OCT327695 OMP327695 OWL327695 PGH327695 PQD327695 PZZ327695 QJV327695 QTR327695 RDN327695 RNJ327695 RXF327695 SHB327695 SQX327695 TAT327695 TKP327695 TUL327695 UEH327695 UOD327695 UXZ327695 VHV327695 VRR327695 WBN327695 WLJ327695 WVF327695 H393231 IT393231 SP393231 ACL393231 AMH393231 AWD393231 BFZ393231 BPV393231 BZR393231 CJN393231 CTJ393231 DDF393231 DNB393231 DWX393231 EGT393231 EQP393231 FAL393231 FKH393231 FUD393231 GDZ393231 GNV393231 GXR393231 HHN393231 HRJ393231 IBF393231 ILB393231 IUX393231 JET393231 JOP393231 JYL393231 KIH393231 KSD393231 LBZ393231 LLV393231 LVR393231 MFN393231 MPJ393231 MZF393231 NJB393231 NSX393231 OCT393231 OMP393231 OWL393231 PGH393231 PQD393231 PZZ393231 QJV393231 QTR393231 RDN393231 RNJ393231 RXF393231 SHB393231 SQX393231 TAT393231 TKP393231 TUL393231 UEH393231 UOD393231 UXZ393231 VHV393231 VRR393231 WBN393231 WLJ393231 WVF393231 H458767 IT458767 SP458767 ACL458767 AMH458767 AWD458767 BFZ458767 BPV458767 BZR458767 CJN458767 CTJ458767 DDF458767 DNB458767 DWX458767 EGT458767 EQP458767 FAL458767 FKH458767 FUD458767 GDZ458767 GNV458767 GXR458767 HHN458767 HRJ458767 IBF458767 ILB458767 IUX458767 JET458767 JOP458767 JYL458767 KIH458767 KSD458767 LBZ458767 LLV458767 LVR458767 MFN458767 MPJ458767 MZF458767 NJB458767 NSX458767 OCT458767 OMP458767 OWL458767 PGH458767 PQD458767 PZZ458767 QJV458767 QTR458767 RDN458767 RNJ458767 RXF458767 SHB458767 SQX458767 TAT458767 TKP458767 TUL458767 UEH458767 UOD458767 UXZ458767 VHV458767 VRR458767 WBN458767 WLJ458767 WVF458767 H524303 IT524303 SP524303 ACL524303 AMH524303 AWD524303 BFZ524303 BPV524303 BZR524303 CJN524303 CTJ524303 DDF524303 DNB524303 DWX524303 EGT524303 EQP524303 FAL524303 FKH524303 FUD524303 GDZ524303 GNV524303 GXR524303 HHN524303 HRJ524303 IBF524303 ILB524303 IUX524303 JET524303 JOP524303 JYL524303 KIH524303 KSD524303 LBZ524303 LLV524303 LVR524303 MFN524303 MPJ524303 MZF524303 NJB524303 NSX524303 OCT524303 OMP524303 OWL524303 PGH524303 PQD524303 PZZ524303 QJV524303 QTR524303 RDN524303 RNJ524303 RXF524303 SHB524303 SQX524303 TAT524303 TKP524303 TUL524303 UEH524303 UOD524303 UXZ524303 VHV524303 VRR524303 WBN524303 WLJ524303 WVF524303 H589839 IT589839 SP589839 ACL589839 AMH589839 AWD589839 BFZ589839 BPV589839 BZR589839 CJN589839 CTJ589839 DDF589839 DNB589839 DWX589839 EGT589839 EQP589839 FAL589839 FKH589839 FUD589839 GDZ589839 GNV589839 GXR589839 HHN589839 HRJ589839 IBF589839 ILB589839 IUX589839 JET589839 JOP589839 JYL589839 KIH589839 KSD589839 LBZ589839 LLV589839 LVR589839 MFN589839 MPJ589839 MZF589839 NJB589839 NSX589839 OCT589839 OMP589839 OWL589839 PGH589839 PQD589839 PZZ589839 QJV589839 QTR589839 RDN589839 RNJ589839 RXF589839 SHB589839 SQX589839 TAT589839 TKP589839 TUL589839 UEH589839 UOD589839 UXZ589839 VHV589839 VRR589839 WBN589839 WLJ589839 WVF589839 H655375 IT655375 SP655375 ACL655375 AMH655375 AWD655375 BFZ655375 BPV655375 BZR655375 CJN655375 CTJ655375 DDF655375 DNB655375 DWX655375 EGT655375 EQP655375 FAL655375 FKH655375 FUD655375 GDZ655375 GNV655375 GXR655375 HHN655375 HRJ655375 IBF655375 ILB655375 IUX655375 JET655375 JOP655375 JYL655375 KIH655375 KSD655375 LBZ655375 LLV655375 LVR655375 MFN655375 MPJ655375 MZF655375 NJB655375 NSX655375 OCT655375 OMP655375 OWL655375 PGH655375 PQD655375 PZZ655375 QJV655375 QTR655375 RDN655375 RNJ655375 RXF655375 SHB655375 SQX655375 TAT655375 TKP655375 TUL655375 UEH655375 UOD655375 UXZ655375 VHV655375 VRR655375 WBN655375 WLJ655375 WVF655375 H720911 IT720911 SP720911 ACL720911 AMH720911 AWD720911 BFZ720911 BPV720911 BZR720911 CJN720911 CTJ720911 DDF720911 DNB720911 DWX720911 EGT720911 EQP720911 FAL720911 FKH720911 FUD720911 GDZ720911 GNV720911 GXR720911 HHN720911 HRJ720911 IBF720911 ILB720911 IUX720911 JET720911 JOP720911 JYL720911 KIH720911 KSD720911 LBZ720911 LLV720911 LVR720911 MFN720911 MPJ720911 MZF720911 NJB720911 NSX720911 OCT720911 OMP720911 OWL720911 PGH720911 PQD720911 PZZ720911 QJV720911 QTR720911 RDN720911 RNJ720911 RXF720911 SHB720911 SQX720911 TAT720911 TKP720911 TUL720911 UEH720911 UOD720911 UXZ720911 VHV720911 VRR720911 WBN720911 WLJ720911 WVF720911 H786447 IT786447 SP786447 ACL786447 AMH786447 AWD786447 BFZ786447 BPV786447 BZR786447 CJN786447 CTJ786447 DDF786447 DNB786447 DWX786447 EGT786447 EQP786447 FAL786447 FKH786447 FUD786447 GDZ786447 GNV786447 GXR786447 HHN786447 HRJ786447 IBF786447 ILB786447 IUX786447 JET786447 JOP786447 JYL786447 KIH786447 KSD786447 LBZ786447 LLV786447 LVR786447 MFN786447 MPJ786447 MZF786447 NJB786447 NSX786447 OCT786447 OMP786447 OWL786447 PGH786447 PQD786447 PZZ786447 QJV786447 QTR786447 RDN786447 RNJ786447 RXF786447 SHB786447 SQX786447 TAT786447 TKP786447 TUL786447 UEH786447 UOD786447 UXZ786447 VHV786447 VRR786447 WBN786447 WLJ786447 WVF786447 H851983 IT851983 SP851983 ACL851983 AMH851983 AWD851983 BFZ851983 BPV851983 BZR851983 CJN851983 CTJ851983 DDF851983 DNB851983 DWX851983 EGT851983 EQP851983 FAL851983 FKH851983 FUD851983 GDZ851983 GNV851983 GXR851983 HHN851983 HRJ851983 IBF851983 ILB851983 IUX851983 JET851983 JOP851983 JYL851983 KIH851983 KSD851983 LBZ851983 LLV851983 LVR851983 MFN851983 MPJ851983 MZF851983 NJB851983 NSX851983 OCT851983 OMP851983 OWL851983 PGH851983 PQD851983 PZZ851983 QJV851983 QTR851983 RDN851983 RNJ851983 RXF851983 SHB851983 SQX851983 TAT851983 TKP851983 TUL851983 UEH851983 UOD851983 UXZ851983 VHV851983 VRR851983 WBN851983 WLJ851983 WVF851983 H917519 IT917519 SP917519 ACL917519 AMH917519 AWD917519 BFZ917519 BPV917519 BZR917519 CJN917519 CTJ917519 DDF917519 DNB917519 DWX917519 EGT917519 EQP917519 FAL917519 FKH917519 FUD917519 GDZ917519 GNV917519 GXR917519 HHN917519 HRJ917519 IBF917519 ILB917519 IUX917519 JET917519 JOP917519 JYL917519 KIH917519 KSD917519 LBZ917519 LLV917519 LVR917519 MFN917519 MPJ917519 MZF917519 NJB917519 NSX917519 OCT917519 OMP917519 OWL917519 PGH917519 PQD917519 PZZ917519 QJV917519 QTR917519 RDN917519 RNJ917519 RXF917519 SHB917519 SQX917519 TAT917519 TKP917519 TUL917519 UEH917519 UOD917519 UXZ917519 VHV917519 VRR917519 WBN917519 WLJ917519 WVF917519 H983055 IT983055 SP983055 ACL983055 AMH983055 AWD983055 BFZ983055 BPV983055 BZR983055 CJN983055 CTJ983055 DDF983055 DNB983055 DWX983055 EGT983055 EQP983055 FAL983055 FKH983055 FUD983055 GDZ983055 GNV983055 GXR983055 HHN983055 HRJ983055 IBF983055 ILB983055 IUX983055 JET983055 JOP983055 JYL983055 KIH983055 KSD983055 LBZ983055 LLV983055 LVR983055 MFN983055 MPJ983055 MZF983055 NJB983055 NSX983055 OCT983055 OMP983055 OWL983055 PGH983055 PQD983055 PZZ983055 QJV983055 QTR983055 RDN983055 RNJ983055 RXF983055 SHB983055 SQX983055 TAT983055 TKP983055 TUL983055 UEH983055 UOD983055 UXZ983055 VHV983055 VRR983055 WBN983055 WLJ983055">
      <formula1>"Initial, Routine"</formula1>
    </dataValidation>
    <dataValidation type="list" allowBlank="1" showInputMessage="1" showErrorMessage="1" sqref="H15:H44">
      <formula1>"Initial,Routine,Targeted,Investigation,PEGS,Innovations Waiver,Special"</formula1>
    </dataValidation>
  </dataValidations>
  <printOptions horizontalCentered="1"/>
  <pageMargins left="0.25" right="0.25" top="0.35" bottom="0.35" header="0.5" footer="0"/>
  <pageSetup scale="98" orientation="landscape" r:id="rId1"/>
  <headerFooter alignWithMargins="0">
    <oddFooter>&amp;L&amp;8&amp;A - Revised July 2, 2014&amp;R&amp;8&amp;P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4"/>
  <sheetViews>
    <sheetView workbookViewId="0">
      <pane ySplit="2" topLeftCell="A3" activePane="bottomLeft" state="frozen"/>
      <selection activeCell="B11" sqref="B11"/>
      <selection pane="bottomLeft" activeCell="B15" sqref="B15"/>
    </sheetView>
  </sheetViews>
  <sheetFormatPr defaultColWidth="9.140625" defaultRowHeight="12.75"/>
  <cols>
    <col min="1" max="1" width="5.7109375" style="492" customWidth="1"/>
    <col min="2" max="8" width="17.7109375" style="492" customWidth="1"/>
    <col min="9" max="9" width="17.7109375" style="517" customWidth="1"/>
    <col min="10" max="16384" width="9.140625" style="487"/>
  </cols>
  <sheetData>
    <row r="1" spans="1:9" s="513" customFormat="1" ht="20.100000000000001" customHeight="1">
      <c r="A1" s="654" t="s">
        <v>334</v>
      </c>
      <c r="B1" s="653"/>
      <c r="C1" s="653"/>
      <c r="D1" s="653"/>
      <c r="E1" s="653"/>
      <c r="F1" s="653"/>
      <c r="G1" s="653"/>
      <c r="H1" s="653"/>
      <c r="I1" s="653"/>
    </row>
    <row r="2" spans="1:9" s="513" customFormat="1" ht="35.1" customHeight="1">
      <c r="A2" s="511" t="s">
        <v>237</v>
      </c>
      <c r="B2" s="512"/>
      <c r="C2" s="512"/>
      <c r="D2" s="512"/>
      <c r="E2" s="512"/>
      <c r="F2" s="512"/>
      <c r="G2" s="512"/>
      <c r="H2" s="512"/>
      <c r="I2" s="512"/>
    </row>
    <row r="3" spans="1:9" s="516" customFormat="1">
      <c r="A3" s="514"/>
      <c r="B3" s="515"/>
      <c r="C3" s="514"/>
      <c r="D3" s="514"/>
      <c r="E3" s="514"/>
      <c r="F3" s="514"/>
      <c r="G3" s="514"/>
      <c r="H3" s="514"/>
      <c r="I3" s="514"/>
    </row>
    <row r="4" spans="1:9">
      <c r="B4" s="492" t="s">
        <v>154</v>
      </c>
      <c r="C4" s="492">
        <f>'Workbook Set-up'!B5</f>
        <v>0</v>
      </c>
    </row>
    <row r="5" spans="1:9">
      <c r="B5" s="492" t="s">
        <v>155</v>
      </c>
      <c r="C5" s="492">
        <f>'Workbook Set-up'!B6</f>
        <v>0</v>
      </c>
    </row>
    <row r="6" spans="1:9">
      <c r="B6" s="492" t="s">
        <v>156</v>
      </c>
      <c r="C6" s="492">
        <f>'Workbook Set-up'!B7</f>
        <v>0</v>
      </c>
    </row>
    <row r="7" spans="1:9">
      <c r="B7" s="492" t="s">
        <v>7</v>
      </c>
      <c r="C7" s="518">
        <f>'Workbook Set-up'!B8</f>
        <v>0</v>
      </c>
      <c r="D7" s="518"/>
    </row>
    <row r="8" spans="1:9">
      <c r="B8" s="492" t="s">
        <v>198</v>
      </c>
      <c r="C8" s="518">
        <f>'Workbook Set-up'!B9</f>
        <v>0</v>
      </c>
      <c r="D8" s="518"/>
    </row>
    <row r="9" spans="1:9">
      <c r="B9" s="492" t="s">
        <v>347</v>
      </c>
      <c r="C9" s="518">
        <f>'Workbook Set-up'!B11</f>
        <v>0</v>
      </c>
      <c r="D9" s="518"/>
    </row>
    <row r="10" spans="1:9">
      <c r="B10" s="492" t="s">
        <v>348</v>
      </c>
      <c r="C10" s="518" t="str">
        <f>IF(AND('Workbook Set-up'!$B$12="",'Workbook Set-up'!$B$13=""),"",IF('Workbook Set-up'!$B$12='Workbook Set-up'!$B$13,TEXT('Workbook Set-up'!$B$12,"m/d/yyyy"),IF('Workbook Set-up'!$B$12&lt;&gt;'Workbook Set-up'!$B$13,TEXT('Workbook Set-up'!$B$12,"m/d/yyyy")&amp;" to "&amp;TEXT('Workbook Set-up'!$B$13,"m/d/yyyy"),"")))</f>
        <v/>
      </c>
      <c r="D10" s="518"/>
    </row>
    <row r="11" spans="1:9">
      <c r="B11" s="492" t="s">
        <v>349</v>
      </c>
      <c r="C11" s="518">
        <f>'Workbook Set-up'!B14</f>
        <v>0</v>
      </c>
      <c r="D11" s="518"/>
    </row>
    <row r="12" spans="1:9">
      <c r="C12" s="518"/>
      <c r="D12" s="518"/>
    </row>
    <row r="14" spans="1:9" s="488" customFormat="1" ht="13.5" thickBot="1">
      <c r="A14" s="519" t="s">
        <v>70</v>
      </c>
      <c r="B14" s="519" t="s">
        <v>331</v>
      </c>
      <c r="C14" s="519" t="s">
        <v>335</v>
      </c>
      <c r="D14" s="519" t="s">
        <v>159</v>
      </c>
      <c r="E14" s="519" t="s">
        <v>160</v>
      </c>
      <c r="F14" s="519" t="s">
        <v>161</v>
      </c>
      <c r="G14" s="519" t="s">
        <v>162</v>
      </c>
      <c r="H14" s="519" t="s">
        <v>157</v>
      </c>
      <c r="I14" s="519" t="s">
        <v>158</v>
      </c>
    </row>
    <row r="15" spans="1:9" ht="13.5" thickTop="1">
      <c r="A15" s="520">
        <v>1</v>
      </c>
      <c r="B15" s="650"/>
      <c r="C15" s="650"/>
      <c r="D15" s="650"/>
      <c r="E15" s="650"/>
      <c r="F15" s="521"/>
      <c r="G15" s="521"/>
      <c r="H15" s="650"/>
      <c r="I15" s="521"/>
    </row>
    <row r="16" spans="1:9">
      <c r="A16" s="522">
        <v>2</v>
      </c>
      <c r="B16" s="651"/>
      <c r="C16" s="651"/>
      <c r="D16" s="651"/>
      <c r="E16" s="651"/>
      <c r="F16" s="524"/>
      <c r="G16" s="521"/>
      <c r="H16" s="651"/>
      <c r="I16" s="521"/>
    </row>
    <row r="17" spans="1:9">
      <c r="A17" s="522">
        <v>3</v>
      </c>
      <c r="B17" s="651"/>
      <c r="C17" s="651"/>
      <c r="D17" s="651"/>
      <c r="E17" s="651"/>
      <c r="F17" s="524"/>
      <c r="G17" s="521"/>
      <c r="H17" s="651"/>
      <c r="I17" s="521"/>
    </row>
    <row r="18" spans="1:9">
      <c r="A18" s="522">
        <v>4</v>
      </c>
      <c r="B18" s="651"/>
      <c r="C18" s="651"/>
      <c r="D18" s="651"/>
      <c r="E18" s="651"/>
      <c r="F18" s="524"/>
      <c r="G18" s="521"/>
      <c r="H18" s="651"/>
      <c r="I18" s="521"/>
    </row>
    <row r="19" spans="1:9">
      <c r="A19" s="522">
        <v>5</v>
      </c>
      <c r="B19" s="651"/>
      <c r="C19" s="651"/>
      <c r="D19" s="651"/>
      <c r="E19" s="651"/>
      <c r="F19" s="524"/>
      <c r="G19" s="521"/>
      <c r="H19" s="651"/>
      <c r="I19" s="521"/>
    </row>
    <row r="20" spans="1:9">
      <c r="A20" s="522">
        <v>6</v>
      </c>
      <c r="B20" s="651"/>
      <c r="C20" s="651"/>
      <c r="D20" s="651"/>
      <c r="E20" s="651"/>
      <c r="F20" s="524"/>
      <c r="G20" s="521"/>
      <c r="H20" s="651"/>
      <c r="I20" s="521"/>
    </row>
    <row r="21" spans="1:9">
      <c r="A21" s="522">
        <v>7</v>
      </c>
      <c r="B21" s="651"/>
      <c r="C21" s="651"/>
      <c r="D21" s="651"/>
      <c r="E21" s="651"/>
      <c r="F21" s="524"/>
      <c r="G21" s="521"/>
      <c r="H21" s="651"/>
      <c r="I21" s="521"/>
    </row>
    <row r="22" spans="1:9">
      <c r="A22" s="522">
        <v>8</v>
      </c>
      <c r="B22" s="651"/>
      <c r="C22" s="651"/>
      <c r="D22" s="651"/>
      <c r="E22" s="651"/>
      <c r="F22" s="524"/>
      <c r="G22" s="521"/>
      <c r="H22" s="651"/>
      <c r="I22" s="521"/>
    </row>
    <row r="23" spans="1:9">
      <c r="A23" s="522">
        <v>9</v>
      </c>
      <c r="B23" s="651"/>
      <c r="C23" s="651"/>
      <c r="D23" s="651"/>
      <c r="E23" s="651"/>
      <c r="F23" s="524"/>
      <c r="G23" s="521"/>
      <c r="H23" s="651"/>
      <c r="I23" s="521"/>
    </row>
    <row r="24" spans="1:9">
      <c r="A24" s="522">
        <v>10</v>
      </c>
      <c r="B24" s="651"/>
      <c r="C24" s="651"/>
      <c r="D24" s="651"/>
      <c r="E24" s="651"/>
      <c r="F24" s="524"/>
      <c r="G24" s="521"/>
      <c r="H24" s="651"/>
      <c r="I24" s="521"/>
    </row>
  </sheetData>
  <sheetProtection sheet="1" objects="1" scenarios="1" formatCells="0" formatColumns="0" formatRows="0"/>
  <dataValidations count="2">
    <dataValidation type="list" allowBlank="1" showInputMessage="1" showErrorMessage="1" sqref="WVI98303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I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I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I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I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I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I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I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I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I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I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I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I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I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I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I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formula1>"Initial, Routine"</formula1>
    </dataValidation>
    <dataValidation type="list" allowBlank="1" showInputMessage="1" showErrorMessage="1" sqref="G15:G24">
      <formula1>"Initial,Routine,Targeted,Investigation,PEGS,Innovations Waiver,Special"</formula1>
    </dataValidation>
  </dataValidations>
  <printOptions horizontalCentered="1"/>
  <pageMargins left="0.25" right="0.25" top="0.5" bottom="0.5" header="0.5" footer="0.25"/>
  <pageSetup scale="90" orientation="landscape" r:id="rId1"/>
  <headerFooter alignWithMargins="0">
    <oddFooter>&amp;L&amp;8&amp;A - Revised July 2, 2014&amp;R&amp;8&amp;P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4"/>
  <sheetViews>
    <sheetView workbookViewId="0">
      <pane ySplit="2" topLeftCell="A3" activePane="bottomLeft" state="frozen"/>
      <selection activeCell="B11" sqref="B11"/>
      <selection pane="bottomLeft" activeCell="B15" sqref="B15"/>
    </sheetView>
  </sheetViews>
  <sheetFormatPr defaultColWidth="9.140625" defaultRowHeight="12.75"/>
  <cols>
    <col min="1" max="1" width="5.7109375" style="492" customWidth="1"/>
    <col min="2" max="8" width="17.7109375" style="492" customWidth="1"/>
    <col min="9" max="9" width="17.7109375" style="517" customWidth="1"/>
    <col min="10" max="16384" width="9.140625" style="487"/>
  </cols>
  <sheetData>
    <row r="1" spans="1:9" s="513" customFormat="1" ht="20.100000000000001" customHeight="1">
      <c r="A1" s="654" t="s">
        <v>333</v>
      </c>
      <c r="B1" s="653"/>
      <c r="C1" s="653"/>
      <c r="D1" s="653"/>
      <c r="E1" s="653"/>
      <c r="F1" s="653"/>
      <c r="G1" s="653"/>
      <c r="H1" s="653"/>
      <c r="I1" s="653"/>
    </row>
    <row r="2" spans="1:9" s="513" customFormat="1" ht="35.1" customHeight="1">
      <c r="A2" s="511" t="s">
        <v>237</v>
      </c>
      <c r="B2" s="512"/>
      <c r="C2" s="512"/>
      <c r="D2" s="512"/>
      <c r="E2" s="512"/>
      <c r="F2" s="512"/>
      <c r="G2" s="512"/>
      <c r="H2" s="512"/>
      <c r="I2" s="512"/>
    </row>
    <row r="3" spans="1:9" s="516" customFormat="1">
      <c r="A3" s="514"/>
      <c r="B3" s="515"/>
      <c r="C3" s="514"/>
      <c r="D3" s="514"/>
      <c r="E3" s="514"/>
      <c r="F3" s="514"/>
      <c r="G3" s="514"/>
      <c r="H3" s="514"/>
      <c r="I3" s="514"/>
    </row>
    <row r="4" spans="1:9">
      <c r="B4" s="492" t="s">
        <v>154</v>
      </c>
      <c r="C4" s="492">
        <f>'Workbook Set-up'!B5</f>
        <v>0</v>
      </c>
    </row>
    <row r="5" spans="1:9">
      <c r="B5" s="492" t="s">
        <v>155</v>
      </c>
      <c r="C5" s="492">
        <f>'Workbook Set-up'!B6</f>
        <v>0</v>
      </c>
    </row>
    <row r="6" spans="1:9">
      <c r="B6" s="492" t="s">
        <v>156</v>
      </c>
      <c r="C6" s="492">
        <f>'Workbook Set-up'!B7</f>
        <v>0</v>
      </c>
    </row>
    <row r="7" spans="1:9">
      <c r="B7" s="492" t="s">
        <v>7</v>
      </c>
      <c r="C7" s="518">
        <f>'Workbook Set-up'!B8</f>
        <v>0</v>
      </c>
      <c r="D7" s="518"/>
    </row>
    <row r="8" spans="1:9">
      <c r="B8" s="492" t="s">
        <v>198</v>
      </c>
      <c r="C8" s="518">
        <f>'Workbook Set-up'!B9</f>
        <v>0</v>
      </c>
      <c r="D8" s="518"/>
    </row>
    <row r="9" spans="1:9">
      <c r="B9" s="492" t="s">
        <v>347</v>
      </c>
      <c r="C9" s="518">
        <f>'Workbook Set-up'!B11</f>
        <v>0</v>
      </c>
      <c r="D9" s="518"/>
    </row>
    <row r="10" spans="1:9">
      <c r="B10" s="492" t="s">
        <v>348</v>
      </c>
      <c r="C10" s="518" t="str">
        <f>IF(AND('Workbook Set-up'!$B$12="",'Workbook Set-up'!$B$13=""),"",IF('Workbook Set-up'!$B$12='Workbook Set-up'!$B$13,TEXT('Workbook Set-up'!$B$12,"m/d/yyyy"),IF('Workbook Set-up'!$B$12&lt;&gt;'Workbook Set-up'!$B$13,TEXT('Workbook Set-up'!$B$12,"m/d/yyyy")&amp;" to "&amp;TEXT('Workbook Set-up'!$B$13,"m/d/yyyy"),"")))</f>
        <v/>
      </c>
      <c r="D10" s="518"/>
    </row>
    <row r="11" spans="1:9">
      <c r="B11" s="492" t="s">
        <v>349</v>
      </c>
      <c r="C11" s="518">
        <f>'Workbook Set-up'!B14</f>
        <v>0</v>
      </c>
      <c r="D11" s="518"/>
    </row>
    <row r="12" spans="1:9">
      <c r="C12" s="518"/>
      <c r="D12" s="518"/>
    </row>
    <row r="14" spans="1:9" s="488" customFormat="1" ht="13.5" thickBot="1">
      <c r="A14" s="519" t="s">
        <v>70</v>
      </c>
      <c r="B14" s="519" t="s">
        <v>331</v>
      </c>
      <c r="C14" s="519" t="s">
        <v>332</v>
      </c>
      <c r="D14" s="519" t="s">
        <v>159</v>
      </c>
      <c r="E14" s="519" t="s">
        <v>160</v>
      </c>
      <c r="F14" s="519" t="s">
        <v>161</v>
      </c>
      <c r="G14" s="519" t="s">
        <v>162</v>
      </c>
      <c r="H14" s="519" t="s">
        <v>157</v>
      </c>
      <c r="I14" s="519" t="s">
        <v>158</v>
      </c>
    </row>
    <row r="15" spans="1:9" ht="13.5" thickTop="1">
      <c r="A15" s="520">
        <v>1</v>
      </c>
      <c r="B15" s="650"/>
      <c r="C15" s="650"/>
      <c r="D15" s="650"/>
      <c r="E15" s="650"/>
      <c r="F15" s="521"/>
      <c r="G15" s="521"/>
      <c r="H15" s="650"/>
      <c r="I15" s="521"/>
    </row>
    <row r="16" spans="1:9">
      <c r="A16" s="522">
        <v>2</v>
      </c>
      <c r="B16" s="651"/>
      <c r="C16" s="651"/>
      <c r="D16" s="651"/>
      <c r="E16" s="651"/>
      <c r="F16" s="524"/>
      <c r="G16" s="521"/>
      <c r="H16" s="651"/>
      <c r="I16" s="521"/>
    </row>
    <row r="17" spans="1:9">
      <c r="A17" s="522">
        <v>3</v>
      </c>
      <c r="B17" s="651"/>
      <c r="C17" s="651"/>
      <c r="D17" s="651"/>
      <c r="E17" s="651"/>
      <c r="F17" s="524"/>
      <c r="G17" s="521"/>
      <c r="H17" s="651"/>
      <c r="I17" s="521"/>
    </row>
    <row r="18" spans="1:9">
      <c r="A18" s="522">
        <v>4</v>
      </c>
      <c r="B18" s="651"/>
      <c r="C18" s="651"/>
      <c r="D18" s="651"/>
      <c r="E18" s="651"/>
      <c r="F18" s="524"/>
      <c r="G18" s="521"/>
      <c r="H18" s="651"/>
      <c r="I18" s="521"/>
    </row>
    <row r="19" spans="1:9">
      <c r="A19" s="522">
        <v>5</v>
      </c>
      <c r="B19" s="651"/>
      <c r="C19" s="651"/>
      <c r="D19" s="651"/>
      <c r="E19" s="651"/>
      <c r="F19" s="524"/>
      <c r="G19" s="521"/>
      <c r="H19" s="651"/>
      <c r="I19" s="521"/>
    </row>
    <row r="20" spans="1:9">
      <c r="A20" s="522">
        <v>6</v>
      </c>
      <c r="B20" s="651"/>
      <c r="C20" s="651"/>
      <c r="D20" s="651"/>
      <c r="E20" s="651"/>
      <c r="F20" s="524"/>
      <c r="G20" s="521"/>
      <c r="H20" s="651"/>
      <c r="I20" s="521"/>
    </row>
    <row r="21" spans="1:9">
      <c r="A21" s="522">
        <v>7</v>
      </c>
      <c r="B21" s="651"/>
      <c r="C21" s="651"/>
      <c r="D21" s="651"/>
      <c r="E21" s="651"/>
      <c r="F21" s="524"/>
      <c r="G21" s="521"/>
      <c r="H21" s="651"/>
      <c r="I21" s="521"/>
    </row>
    <row r="22" spans="1:9">
      <c r="A22" s="522">
        <v>8</v>
      </c>
      <c r="B22" s="651"/>
      <c r="C22" s="651"/>
      <c r="D22" s="651"/>
      <c r="E22" s="651"/>
      <c r="F22" s="524"/>
      <c r="G22" s="521"/>
      <c r="H22" s="651"/>
      <c r="I22" s="521"/>
    </row>
    <row r="23" spans="1:9">
      <c r="A23" s="522">
        <v>9</v>
      </c>
      <c r="B23" s="651"/>
      <c r="C23" s="651"/>
      <c r="D23" s="651"/>
      <c r="E23" s="651"/>
      <c r="F23" s="524"/>
      <c r="G23" s="521"/>
      <c r="H23" s="651"/>
      <c r="I23" s="521"/>
    </row>
    <row r="24" spans="1:9">
      <c r="A24" s="522">
        <v>10</v>
      </c>
      <c r="B24" s="651"/>
      <c r="C24" s="651"/>
      <c r="D24" s="651"/>
      <c r="E24" s="651"/>
      <c r="F24" s="524"/>
      <c r="G24" s="521"/>
      <c r="H24" s="651"/>
      <c r="I24" s="521"/>
    </row>
  </sheetData>
  <sheetProtection sheet="1" objects="1" scenarios="1" formatCells="0" formatColumns="0" formatRows="0"/>
  <dataValidations count="2">
    <dataValidation type="list" allowBlank="1" showInputMessage="1" showErrorMessage="1" sqref="G15:G24">
      <formula1>"Initial,Routine,Targeted,Investigation,PEGS,Innovations Waiver,Special"</formula1>
    </dataValidation>
    <dataValidation type="list" allowBlank="1" showInputMessage="1" showErrorMessage="1" sqref="WVI98303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I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I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I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I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I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I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I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I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I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I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I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I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I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I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I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formula1>"Initial, Routine"</formula1>
    </dataValidation>
  </dataValidations>
  <printOptions horizontalCentered="1"/>
  <pageMargins left="0.25" right="0.25" top="0.5" bottom="0.5" header="0.5" footer="0.25"/>
  <pageSetup scale="90" orientation="landscape" r:id="rId1"/>
  <headerFooter alignWithMargins="0">
    <oddFooter>&amp;L&amp;8&amp;A - Revised July 2, 2014&amp;R&amp;8&amp;P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4"/>
  <sheetViews>
    <sheetView workbookViewId="0">
      <pane ySplit="2" topLeftCell="A3" activePane="bottomLeft" state="frozen"/>
      <selection activeCell="B11" sqref="B11"/>
      <selection pane="bottomLeft" activeCell="B15" sqref="B15"/>
    </sheetView>
  </sheetViews>
  <sheetFormatPr defaultColWidth="9.140625" defaultRowHeight="12.75"/>
  <cols>
    <col min="1" max="1" width="5.7109375" style="492" customWidth="1"/>
    <col min="2" max="8" width="17.7109375" style="492" customWidth="1"/>
    <col min="9" max="9" width="17.7109375" style="517" customWidth="1"/>
    <col min="10" max="16384" width="9.140625" style="487"/>
  </cols>
  <sheetData>
    <row r="1" spans="1:9" s="513" customFormat="1" ht="20.100000000000001" customHeight="1">
      <c r="A1" s="654" t="s">
        <v>336</v>
      </c>
      <c r="B1" s="653"/>
      <c r="C1" s="653"/>
      <c r="D1" s="653"/>
      <c r="E1" s="653"/>
      <c r="F1" s="653"/>
      <c r="G1" s="653"/>
      <c r="H1" s="653"/>
      <c r="I1" s="653"/>
    </row>
    <row r="2" spans="1:9" s="513" customFormat="1" ht="35.1" customHeight="1">
      <c r="A2" s="511" t="s">
        <v>237</v>
      </c>
      <c r="B2" s="512"/>
      <c r="C2" s="512"/>
      <c r="D2" s="512"/>
      <c r="E2" s="512"/>
      <c r="F2" s="512"/>
      <c r="G2" s="512"/>
      <c r="H2" s="512"/>
      <c r="I2" s="512"/>
    </row>
    <row r="3" spans="1:9" s="516" customFormat="1">
      <c r="A3" s="514"/>
      <c r="B3" s="515"/>
      <c r="C3" s="514"/>
      <c r="D3" s="514"/>
      <c r="E3" s="514"/>
      <c r="F3" s="514"/>
      <c r="G3" s="514"/>
      <c r="H3" s="514"/>
      <c r="I3" s="514"/>
    </row>
    <row r="4" spans="1:9">
      <c r="B4" s="492" t="s">
        <v>154</v>
      </c>
      <c r="C4" s="492">
        <f>'Workbook Set-up'!B5</f>
        <v>0</v>
      </c>
    </row>
    <row r="5" spans="1:9">
      <c r="B5" s="492" t="s">
        <v>155</v>
      </c>
      <c r="C5" s="492">
        <f>'Workbook Set-up'!B6</f>
        <v>0</v>
      </c>
    </row>
    <row r="6" spans="1:9">
      <c r="B6" s="492" t="s">
        <v>156</v>
      </c>
      <c r="C6" s="492">
        <f>'Workbook Set-up'!B7</f>
        <v>0</v>
      </c>
    </row>
    <row r="7" spans="1:9">
      <c r="B7" s="492" t="s">
        <v>7</v>
      </c>
      <c r="C7" s="518">
        <f>'Workbook Set-up'!B8</f>
        <v>0</v>
      </c>
      <c r="D7" s="518"/>
    </row>
    <row r="8" spans="1:9">
      <c r="B8" s="492" t="s">
        <v>198</v>
      </c>
      <c r="C8" s="518">
        <f>'Workbook Set-up'!B9</f>
        <v>0</v>
      </c>
      <c r="D8" s="518"/>
    </row>
    <row r="9" spans="1:9">
      <c r="B9" s="492" t="s">
        <v>347</v>
      </c>
      <c r="C9" s="518">
        <f>'Workbook Set-up'!B11</f>
        <v>0</v>
      </c>
      <c r="D9" s="518"/>
    </row>
    <row r="10" spans="1:9">
      <c r="B10" s="492" t="s">
        <v>348</v>
      </c>
      <c r="C10" s="518" t="str">
        <f>IF(AND('Workbook Set-up'!$B$12="",'Workbook Set-up'!$B$13=""),"",IF('Workbook Set-up'!$B$12='Workbook Set-up'!$B$13,TEXT('Workbook Set-up'!$B$12,"m/d/yyyy"),IF('Workbook Set-up'!$B$12&lt;&gt;'Workbook Set-up'!$B$13,TEXT('Workbook Set-up'!$B$12,"m/d/yyyy")&amp;" to "&amp;TEXT('Workbook Set-up'!$B$13,"m/d/yyyy"),"")))</f>
        <v/>
      </c>
      <c r="D10" s="518"/>
    </row>
    <row r="11" spans="1:9">
      <c r="B11" s="492" t="s">
        <v>349</v>
      </c>
      <c r="C11" s="518">
        <f>'Workbook Set-up'!B14</f>
        <v>0</v>
      </c>
      <c r="D11" s="518"/>
    </row>
    <row r="12" spans="1:9">
      <c r="C12" s="518"/>
      <c r="D12" s="518"/>
    </row>
    <row r="14" spans="1:9" s="488" customFormat="1" ht="13.5" thickBot="1">
      <c r="A14" s="519" t="s">
        <v>70</v>
      </c>
      <c r="B14" s="519" t="s">
        <v>337</v>
      </c>
      <c r="C14" s="519" t="s">
        <v>338</v>
      </c>
      <c r="D14" s="519" t="s">
        <v>159</v>
      </c>
      <c r="E14" s="519" t="s">
        <v>160</v>
      </c>
      <c r="F14" s="519" t="s">
        <v>161</v>
      </c>
      <c r="G14" s="519" t="s">
        <v>162</v>
      </c>
      <c r="H14" s="519" t="s">
        <v>157</v>
      </c>
      <c r="I14" s="519" t="s">
        <v>158</v>
      </c>
    </row>
    <row r="15" spans="1:9" ht="13.5" thickTop="1">
      <c r="A15" s="520">
        <v>1</v>
      </c>
      <c r="B15" s="650"/>
      <c r="C15" s="650"/>
      <c r="D15" s="650"/>
      <c r="E15" s="650"/>
      <c r="F15" s="521"/>
      <c r="G15" s="521"/>
      <c r="H15" s="650"/>
      <c r="I15" s="521"/>
    </row>
    <row r="16" spans="1:9">
      <c r="A16" s="522">
        <v>2</v>
      </c>
      <c r="B16" s="651"/>
      <c r="C16" s="651"/>
      <c r="D16" s="651"/>
      <c r="E16" s="651"/>
      <c r="F16" s="524"/>
      <c r="G16" s="521"/>
      <c r="H16" s="651"/>
      <c r="I16" s="521"/>
    </row>
    <row r="17" spans="1:9">
      <c r="A17" s="522">
        <v>3</v>
      </c>
      <c r="B17" s="651"/>
      <c r="C17" s="651"/>
      <c r="D17" s="651"/>
      <c r="E17" s="651"/>
      <c r="F17" s="524"/>
      <c r="G17" s="521"/>
      <c r="H17" s="651"/>
      <c r="I17" s="521"/>
    </row>
    <row r="18" spans="1:9">
      <c r="A18" s="522">
        <v>4</v>
      </c>
      <c r="B18" s="651"/>
      <c r="C18" s="651"/>
      <c r="D18" s="651"/>
      <c r="E18" s="651"/>
      <c r="F18" s="524"/>
      <c r="G18" s="521"/>
      <c r="H18" s="651"/>
      <c r="I18" s="521"/>
    </row>
    <row r="19" spans="1:9">
      <c r="A19" s="522">
        <v>5</v>
      </c>
      <c r="B19" s="651"/>
      <c r="C19" s="651"/>
      <c r="D19" s="651"/>
      <c r="E19" s="651"/>
      <c r="F19" s="524"/>
      <c r="G19" s="521"/>
      <c r="H19" s="651"/>
      <c r="I19" s="521"/>
    </row>
    <row r="20" spans="1:9">
      <c r="A20" s="522">
        <v>6</v>
      </c>
      <c r="B20" s="651"/>
      <c r="C20" s="651"/>
      <c r="D20" s="651"/>
      <c r="E20" s="651"/>
      <c r="F20" s="524"/>
      <c r="G20" s="521"/>
      <c r="H20" s="651"/>
      <c r="I20" s="521"/>
    </row>
    <row r="21" spans="1:9">
      <c r="A21" s="522">
        <v>7</v>
      </c>
      <c r="B21" s="651"/>
      <c r="C21" s="651"/>
      <c r="D21" s="651"/>
      <c r="E21" s="651"/>
      <c r="F21" s="524"/>
      <c r="G21" s="521"/>
      <c r="H21" s="651"/>
      <c r="I21" s="521"/>
    </row>
    <row r="22" spans="1:9">
      <c r="A22" s="522">
        <v>8</v>
      </c>
      <c r="B22" s="651"/>
      <c r="C22" s="651"/>
      <c r="D22" s="651"/>
      <c r="E22" s="651"/>
      <c r="F22" s="524"/>
      <c r="G22" s="521"/>
      <c r="H22" s="651"/>
      <c r="I22" s="521"/>
    </row>
    <row r="23" spans="1:9">
      <c r="A23" s="522">
        <v>9</v>
      </c>
      <c r="B23" s="651"/>
      <c r="C23" s="651"/>
      <c r="D23" s="651"/>
      <c r="E23" s="651"/>
      <c r="F23" s="524"/>
      <c r="G23" s="521"/>
      <c r="H23" s="651"/>
      <c r="I23" s="521"/>
    </row>
    <row r="24" spans="1:9">
      <c r="A24" s="522">
        <v>10</v>
      </c>
      <c r="B24" s="651"/>
      <c r="C24" s="651"/>
      <c r="D24" s="651"/>
      <c r="E24" s="651"/>
      <c r="F24" s="524"/>
      <c r="G24" s="521"/>
      <c r="H24" s="651"/>
      <c r="I24" s="521"/>
    </row>
  </sheetData>
  <sheetProtection sheet="1" objects="1" scenarios="1" formatCells="0" formatColumns="0" formatRows="0"/>
  <dataValidations count="2">
    <dataValidation type="list" allowBlank="1" showInputMessage="1" showErrorMessage="1" sqref="WVI98303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I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I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I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I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I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I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I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I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I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I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I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I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I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I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I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formula1>"Initial, Routine"</formula1>
    </dataValidation>
    <dataValidation type="list" allowBlank="1" showInputMessage="1" showErrorMessage="1" sqref="G15:G24">
      <formula1>"Initial,Routine,Targeted,Investigation,PEGS,Innovations Waiver,Special"</formula1>
    </dataValidation>
  </dataValidations>
  <printOptions horizontalCentered="1"/>
  <pageMargins left="0.25" right="0.25" top="0.5" bottom="0.5" header="0.5" footer="0.25"/>
  <pageSetup scale="90" orientation="landscape" r:id="rId1"/>
  <headerFooter alignWithMargins="0">
    <oddFooter>&amp;L&amp;8&amp;A - Revised July 2, 2014&amp;R&amp;8&amp;P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4"/>
  <sheetViews>
    <sheetView workbookViewId="0">
      <pane ySplit="2" topLeftCell="A3" activePane="bottomLeft" state="frozen"/>
      <selection activeCell="B11" sqref="B11"/>
      <selection pane="bottomLeft" activeCell="B15" sqref="B15"/>
    </sheetView>
  </sheetViews>
  <sheetFormatPr defaultColWidth="9.140625" defaultRowHeight="12.75"/>
  <cols>
    <col min="1" max="1" width="5.7109375" style="492" customWidth="1"/>
    <col min="2" max="8" width="17.7109375" style="492" customWidth="1"/>
    <col min="9" max="9" width="17.7109375" style="517" customWidth="1"/>
    <col min="10" max="16384" width="9.140625" style="487"/>
  </cols>
  <sheetData>
    <row r="1" spans="1:9" s="513" customFormat="1" ht="20.100000000000001" customHeight="1">
      <c r="A1" s="654" t="s">
        <v>341</v>
      </c>
      <c r="B1" s="653"/>
      <c r="C1" s="653"/>
      <c r="D1" s="653"/>
      <c r="E1" s="653"/>
      <c r="F1" s="653"/>
      <c r="G1" s="653"/>
      <c r="H1" s="653"/>
      <c r="I1" s="653"/>
    </row>
    <row r="2" spans="1:9" s="513" customFormat="1" ht="35.1" customHeight="1">
      <c r="A2" s="511" t="s">
        <v>237</v>
      </c>
      <c r="B2" s="512"/>
      <c r="C2" s="512"/>
      <c r="D2" s="512"/>
      <c r="E2" s="512"/>
      <c r="F2" s="512"/>
      <c r="G2" s="512"/>
      <c r="H2" s="512"/>
      <c r="I2" s="512"/>
    </row>
    <row r="3" spans="1:9" s="516" customFormat="1">
      <c r="A3" s="514"/>
      <c r="B3" s="515"/>
      <c r="C3" s="514"/>
      <c r="D3" s="514"/>
      <c r="E3" s="514"/>
      <c r="F3" s="514"/>
      <c r="G3" s="514"/>
      <c r="H3" s="514"/>
      <c r="I3" s="514"/>
    </row>
    <row r="4" spans="1:9">
      <c r="B4" s="492" t="s">
        <v>154</v>
      </c>
      <c r="C4" s="492">
        <f>'Workbook Set-up'!B5</f>
        <v>0</v>
      </c>
    </row>
    <row r="5" spans="1:9">
      <c r="B5" s="492" t="s">
        <v>155</v>
      </c>
      <c r="C5" s="492">
        <f>'Workbook Set-up'!B6</f>
        <v>0</v>
      </c>
    </row>
    <row r="6" spans="1:9">
      <c r="B6" s="492" t="s">
        <v>156</v>
      </c>
      <c r="C6" s="492">
        <f>'Workbook Set-up'!B7</f>
        <v>0</v>
      </c>
    </row>
    <row r="7" spans="1:9">
      <c r="B7" s="492" t="s">
        <v>7</v>
      </c>
      <c r="C7" s="518">
        <f>'Workbook Set-up'!B8</f>
        <v>0</v>
      </c>
      <c r="D7" s="518"/>
    </row>
    <row r="8" spans="1:9">
      <c r="B8" s="492" t="s">
        <v>198</v>
      </c>
      <c r="C8" s="518">
        <f>'Workbook Set-up'!B9</f>
        <v>0</v>
      </c>
      <c r="D8" s="518"/>
    </row>
    <row r="9" spans="1:9">
      <c r="B9" s="492" t="s">
        <v>347</v>
      </c>
      <c r="C9" s="518">
        <f>'Workbook Set-up'!B11</f>
        <v>0</v>
      </c>
      <c r="D9" s="518"/>
    </row>
    <row r="10" spans="1:9">
      <c r="B10" s="492" t="s">
        <v>348</v>
      </c>
      <c r="C10" s="518" t="str">
        <f>IF(AND('Workbook Set-up'!$B$12="",'Workbook Set-up'!$B$13=""),"",IF('Workbook Set-up'!$B$12='Workbook Set-up'!$B$13,TEXT('Workbook Set-up'!$B$12,"m/d/yyyy"),IF('Workbook Set-up'!$B$12&lt;&gt;'Workbook Set-up'!$B$13,TEXT('Workbook Set-up'!$B$12,"m/d/yyyy")&amp;" to "&amp;TEXT('Workbook Set-up'!$B$13,"m/d/yyyy"),"")))</f>
        <v/>
      </c>
      <c r="D10" s="518"/>
    </row>
    <row r="11" spans="1:9">
      <c r="B11" s="492" t="s">
        <v>349</v>
      </c>
      <c r="C11" s="518">
        <f>'Workbook Set-up'!B14</f>
        <v>0</v>
      </c>
      <c r="D11" s="518"/>
    </row>
    <row r="12" spans="1:9">
      <c r="C12" s="518"/>
      <c r="D12" s="518"/>
    </row>
    <row r="14" spans="1:9" s="488" customFormat="1" ht="13.5" thickBot="1">
      <c r="A14" s="519" t="s">
        <v>70</v>
      </c>
      <c r="B14" s="519" t="s">
        <v>339</v>
      </c>
      <c r="C14" s="519" t="s">
        <v>340</v>
      </c>
      <c r="D14" s="519" t="s">
        <v>159</v>
      </c>
      <c r="E14" s="519" t="s">
        <v>160</v>
      </c>
      <c r="F14" s="519" t="s">
        <v>161</v>
      </c>
      <c r="G14" s="519" t="s">
        <v>162</v>
      </c>
      <c r="H14" s="519" t="s">
        <v>157</v>
      </c>
      <c r="I14" s="519" t="s">
        <v>158</v>
      </c>
    </row>
    <row r="15" spans="1:9" ht="13.5" thickTop="1">
      <c r="A15" s="520">
        <v>1</v>
      </c>
      <c r="B15" s="798"/>
      <c r="C15" s="650"/>
      <c r="D15" s="650"/>
      <c r="E15" s="650"/>
      <c r="F15" s="521"/>
      <c r="G15" s="521"/>
      <c r="H15" s="650"/>
      <c r="I15" s="521"/>
    </row>
    <row r="16" spans="1:9">
      <c r="A16" s="522">
        <v>2</v>
      </c>
      <c r="B16" s="651"/>
      <c r="C16" s="651"/>
      <c r="D16" s="651"/>
      <c r="E16" s="651"/>
      <c r="F16" s="524"/>
      <c r="G16" s="521"/>
      <c r="H16" s="651"/>
      <c r="I16" s="521"/>
    </row>
    <row r="17" spans="1:9">
      <c r="A17" s="522">
        <v>3</v>
      </c>
      <c r="B17" s="651"/>
      <c r="C17" s="651"/>
      <c r="D17" s="651"/>
      <c r="E17" s="651"/>
      <c r="F17" s="524"/>
      <c r="G17" s="521"/>
      <c r="H17" s="651"/>
      <c r="I17" s="521"/>
    </row>
    <row r="18" spans="1:9">
      <c r="A18" s="522">
        <v>4</v>
      </c>
      <c r="B18" s="651"/>
      <c r="C18" s="651"/>
      <c r="D18" s="651"/>
      <c r="E18" s="651"/>
      <c r="F18" s="524"/>
      <c r="G18" s="521"/>
      <c r="H18" s="651"/>
      <c r="I18" s="521"/>
    </row>
    <row r="19" spans="1:9">
      <c r="A19" s="522">
        <v>5</v>
      </c>
      <c r="B19" s="651"/>
      <c r="C19" s="651"/>
      <c r="D19" s="651"/>
      <c r="E19" s="651"/>
      <c r="F19" s="524"/>
      <c r="G19" s="521"/>
      <c r="H19" s="651"/>
      <c r="I19" s="521"/>
    </row>
    <row r="20" spans="1:9">
      <c r="A20" s="522">
        <v>6</v>
      </c>
      <c r="B20" s="651"/>
      <c r="C20" s="651"/>
      <c r="D20" s="651"/>
      <c r="E20" s="651"/>
      <c r="F20" s="524"/>
      <c r="G20" s="521"/>
      <c r="H20" s="651"/>
      <c r="I20" s="521"/>
    </row>
    <row r="21" spans="1:9">
      <c r="A21" s="522">
        <v>7</v>
      </c>
      <c r="B21" s="651"/>
      <c r="C21" s="651"/>
      <c r="D21" s="651"/>
      <c r="E21" s="651"/>
      <c r="F21" s="524"/>
      <c r="G21" s="521"/>
      <c r="H21" s="651"/>
      <c r="I21" s="521"/>
    </row>
    <row r="22" spans="1:9">
      <c r="A22" s="522">
        <v>8</v>
      </c>
      <c r="B22" s="651"/>
      <c r="C22" s="651"/>
      <c r="D22" s="651"/>
      <c r="E22" s="651"/>
      <c r="F22" s="524"/>
      <c r="G22" s="521"/>
      <c r="H22" s="651"/>
      <c r="I22" s="521"/>
    </row>
    <row r="23" spans="1:9">
      <c r="A23" s="522">
        <v>9</v>
      </c>
      <c r="B23" s="651"/>
      <c r="C23" s="651"/>
      <c r="D23" s="651"/>
      <c r="E23" s="651"/>
      <c r="F23" s="524"/>
      <c r="G23" s="521"/>
      <c r="H23" s="651"/>
      <c r="I23" s="521"/>
    </row>
    <row r="24" spans="1:9">
      <c r="A24" s="522">
        <v>10</v>
      </c>
      <c r="B24" s="651"/>
      <c r="C24" s="651"/>
      <c r="D24" s="651"/>
      <c r="E24" s="651"/>
      <c r="F24" s="524"/>
      <c r="G24" s="521"/>
      <c r="H24" s="651"/>
      <c r="I24" s="521"/>
    </row>
  </sheetData>
  <sheetProtection sheet="1" objects="1" scenarios="1" formatCells="0" formatColumns="0" formatRows="0"/>
  <dataValidations count="2">
    <dataValidation type="list" allowBlank="1" showInputMessage="1" showErrorMessage="1" sqref="G15:G24">
      <formula1>"Initial,Routine,Targeted,Investigation,PEGS,Innovations Waiver,Special"</formula1>
    </dataValidation>
    <dataValidation type="list" allowBlank="1" showInputMessage="1" showErrorMessage="1" sqref="WVI98303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I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I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I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I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I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I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I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I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I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I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I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I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I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I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I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formula1>"Initial, Routine"</formula1>
    </dataValidation>
  </dataValidations>
  <printOptions horizontalCentered="1"/>
  <pageMargins left="0.25" right="0.25" top="0.5" bottom="0.5" header="0.5" footer="0.25"/>
  <pageSetup scale="90" orientation="landscape" r:id="rId1"/>
  <headerFooter alignWithMargins="0">
    <oddFooter>&amp;L&amp;8&amp;A - Revised July 2, 2014&amp;R&amp;8&amp;P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P3:P35"/>
  <sheetViews>
    <sheetView workbookViewId="0">
      <selection activeCell="Q1" sqref="Q1"/>
    </sheetView>
  </sheetViews>
  <sheetFormatPr defaultRowHeight="12.75"/>
  <cols>
    <col min="16" max="16" width="0" hidden="1" customWidth="1"/>
  </cols>
  <sheetData>
    <row r="3" spans="16:16">
      <c r="P3" s="795" t="s">
        <v>298</v>
      </c>
    </row>
    <row r="4" spans="16:16">
      <c r="P4" s="795" t="s">
        <v>299</v>
      </c>
    </row>
    <row r="5" spans="16:16">
      <c r="P5" s="795" t="s">
        <v>300</v>
      </c>
    </row>
    <row r="6" spans="16:16">
      <c r="P6" s="795" t="s">
        <v>301</v>
      </c>
    </row>
    <row r="7" spans="16:16">
      <c r="P7" s="795" t="s">
        <v>302</v>
      </c>
    </row>
    <row r="8" spans="16:16">
      <c r="P8" s="795" t="s">
        <v>303</v>
      </c>
    </row>
    <row r="9" spans="16:16">
      <c r="P9" s="795" t="s">
        <v>304</v>
      </c>
    </row>
    <row r="10" spans="16:16">
      <c r="P10" s="795" t="s">
        <v>305</v>
      </c>
    </row>
    <row r="11" spans="16:16">
      <c r="P11" s="795" t="s">
        <v>306</v>
      </c>
    </row>
    <row r="12" spans="16:16">
      <c r="P12" s="795" t="s">
        <v>307</v>
      </c>
    </row>
    <row r="13" spans="16:16">
      <c r="P13" s="795" t="s">
        <v>308</v>
      </c>
    </row>
    <row r="14" spans="16:16">
      <c r="P14" s="795" t="s">
        <v>309</v>
      </c>
    </row>
    <row r="15" spans="16:16">
      <c r="P15" s="795" t="s">
        <v>310</v>
      </c>
    </row>
    <row r="16" spans="16:16">
      <c r="P16" s="795" t="s">
        <v>311</v>
      </c>
    </row>
    <row r="17" spans="16:16">
      <c r="P17" s="795" t="s">
        <v>312</v>
      </c>
    </row>
    <row r="18" spans="16:16">
      <c r="P18" s="795" t="s">
        <v>313</v>
      </c>
    </row>
    <row r="19" spans="16:16">
      <c r="P19" s="795" t="s">
        <v>314</v>
      </c>
    </row>
    <row r="20" spans="16:16">
      <c r="P20" s="795" t="s">
        <v>315</v>
      </c>
    </row>
    <row r="21" spans="16:16">
      <c r="P21" s="795" t="s">
        <v>316</v>
      </c>
    </row>
    <row r="22" spans="16:16">
      <c r="P22" s="795" t="s">
        <v>317</v>
      </c>
    </row>
    <row r="23" spans="16:16">
      <c r="P23" s="795" t="s">
        <v>318</v>
      </c>
    </row>
    <row r="24" spans="16:16">
      <c r="P24" s="795" t="s">
        <v>319</v>
      </c>
    </row>
    <row r="25" spans="16:16">
      <c r="P25" s="795" t="s">
        <v>320</v>
      </c>
    </row>
    <row r="26" spans="16:16">
      <c r="P26" s="795" t="s">
        <v>321</v>
      </c>
    </row>
    <row r="27" spans="16:16">
      <c r="P27" s="795" t="s">
        <v>322</v>
      </c>
    </row>
    <row r="28" spans="16:16">
      <c r="P28" s="795" t="s">
        <v>323</v>
      </c>
    </row>
    <row r="29" spans="16:16">
      <c r="P29" s="795" t="s">
        <v>324</v>
      </c>
    </row>
    <row r="30" spans="16:16">
      <c r="P30" s="795" t="s">
        <v>325</v>
      </c>
    </row>
    <row r="31" spans="16:16">
      <c r="P31" s="795" t="s">
        <v>326</v>
      </c>
    </row>
    <row r="32" spans="16:16">
      <c r="P32" s="795" t="s">
        <v>327</v>
      </c>
    </row>
    <row r="33" spans="16:16">
      <c r="P33" s="795" t="s">
        <v>328</v>
      </c>
    </row>
    <row r="34" spans="16:16">
      <c r="P34" s="795" t="s">
        <v>329</v>
      </c>
    </row>
    <row r="35" spans="16:16">
      <c r="P35" s="795" t="s">
        <v>330</v>
      </c>
    </row>
  </sheetData>
  <printOptions horizontalCentered="1"/>
  <pageMargins left="0.2" right="0.2" top="0.5" bottom="0.5" header="0.3" footer="0.3"/>
  <pageSetup orientation="landscape" horizontalDpi="1200" verticalDpi="1200" r:id="rId1"/>
  <drawing r:id="rId2"/>
  <legacyDrawing r:id="rId3"/>
  <oleObjects>
    <mc:AlternateContent xmlns:mc="http://schemas.openxmlformats.org/markup-compatibility/2006">
      <mc:Choice Requires="x14">
        <oleObject progId="AcroExch.Document.7" shapeId="140289" r:id="rId4">
          <objectPr defaultSize="0" autoPict="0" r:id="rId5">
            <anchor moveWithCells="1">
              <from>
                <xdr:col>0</xdr:col>
                <xdr:colOff>19050</xdr:colOff>
                <xdr:row>0</xdr:row>
                <xdr:rowOff>19050</xdr:rowOff>
              </from>
              <to>
                <xdr:col>14</xdr:col>
                <xdr:colOff>581025</xdr:colOff>
                <xdr:row>42</xdr:row>
                <xdr:rowOff>9525</xdr:rowOff>
              </to>
            </anchor>
          </objectPr>
        </oleObject>
      </mc:Choice>
      <mc:Fallback>
        <oleObject progId="AcroExch.Document.7" shapeId="140289" r:id="rId4"/>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workbookViewId="0">
      <pane ySplit="2" topLeftCell="A3" activePane="bottomLeft" state="frozen"/>
      <selection activeCell="B11" sqref="B11"/>
      <selection pane="bottomLeft" activeCell="B15" sqref="B15"/>
    </sheetView>
  </sheetViews>
  <sheetFormatPr defaultColWidth="9.140625" defaultRowHeight="12.75"/>
  <cols>
    <col min="1" max="1" width="5.7109375" style="492" customWidth="1"/>
    <col min="2" max="8" width="17.7109375" style="492" customWidth="1"/>
    <col min="9" max="9" width="17.7109375" style="517" customWidth="1"/>
    <col min="10" max="16384" width="9.140625" style="487"/>
  </cols>
  <sheetData>
    <row r="1" spans="1:9" s="513" customFormat="1" ht="20.100000000000001" customHeight="1">
      <c r="A1" s="654" t="s">
        <v>344</v>
      </c>
      <c r="B1" s="653"/>
      <c r="C1" s="653"/>
      <c r="D1" s="653"/>
      <c r="E1" s="653"/>
      <c r="F1" s="653"/>
      <c r="G1" s="653"/>
      <c r="H1" s="653"/>
      <c r="I1" s="653"/>
    </row>
    <row r="2" spans="1:9" s="513" customFormat="1" ht="35.1" customHeight="1">
      <c r="A2" s="511" t="s">
        <v>237</v>
      </c>
      <c r="B2" s="512"/>
      <c r="C2" s="512"/>
      <c r="D2" s="512"/>
      <c r="E2" s="512"/>
      <c r="F2" s="512"/>
      <c r="G2" s="512"/>
      <c r="H2" s="512"/>
      <c r="I2" s="512"/>
    </row>
    <row r="3" spans="1:9" s="516" customFormat="1">
      <c r="A3" s="514"/>
      <c r="B3" s="515"/>
      <c r="C3" s="514"/>
      <c r="D3" s="514"/>
      <c r="E3" s="514"/>
      <c r="F3" s="514"/>
      <c r="G3" s="514"/>
      <c r="H3" s="514"/>
      <c r="I3" s="514"/>
    </row>
    <row r="4" spans="1:9">
      <c r="B4" s="492" t="s">
        <v>154</v>
      </c>
      <c r="C4" s="492">
        <f>'Workbook Set-up'!B5</f>
        <v>0</v>
      </c>
    </row>
    <row r="5" spans="1:9">
      <c r="B5" s="492" t="s">
        <v>155</v>
      </c>
      <c r="C5" s="492">
        <f>'Workbook Set-up'!B6</f>
        <v>0</v>
      </c>
    </row>
    <row r="6" spans="1:9">
      <c r="B6" s="492" t="s">
        <v>156</v>
      </c>
      <c r="C6" s="492">
        <f>'Workbook Set-up'!B7</f>
        <v>0</v>
      </c>
    </row>
    <row r="7" spans="1:9">
      <c r="B7" s="492" t="s">
        <v>7</v>
      </c>
      <c r="C7" s="518">
        <f>'Workbook Set-up'!B8</f>
        <v>0</v>
      </c>
      <c r="D7" s="518"/>
    </row>
    <row r="8" spans="1:9">
      <c r="B8" s="492" t="s">
        <v>198</v>
      </c>
      <c r="C8" s="518">
        <f>'Workbook Set-up'!B9</f>
        <v>0</v>
      </c>
      <c r="D8" s="518"/>
    </row>
    <row r="9" spans="1:9">
      <c r="B9" s="492" t="s">
        <v>347</v>
      </c>
      <c r="C9" s="518">
        <f>'Workbook Set-up'!B11</f>
        <v>0</v>
      </c>
      <c r="D9" s="518"/>
    </row>
    <row r="10" spans="1:9">
      <c r="B10" s="492" t="s">
        <v>348</v>
      </c>
      <c r="C10" s="518" t="str">
        <f>IF(AND('Workbook Set-up'!$B$12="",'Workbook Set-up'!$B$13=""),"",IF('Workbook Set-up'!$B$12='Workbook Set-up'!$B$13,TEXT('Workbook Set-up'!$B$12,"m/d/yyyy"),IF('Workbook Set-up'!$B$12&lt;&gt;'Workbook Set-up'!$B$13,TEXT('Workbook Set-up'!$B$12,"m/d/yyyy")&amp;" to "&amp;TEXT('Workbook Set-up'!$B$13,"m/d/yyyy"),"")))</f>
        <v/>
      </c>
      <c r="D10" s="518"/>
    </row>
    <row r="11" spans="1:9">
      <c r="B11" s="492" t="s">
        <v>349</v>
      </c>
      <c r="C11" s="518">
        <f>'Workbook Set-up'!B14</f>
        <v>0</v>
      </c>
      <c r="D11" s="518"/>
    </row>
    <row r="12" spans="1:9">
      <c r="C12" s="518"/>
      <c r="D12" s="518"/>
    </row>
    <row r="14" spans="1:9" s="488" customFormat="1" ht="13.5" thickBot="1">
      <c r="A14" s="519" t="s">
        <v>70</v>
      </c>
      <c r="B14" s="519" t="s">
        <v>342</v>
      </c>
      <c r="C14" s="519" t="s">
        <v>343</v>
      </c>
      <c r="D14" s="519" t="s">
        <v>159</v>
      </c>
      <c r="E14" s="519" t="s">
        <v>160</v>
      </c>
      <c r="F14" s="519" t="s">
        <v>161</v>
      </c>
      <c r="G14" s="519" t="s">
        <v>162</v>
      </c>
      <c r="H14" s="519" t="s">
        <v>157</v>
      </c>
      <c r="I14" s="519" t="s">
        <v>158</v>
      </c>
    </row>
    <row r="15" spans="1:9" ht="13.5" thickTop="1">
      <c r="A15" s="520">
        <v>1</v>
      </c>
      <c r="B15" s="521"/>
      <c r="C15" s="650"/>
      <c r="D15" s="650"/>
      <c r="E15" s="650"/>
      <c r="F15" s="521"/>
      <c r="G15" s="521"/>
      <c r="H15" s="650"/>
      <c r="I15" s="521"/>
    </row>
    <row r="16" spans="1:9">
      <c r="A16" s="522">
        <v>2</v>
      </c>
      <c r="B16" s="523"/>
      <c r="C16" s="651"/>
      <c r="D16" s="651"/>
      <c r="E16" s="651"/>
      <c r="F16" s="524"/>
      <c r="G16" s="521"/>
      <c r="H16" s="651"/>
      <c r="I16" s="521"/>
    </row>
    <row r="17" spans="1:9">
      <c r="A17" s="522">
        <v>3</v>
      </c>
      <c r="B17" s="523"/>
      <c r="C17" s="651"/>
      <c r="D17" s="651"/>
      <c r="E17" s="651"/>
      <c r="F17" s="524"/>
      <c r="G17" s="521"/>
      <c r="H17" s="651"/>
      <c r="I17" s="521"/>
    </row>
    <row r="18" spans="1:9">
      <c r="A18" s="522">
        <v>4</v>
      </c>
      <c r="B18" s="523"/>
      <c r="C18" s="651"/>
      <c r="D18" s="651"/>
      <c r="E18" s="651"/>
      <c r="F18" s="524"/>
      <c r="G18" s="521"/>
      <c r="H18" s="651"/>
      <c r="I18" s="521"/>
    </row>
    <row r="19" spans="1:9">
      <c r="A19" s="522">
        <v>5</v>
      </c>
      <c r="B19" s="523"/>
      <c r="C19" s="651"/>
      <c r="D19" s="651"/>
      <c r="E19" s="651"/>
      <c r="F19" s="524"/>
      <c r="G19" s="521"/>
      <c r="H19" s="651"/>
      <c r="I19" s="521"/>
    </row>
  </sheetData>
  <sheetProtection sheet="1" objects="1" scenarios="1" formatCells="0" formatColumns="0" formatRows="0"/>
  <dataValidations count="2">
    <dataValidation type="list" allowBlank="1" showInputMessage="1" showErrorMessage="1" sqref="WVI983030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I65526 IW65526 SS65526 ACO65526 AMK65526 AWG65526 BGC65526 BPY65526 BZU65526 CJQ65526 CTM65526 DDI65526 DNE65526 DXA65526 EGW65526 EQS65526 FAO65526 FKK65526 FUG65526 GEC65526 GNY65526 GXU65526 HHQ65526 HRM65526 IBI65526 ILE65526 IVA65526 JEW65526 JOS65526 JYO65526 KIK65526 KSG65526 LCC65526 LLY65526 LVU65526 MFQ65526 MPM65526 MZI65526 NJE65526 NTA65526 OCW65526 OMS65526 OWO65526 PGK65526 PQG65526 QAC65526 QJY65526 QTU65526 RDQ65526 RNM65526 RXI65526 SHE65526 SRA65526 TAW65526 TKS65526 TUO65526 UEK65526 UOG65526 UYC65526 VHY65526 VRU65526 WBQ65526 WLM65526 WVI65526 I131062 IW131062 SS131062 ACO131062 AMK131062 AWG131062 BGC131062 BPY131062 BZU131062 CJQ131062 CTM131062 DDI131062 DNE131062 DXA131062 EGW131062 EQS131062 FAO131062 FKK131062 FUG131062 GEC131062 GNY131062 GXU131062 HHQ131062 HRM131062 IBI131062 ILE131062 IVA131062 JEW131062 JOS131062 JYO131062 KIK131062 KSG131062 LCC131062 LLY131062 LVU131062 MFQ131062 MPM131062 MZI131062 NJE131062 NTA131062 OCW131062 OMS131062 OWO131062 PGK131062 PQG131062 QAC131062 QJY131062 QTU131062 RDQ131062 RNM131062 RXI131062 SHE131062 SRA131062 TAW131062 TKS131062 TUO131062 UEK131062 UOG131062 UYC131062 VHY131062 VRU131062 WBQ131062 WLM131062 WVI131062 I196598 IW196598 SS196598 ACO196598 AMK196598 AWG196598 BGC196598 BPY196598 BZU196598 CJQ196598 CTM196598 DDI196598 DNE196598 DXA196598 EGW196598 EQS196598 FAO196598 FKK196598 FUG196598 GEC196598 GNY196598 GXU196598 HHQ196598 HRM196598 IBI196598 ILE196598 IVA196598 JEW196598 JOS196598 JYO196598 KIK196598 KSG196598 LCC196598 LLY196598 LVU196598 MFQ196598 MPM196598 MZI196598 NJE196598 NTA196598 OCW196598 OMS196598 OWO196598 PGK196598 PQG196598 QAC196598 QJY196598 QTU196598 RDQ196598 RNM196598 RXI196598 SHE196598 SRA196598 TAW196598 TKS196598 TUO196598 UEK196598 UOG196598 UYC196598 VHY196598 VRU196598 WBQ196598 WLM196598 WVI196598 I262134 IW262134 SS262134 ACO262134 AMK262134 AWG262134 BGC262134 BPY262134 BZU262134 CJQ262134 CTM262134 DDI262134 DNE262134 DXA262134 EGW262134 EQS262134 FAO262134 FKK262134 FUG262134 GEC262134 GNY262134 GXU262134 HHQ262134 HRM262134 IBI262134 ILE262134 IVA262134 JEW262134 JOS262134 JYO262134 KIK262134 KSG262134 LCC262134 LLY262134 LVU262134 MFQ262134 MPM262134 MZI262134 NJE262134 NTA262134 OCW262134 OMS262134 OWO262134 PGK262134 PQG262134 QAC262134 QJY262134 QTU262134 RDQ262134 RNM262134 RXI262134 SHE262134 SRA262134 TAW262134 TKS262134 TUO262134 UEK262134 UOG262134 UYC262134 VHY262134 VRU262134 WBQ262134 WLM262134 WVI262134 I327670 IW327670 SS327670 ACO327670 AMK327670 AWG327670 BGC327670 BPY327670 BZU327670 CJQ327670 CTM327670 DDI327670 DNE327670 DXA327670 EGW327670 EQS327670 FAO327670 FKK327670 FUG327670 GEC327670 GNY327670 GXU327670 HHQ327670 HRM327670 IBI327670 ILE327670 IVA327670 JEW327670 JOS327670 JYO327670 KIK327670 KSG327670 LCC327670 LLY327670 LVU327670 MFQ327670 MPM327670 MZI327670 NJE327670 NTA327670 OCW327670 OMS327670 OWO327670 PGK327670 PQG327670 QAC327670 QJY327670 QTU327670 RDQ327670 RNM327670 RXI327670 SHE327670 SRA327670 TAW327670 TKS327670 TUO327670 UEK327670 UOG327670 UYC327670 VHY327670 VRU327670 WBQ327670 WLM327670 WVI327670 I393206 IW393206 SS393206 ACO393206 AMK393206 AWG393206 BGC393206 BPY393206 BZU393206 CJQ393206 CTM393206 DDI393206 DNE393206 DXA393206 EGW393206 EQS393206 FAO393206 FKK393206 FUG393206 GEC393206 GNY393206 GXU393206 HHQ393206 HRM393206 IBI393206 ILE393206 IVA393206 JEW393206 JOS393206 JYO393206 KIK393206 KSG393206 LCC393206 LLY393206 LVU393206 MFQ393206 MPM393206 MZI393206 NJE393206 NTA393206 OCW393206 OMS393206 OWO393206 PGK393206 PQG393206 QAC393206 QJY393206 QTU393206 RDQ393206 RNM393206 RXI393206 SHE393206 SRA393206 TAW393206 TKS393206 TUO393206 UEK393206 UOG393206 UYC393206 VHY393206 VRU393206 WBQ393206 WLM393206 WVI393206 I458742 IW458742 SS458742 ACO458742 AMK458742 AWG458742 BGC458742 BPY458742 BZU458742 CJQ458742 CTM458742 DDI458742 DNE458742 DXA458742 EGW458742 EQS458742 FAO458742 FKK458742 FUG458742 GEC458742 GNY458742 GXU458742 HHQ458742 HRM458742 IBI458742 ILE458742 IVA458742 JEW458742 JOS458742 JYO458742 KIK458742 KSG458742 LCC458742 LLY458742 LVU458742 MFQ458742 MPM458742 MZI458742 NJE458742 NTA458742 OCW458742 OMS458742 OWO458742 PGK458742 PQG458742 QAC458742 QJY458742 QTU458742 RDQ458742 RNM458742 RXI458742 SHE458742 SRA458742 TAW458742 TKS458742 TUO458742 UEK458742 UOG458742 UYC458742 VHY458742 VRU458742 WBQ458742 WLM458742 WVI458742 I524278 IW524278 SS524278 ACO524278 AMK524278 AWG524278 BGC524278 BPY524278 BZU524278 CJQ524278 CTM524278 DDI524278 DNE524278 DXA524278 EGW524278 EQS524278 FAO524278 FKK524278 FUG524278 GEC524278 GNY524278 GXU524278 HHQ524278 HRM524278 IBI524278 ILE524278 IVA524278 JEW524278 JOS524278 JYO524278 KIK524278 KSG524278 LCC524278 LLY524278 LVU524278 MFQ524278 MPM524278 MZI524278 NJE524278 NTA524278 OCW524278 OMS524278 OWO524278 PGK524278 PQG524278 QAC524278 QJY524278 QTU524278 RDQ524278 RNM524278 RXI524278 SHE524278 SRA524278 TAW524278 TKS524278 TUO524278 UEK524278 UOG524278 UYC524278 VHY524278 VRU524278 WBQ524278 WLM524278 WVI524278 I589814 IW589814 SS589814 ACO589814 AMK589814 AWG589814 BGC589814 BPY589814 BZU589814 CJQ589814 CTM589814 DDI589814 DNE589814 DXA589814 EGW589814 EQS589814 FAO589814 FKK589814 FUG589814 GEC589814 GNY589814 GXU589814 HHQ589814 HRM589814 IBI589814 ILE589814 IVA589814 JEW589814 JOS589814 JYO589814 KIK589814 KSG589814 LCC589814 LLY589814 LVU589814 MFQ589814 MPM589814 MZI589814 NJE589814 NTA589814 OCW589814 OMS589814 OWO589814 PGK589814 PQG589814 QAC589814 QJY589814 QTU589814 RDQ589814 RNM589814 RXI589814 SHE589814 SRA589814 TAW589814 TKS589814 TUO589814 UEK589814 UOG589814 UYC589814 VHY589814 VRU589814 WBQ589814 WLM589814 WVI589814 I655350 IW655350 SS655350 ACO655350 AMK655350 AWG655350 BGC655350 BPY655350 BZU655350 CJQ655350 CTM655350 DDI655350 DNE655350 DXA655350 EGW655350 EQS655350 FAO655350 FKK655350 FUG655350 GEC655350 GNY655350 GXU655350 HHQ655350 HRM655350 IBI655350 ILE655350 IVA655350 JEW655350 JOS655350 JYO655350 KIK655350 KSG655350 LCC655350 LLY655350 LVU655350 MFQ655350 MPM655350 MZI655350 NJE655350 NTA655350 OCW655350 OMS655350 OWO655350 PGK655350 PQG655350 QAC655350 QJY655350 QTU655350 RDQ655350 RNM655350 RXI655350 SHE655350 SRA655350 TAW655350 TKS655350 TUO655350 UEK655350 UOG655350 UYC655350 VHY655350 VRU655350 WBQ655350 WLM655350 WVI655350 I720886 IW720886 SS720886 ACO720886 AMK720886 AWG720886 BGC720886 BPY720886 BZU720886 CJQ720886 CTM720886 DDI720886 DNE720886 DXA720886 EGW720886 EQS720886 FAO720886 FKK720886 FUG720886 GEC720886 GNY720886 GXU720886 HHQ720886 HRM720886 IBI720886 ILE720886 IVA720886 JEW720886 JOS720886 JYO720886 KIK720886 KSG720886 LCC720886 LLY720886 LVU720886 MFQ720886 MPM720886 MZI720886 NJE720886 NTA720886 OCW720886 OMS720886 OWO720886 PGK720886 PQG720886 QAC720886 QJY720886 QTU720886 RDQ720886 RNM720886 RXI720886 SHE720886 SRA720886 TAW720886 TKS720886 TUO720886 UEK720886 UOG720886 UYC720886 VHY720886 VRU720886 WBQ720886 WLM720886 WVI720886 I786422 IW786422 SS786422 ACO786422 AMK786422 AWG786422 BGC786422 BPY786422 BZU786422 CJQ786422 CTM786422 DDI786422 DNE786422 DXA786422 EGW786422 EQS786422 FAO786422 FKK786422 FUG786422 GEC786422 GNY786422 GXU786422 HHQ786422 HRM786422 IBI786422 ILE786422 IVA786422 JEW786422 JOS786422 JYO786422 KIK786422 KSG786422 LCC786422 LLY786422 LVU786422 MFQ786422 MPM786422 MZI786422 NJE786422 NTA786422 OCW786422 OMS786422 OWO786422 PGK786422 PQG786422 QAC786422 QJY786422 QTU786422 RDQ786422 RNM786422 RXI786422 SHE786422 SRA786422 TAW786422 TKS786422 TUO786422 UEK786422 UOG786422 UYC786422 VHY786422 VRU786422 WBQ786422 WLM786422 WVI786422 I851958 IW851958 SS851958 ACO851958 AMK851958 AWG851958 BGC851958 BPY851958 BZU851958 CJQ851958 CTM851958 DDI851958 DNE851958 DXA851958 EGW851958 EQS851958 FAO851958 FKK851958 FUG851958 GEC851958 GNY851958 GXU851958 HHQ851958 HRM851958 IBI851958 ILE851958 IVA851958 JEW851958 JOS851958 JYO851958 KIK851958 KSG851958 LCC851958 LLY851958 LVU851958 MFQ851958 MPM851958 MZI851958 NJE851958 NTA851958 OCW851958 OMS851958 OWO851958 PGK851958 PQG851958 QAC851958 QJY851958 QTU851958 RDQ851958 RNM851958 RXI851958 SHE851958 SRA851958 TAW851958 TKS851958 TUO851958 UEK851958 UOG851958 UYC851958 VHY851958 VRU851958 WBQ851958 WLM851958 WVI851958 I917494 IW917494 SS917494 ACO917494 AMK917494 AWG917494 BGC917494 BPY917494 BZU917494 CJQ917494 CTM917494 DDI917494 DNE917494 DXA917494 EGW917494 EQS917494 FAO917494 FKK917494 FUG917494 GEC917494 GNY917494 GXU917494 HHQ917494 HRM917494 IBI917494 ILE917494 IVA917494 JEW917494 JOS917494 JYO917494 KIK917494 KSG917494 LCC917494 LLY917494 LVU917494 MFQ917494 MPM917494 MZI917494 NJE917494 NTA917494 OCW917494 OMS917494 OWO917494 PGK917494 PQG917494 QAC917494 QJY917494 QTU917494 RDQ917494 RNM917494 RXI917494 SHE917494 SRA917494 TAW917494 TKS917494 TUO917494 UEK917494 UOG917494 UYC917494 VHY917494 VRU917494 WBQ917494 WLM917494 WVI917494 I983030 IW983030 SS983030 ACO983030 AMK983030 AWG983030 BGC983030 BPY983030 BZU983030 CJQ983030 CTM983030 DDI983030 DNE983030 DXA983030 EGW983030 EQS983030 FAO983030 FKK983030 FUG983030 GEC983030 GNY983030 GXU983030 HHQ983030 HRM983030 IBI983030 ILE983030 IVA983030 JEW983030 JOS983030 JYO983030 KIK983030 KSG983030 LCC983030 LLY983030 LVU983030 MFQ983030 MPM983030 MZI983030 NJE983030 NTA983030 OCW983030 OMS983030 OWO983030 PGK983030 PQG983030 QAC983030 QJY983030 QTU983030 RDQ983030 RNM983030 RXI983030 SHE983030 SRA983030 TAW983030 TKS983030 TUO983030 UEK983030 UOG983030 UYC983030 VHY983030 VRU983030 WBQ983030 WLM983030">
      <formula1>"Initial, Routine"</formula1>
    </dataValidation>
    <dataValidation type="list" allowBlank="1" showInputMessage="1" showErrorMessage="1" sqref="G15:G19">
      <formula1>"Initial,Routine,Targeted,Investigation,PEGS,Innovations Waiver,Special"</formula1>
    </dataValidation>
  </dataValidations>
  <printOptions horizontalCentered="1"/>
  <pageMargins left="0.25" right="0.25" top="0.5" bottom="0.5" header="0.5" footer="0.25"/>
  <pageSetup scale="90" orientation="landscape" r:id="rId1"/>
  <headerFooter alignWithMargins="0">
    <oddFooter>&amp;L&amp;8&amp;A - Revised July 2, 2014&amp;R&amp;8&amp;P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8"/>
  <sheetViews>
    <sheetView workbookViewId="0">
      <pane ySplit="1" topLeftCell="A2" activePane="bottomLeft" state="frozen"/>
      <selection activeCell="B4" sqref="B4"/>
      <selection pane="bottomLeft" activeCell="F29" sqref="F29"/>
    </sheetView>
  </sheetViews>
  <sheetFormatPr defaultRowHeight="12.75"/>
  <cols>
    <col min="1" max="1" width="35.7109375" customWidth="1"/>
    <col min="2" max="3" width="25.7109375" customWidth="1"/>
    <col min="4" max="4" width="27.5703125" style="487" customWidth="1"/>
    <col min="5" max="7" width="15.7109375" customWidth="1"/>
    <col min="8" max="9" width="9.7109375" customWidth="1"/>
    <col min="10" max="10" width="16.42578125" bestFit="1" customWidth="1"/>
    <col min="14" max="14" width="9.42578125" bestFit="1" customWidth="1"/>
    <col min="19" max="19" width="9.42578125" bestFit="1" customWidth="1"/>
    <col min="21" max="21" width="9.140625" bestFit="1" customWidth="1"/>
    <col min="24" max="24" width="9.42578125" bestFit="1" customWidth="1"/>
    <col min="29" max="29" width="9.42578125" bestFit="1" customWidth="1"/>
    <col min="34" max="34" width="9.42578125" bestFit="1" customWidth="1"/>
    <col min="39" max="39" width="9.42578125" bestFit="1" customWidth="1"/>
    <col min="44" max="44" width="9.42578125" bestFit="1" customWidth="1"/>
    <col min="49" max="49" width="9.42578125" bestFit="1" customWidth="1"/>
    <col min="54" max="54" width="9.42578125" bestFit="1" customWidth="1"/>
    <col min="59" max="59" width="9.42578125" bestFit="1" customWidth="1"/>
    <col min="64" max="64" width="9.42578125" bestFit="1" customWidth="1"/>
  </cols>
  <sheetData>
    <row r="1" spans="1:65" s="487" customFormat="1" ht="20.100000000000001" customHeight="1">
      <c r="A1" s="534" t="s">
        <v>173</v>
      </c>
      <c r="B1" s="535"/>
      <c r="C1" s="535"/>
      <c r="D1" s="535"/>
      <c r="E1" s="535"/>
      <c r="F1" s="535"/>
      <c r="G1" s="535"/>
      <c r="H1" s="535"/>
      <c r="I1" s="535"/>
      <c r="J1" s="535"/>
      <c r="K1" s="535"/>
      <c r="L1" s="535"/>
      <c r="M1" s="535"/>
      <c r="N1" s="535"/>
      <c r="O1" s="535"/>
      <c r="P1" s="536"/>
      <c r="Q1" s="536"/>
      <c r="R1" s="536"/>
      <c r="S1" s="536"/>
      <c r="T1" s="536"/>
      <c r="U1" s="536"/>
      <c r="V1" s="536"/>
      <c r="W1" s="536"/>
      <c r="X1" s="536"/>
      <c r="Y1" s="536"/>
      <c r="Z1" s="536"/>
      <c r="AA1" s="536"/>
      <c r="AB1" s="536"/>
      <c r="AC1" s="536"/>
      <c r="AD1" s="536"/>
      <c r="AE1" s="536"/>
      <c r="AF1" s="536"/>
      <c r="AG1" s="536"/>
      <c r="AH1" s="536"/>
      <c r="AI1" s="536"/>
      <c r="AJ1" s="536"/>
      <c r="AK1" s="536"/>
      <c r="AL1" s="536"/>
      <c r="AM1" s="536"/>
      <c r="AN1" s="536"/>
      <c r="AO1" s="536"/>
      <c r="AP1" s="536"/>
      <c r="AQ1" s="536"/>
      <c r="AR1" s="536"/>
      <c r="AS1" s="536"/>
      <c r="AT1" s="536"/>
      <c r="AU1" s="536"/>
      <c r="AV1" s="536"/>
      <c r="AW1" s="536"/>
      <c r="AX1" s="536"/>
      <c r="AY1" s="536"/>
      <c r="AZ1" s="536"/>
      <c r="BA1" s="536"/>
      <c r="BB1" s="536"/>
      <c r="BC1" s="536"/>
      <c r="BD1" s="536"/>
      <c r="BE1" s="536"/>
      <c r="BF1" s="536"/>
      <c r="BG1" s="536"/>
      <c r="BH1" s="536"/>
      <c r="BI1" s="536"/>
      <c r="BJ1" s="536"/>
      <c r="BK1" s="536"/>
      <c r="BL1" s="536"/>
      <c r="BM1" s="536"/>
    </row>
    <row r="2" spans="1:65" s="487" customFormat="1"/>
    <row r="3" spans="1:65" s="487" customFormat="1" ht="18">
      <c r="A3" s="537" t="s">
        <v>174</v>
      </c>
      <c r="B3" s="538"/>
      <c r="C3" s="538"/>
      <c r="D3" s="538"/>
      <c r="E3" s="538"/>
      <c r="F3" s="538"/>
      <c r="G3" s="538"/>
      <c r="H3" s="538"/>
      <c r="I3" s="538"/>
      <c r="J3" s="538"/>
      <c r="K3" s="538"/>
      <c r="L3" s="538"/>
      <c r="M3" s="538"/>
      <c r="N3" s="538"/>
      <c r="O3" s="538"/>
    </row>
    <row r="4" spans="1:65" s="487" customFormat="1"/>
    <row r="5" spans="1:65" s="487" customFormat="1" ht="25.5">
      <c r="J5" s="539"/>
      <c r="K5" s="1054" t="s">
        <v>271</v>
      </c>
      <c r="L5" s="1055"/>
      <c r="M5" s="1055"/>
      <c r="N5" s="1055"/>
      <c r="O5" s="1056"/>
      <c r="P5" s="1054" t="s">
        <v>175</v>
      </c>
      <c r="Q5" s="1055"/>
      <c r="R5" s="1055"/>
      <c r="S5" s="1055"/>
      <c r="T5" s="1056"/>
      <c r="U5" s="1057" t="s">
        <v>176</v>
      </c>
      <c r="V5" s="1058"/>
      <c r="W5" s="1058"/>
      <c r="X5" s="1058"/>
      <c r="Y5" s="1059"/>
      <c r="Z5" s="1057" t="s">
        <v>138</v>
      </c>
      <c r="AA5" s="1058"/>
      <c r="AB5" s="1058"/>
      <c r="AC5" s="1058"/>
      <c r="AD5" s="1059"/>
      <c r="AE5" s="1057" t="s">
        <v>142</v>
      </c>
      <c r="AF5" s="1058"/>
      <c r="AG5" s="1058"/>
      <c r="AH5" s="1058"/>
      <c r="AI5" s="1059"/>
      <c r="AJ5" s="1057" t="s">
        <v>144</v>
      </c>
      <c r="AK5" s="1058"/>
      <c r="AL5" s="1058"/>
      <c r="AM5" s="1058"/>
      <c r="AN5" s="1059"/>
      <c r="AO5" s="1054" t="s">
        <v>146</v>
      </c>
      <c r="AP5" s="1055"/>
      <c r="AQ5" s="1055"/>
      <c r="AR5" s="1055"/>
      <c r="AS5" s="1056"/>
      <c r="AT5" s="1054" t="s">
        <v>674</v>
      </c>
      <c r="AU5" s="1055"/>
      <c r="AV5" s="1055"/>
      <c r="AW5" s="1055"/>
      <c r="AX5" s="1056"/>
      <c r="AY5" s="1057" t="s">
        <v>220</v>
      </c>
      <c r="AZ5" s="1058"/>
      <c r="BA5" s="1058"/>
      <c r="BB5" s="1058"/>
      <c r="BC5" s="1059"/>
      <c r="BD5" s="542" t="s">
        <v>221</v>
      </c>
      <c r="BE5" s="540"/>
      <c r="BF5" s="540"/>
      <c r="BG5" s="540"/>
      <c r="BH5" s="541"/>
      <c r="BI5" s="1054" t="s">
        <v>177</v>
      </c>
      <c r="BJ5" s="1055"/>
      <c r="BK5" s="1055"/>
      <c r="BL5" s="1055"/>
      <c r="BM5" s="1056"/>
    </row>
    <row r="6" spans="1:65" s="487" customFormat="1"/>
    <row r="7" spans="1:65" s="487" customFormat="1" ht="51">
      <c r="A7" s="543" t="s">
        <v>178</v>
      </c>
      <c r="B7" s="543" t="s">
        <v>179</v>
      </c>
      <c r="C7" s="543" t="s">
        <v>180</v>
      </c>
      <c r="D7" s="543" t="s">
        <v>181</v>
      </c>
      <c r="E7" s="543" t="s">
        <v>182</v>
      </c>
      <c r="F7" s="543" t="s">
        <v>199</v>
      </c>
      <c r="G7" s="543" t="s">
        <v>183</v>
      </c>
      <c r="H7" s="544" t="s">
        <v>184</v>
      </c>
      <c r="I7" s="544" t="s">
        <v>185</v>
      </c>
      <c r="J7" s="545" t="s">
        <v>162</v>
      </c>
      <c r="K7" s="546" t="s">
        <v>186</v>
      </c>
      <c r="L7" s="547" t="s">
        <v>38</v>
      </c>
      <c r="M7" s="547" t="s">
        <v>94</v>
      </c>
      <c r="N7" s="547" t="s">
        <v>95</v>
      </c>
      <c r="O7" s="548" t="s">
        <v>131</v>
      </c>
      <c r="P7" s="549" t="s">
        <v>187</v>
      </c>
      <c r="Q7" s="547" t="s">
        <v>38</v>
      </c>
      <c r="R7" s="547" t="s">
        <v>94</v>
      </c>
      <c r="S7" s="547" t="s">
        <v>95</v>
      </c>
      <c r="T7" s="548" t="s">
        <v>131</v>
      </c>
      <c r="U7" s="549" t="s">
        <v>132</v>
      </c>
      <c r="V7" s="547" t="s">
        <v>38</v>
      </c>
      <c r="W7" s="547" t="s">
        <v>94</v>
      </c>
      <c r="X7" s="547" t="s">
        <v>95</v>
      </c>
      <c r="Y7" s="548" t="s">
        <v>131</v>
      </c>
      <c r="Z7" s="549" t="s">
        <v>132</v>
      </c>
      <c r="AA7" s="547" t="s">
        <v>38</v>
      </c>
      <c r="AB7" s="547" t="s">
        <v>94</v>
      </c>
      <c r="AC7" s="547" t="s">
        <v>95</v>
      </c>
      <c r="AD7" s="548" t="s">
        <v>131</v>
      </c>
      <c r="AE7" s="549" t="s">
        <v>132</v>
      </c>
      <c r="AF7" s="547" t="s">
        <v>38</v>
      </c>
      <c r="AG7" s="547" t="s">
        <v>94</v>
      </c>
      <c r="AH7" s="547" t="s">
        <v>95</v>
      </c>
      <c r="AI7" s="548" t="s">
        <v>131</v>
      </c>
      <c r="AJ7" s="549" t="s">
        <v>132</v>
      </c>
      <c r="AK7" s="547" t="s">
        <v>38</v>
      </c>
      <c r="AL7" s="547" t="s">
        <v>94</v>
      </c>
      <c r="AM7" s="547" t="s">
        <v>95</v>
      </c>
      <c r="AN7" s="548" t="s">
        <v>131</v>
      </c>
      <c r="AO7" s="549" t="s">
        <v>186</v>
      </c>
      <c r="AP7" s="547" t="s">
        <v>38</v>
      </c>
      <c r="AQ7" s="547" t="s">
        <v>94</v>
      </c>
      <c r="AR7" s="547" t="s">
        <v>95</v>
      </c>
      <c r="AS7" s="548" t="s">
        <v>131</v>
      </c>
      <c r="AT7" s="549" t="s">
        <v>186</v>
      </c>
      <c r="AU7" s="547" t="s">
        <v>38</v>
      </c>
      <c r="AV7" s="547" t="s">
        <v>94</v>
      </c>
      <c r="AW7" s="547" t="s">
        <v>95</v>
      </c>
      <c r="AX7" s="548" t="s">
        <v>131</v>
      </c>
      <c r="AY7" s="549" t="s">
        <v>186</v>
      </c>
      <c r="AZ7" s="547" t="s">
        <v>38</v>
      </c>
      <c r="BA7" s="547" t="s">
        <v>94</v>
      </c>
      <c r="BB7" s="547" t="s">
        <v>95</v>
      </c>
      <c r="BC7" s="548" t="s">
        <v>131</v>
      </c>
      <c r="BD7" s="549" t="s">
        <v>186</v>
      </c>
      <c r="BE7" s="547" t="s">
        <v>38</v>
      </c>
      <c r="BF7" s="547" t="s">
        <v>94</v>
      </c>
      <c r="BG7" s="547" t="s">
        <v>95</v>
      </c>
      <c r="BH7" s="548" t="s">
        <v>131</v>
      </c>
      <c r="BI7" s="549" t="s">
        <v>186</v>
      </c>
      <c r="BJ7" s="547" t="s">
        <v>38</v>
      </c>
      <c r="BK7" s="547" t="s">
        <v>94</v>
      </c>
      <c r="BL7" s="547" t="s">
        <v>95</v>
      </c>
      <c r="BM7" s="548" t="s">
        <v>131</v>
      </c>
    </row>
    <row r="8" spans="1:65" s="487" customFormat="1" ht="20.100000000000001" customHeight="1">
      <c r="A8" s="487">
        <f>'Workbook Set-up'!B4</f>
        <v>0</v>
      </c>
      <c r="B8" s="487">
        <f>'Workbook Set-up'!B5</f>
        <v>0</v>
      </c>
      <c r="C8" s="487">
        <f>'Workbook Set-up'!B6</f>
        <v>0</v>
      </c>
      <c r="D8" s="487">
        <f>'Workbook Set-up'!B7</f>
        <v>0</v>
      </c>
      <c r="E8" s="488">
        <f>'Workbook Set-up'!B8</f>
        <v>0</v>
      </c>
      <c r="F8" s="488">
        <f>'Workbook Set-up'!B9</f>
        <v>0</v>
      </c>
      <c r="G8" s="488">
        <f>'Workbook Set-up'!B10</f>
        <v>0</v>
      </c>
      <c r="H8" s="550">
        <f>'Workbook Set-up'!B12</f>
        <v>0</v>
      </c>
      <c r="I8" s="550">
        <f>'Workbook Set-up'!B13</f>
        <v>0</v>
      </c>
      <c r="J8" s="488">
        <f>'Workbook Set-up'!B14</f>
        <v>0</v>
      </c>
      <c r="K8" s="488" t="str">
        <f>IF('OVERALL SUMMARY'!$H$73=0,"",'OVERALL SUMMARY'!H73)</f>
        <v/>
      </c>
      <c r="L8" s="488" t="str">
        <f>IF('OVERALL SUMMARY'!$H$73=0,"",'OVERALL SUMMARY'!I73)</f>
        <v/>
      </c>
      <c r="M8" s="488" t="str">
        <f>IF('OVERALL SUMMARY'!$H$73=0,"",'OVERALL SUMMARY'!J73)</f>
        <v/>
      </c>
      <c r="N8" s="488" t="str">
        <f>IF('OVERALL SUMMARY'!$H$73=0,"",'OVERALL SUMMARY'!K73)</f>
        <v/>
      </c>
      <c r="O8" s="551" t="str">
        <f>IF('OVERALL SUMMARY'!$H$73=0,"",'OVERALL SUMMARY'!L73)</f>
        <v/>
      </c>
      <c r="P8" s="488" t="str">
        <f>IF('OVERALL SUMMARY'!$H$94=0,"",'OVERALL SUMMARY'!H94)</f>
        <v/>
      </c>
      <c r="Q8" s="488" t="str">
        <f>IF('OVERALL SUMMARY'!$H$94=0,"",'OVERALL SUMMARY'!I94)</f>
        <v/>
      </c>
      <c r="R8" s="488" t="str">
        <f>IF('OVERALL SUMMARY'!$H$94=0,"",'OVERALL SUMMARY'!J94)</f>
        <v/>
      </c>
      <c r="S8" s="488" t="str">
        <f>IF('OVERALL SUMMARY'!$H$94=0,"",'OVERALL SUMMARY'!K94)</f>
        <v/>
      </c>
      <c r="T8" s="551" t="str">
        <f>IF('OVERALL SUMMARY'!$H$94=0,"",'OVERALL SUMMARY'!L94)</f>
        <v/>
      </c>
      <c r="U8" s="488" t="str">
        <f>IF('OVERALL SUMMARY'!$H$118=0,"",'OVERALL SUMMARY'!H118)</f>
        <v/>
      </c>
      <c r="V8" s="488" t="str">
        <f>IF('OVERALL SUMMARY'!$H$118=0,"",'OVERALL SUMMARY'!I118)</f>
        <v/>
      </c>
      <c r="W8" s="488" t="str">
        <f>IF('OVERALL SUMMARY'!$H$118=0,"",'OVERALL SUMMARY'!J118)</f>
        <v/>
      </c>
      <c r="X8" s="488" t="str">
        <f>IF('OVERALL SUMMARY'!$H$118=0,"",'OVERALL SUMMARY'!K118)</f>
        <v/>
      </c>
      <c r="Y8" s="551" t="str">
        <f>IF('OVERALL SUMMARY'!$H$118=0,"",'OVERALL SUMMARY'!L118)</f>
        <v/>
      </c>
      <c r="Z8" s="488" t="str">
        <f>IF('OVERALL SUMMARY'!$H$137=0,"",'OVERALL SUMMARY'!H137)</f>
        <v/>
      </c>
      <c r="AA8" s="488" t="str">
        <f>IF('OVERALL SUMMARY'!$H$137=0,"",'OVERALL SUMMARY'!I137)</f>
        <v/>
      </c>
      <c r="AB8" s="488" t="str">
        <f>IF('OVERALL SUMMARY'!$H$137=0,"",'OVERALL SUMMARY'!J137)</f>
        <v/>
      </c>
      <c r="AC8" s="488" t="str">
        <f>IF('OVERALL SUMMARY'!$H$137=0,"",'OVERALL SUMMARY'!K137)</f>
        <v/>
      </c>
      <c r="AD8" s="551" t="str">
        <f>IF('OVERALL SUMMARY'!$H$137=0,"",'OVERALL SUMMARY'!L137)</f>
        <v/>
      </c>
      <c r="AE8" s="488" t="str">
        <f>IF('OVERALL SUMMARY'!$H$147=0,"",'OVERALL SUMMARY'!H147)</f>
        <v/>
      </c>
      <c r="AF8" s="488" t="str">
        <f>IF('OVERALL SUMMARY'!$H$147=0,"",'OVERALL SUMMARY'!I147)</f>
        <v/>
      </c>
      <c r="AG8" s="488" t="str">
        <f>IF('OVERALL SUMMARY'!$H$147=0,"",'OVERALL SUMMARY'!J147)</f>
        <v/>
      </c>
      <c r="AH8" s="488" t="str">
        <f>IF('OVERALL SUMMARY'!$H$147=0,"",'OVERALL SUMMARY'!K147)</f>
        <v/>
      </c>
      <c r="AI8" s="551" t="str">
        <f>IF('OVERALL SUMMARY'!$H$147=0,"",'OVERALL SUMMARY'!L147)</f>
        <v/>
      </c>
      <c r="AJ8" s="488" t="str">
        <f>IF('OVERALL SUMMARY'!$H$167=0,"",'OVERALL SUMMARY'!H167)</f>
        <v/>
      </c>
      <c r="AK8" s="488" t="str">
        <f>IF('OVERALL SUMMARY'!$H$167=0,"",'OVERALL SUMMARY'!I167)</f>
        <v/>
      </c>
      <c r="AL8" s="488" t="str">
        <f>IF('OVERALL SUMMARY'!$H$167=0,"",'OVERALL SUMMARY'!J167)</f>
        <v/>
      </c>
      <c r="AM8" s="488" t="str">
        <f>IF('OVERALL SUMMARY'!$H$167=0,"",'OVERALL SUMMARY'!K167)</f>
        <v/>
      </c>
      <c r="AN8" s="551" t="str">
        <f>IF('OVERALL SUMMARY'!$H$167=0,"",'OVERALL SUMMARY'!L167)</f>
        <v/>
      </c>
      <c r="AO8" s="488" t="str">
        <f>IF('OVERALL SUMMARY'!$H$195=0,"",'OVERALL SUMMARY'!H195)</f>
        <v/>
      </c>
      <c r="AP8" s="488" t="str">
        <f>IF('OVERALL SUMMARY'!$H$195=0,"",'OVERALL SUMMARY'!I195)</f>
        <v/>
      </c>
      <c r="AQ8" s="488" t="str">
        <f>IF('OVERALL SUMMARY'!$H$195=0,"",'OVERALL SUMMARY'!J195)</f>
        <v/>
      </c>
      <c r="AR8" s="488" t="str">
        <f>IF('OVERALL SUMMARY'!$H$195=0,"",'OVERALL SUMMARY'!K195)</f>
        <v/>
      </c>
      <c r="AS8" s="551" t="str">
        <f>IF('OVERALL SUMMARY'!$H$195=0,"",'OVERALL SUMMARY'!L195)</f>
        <v/>
      </c>
      <c r="AT8" s="488" t="str">
        <f>IF('OVERALL SUMMARY'!$H$221=0,"",'OVERALL SUMMARY'!H221)</f>
        <v/>
      </c>
      <c r="AU8" s="488" t="str">
        <f>IF('OVERALL SUMMARY'!$H$221=0,"",'OVERALL SUMMARY'!I221)</f>
        <v/>
      </c>
      <c r="AV8" s="488" t="str">
        <f>IF('OVERALL SUMMARY'!$H$221=0,"",'OVERALL SUMMARY'!J221)</f>
        <v/>
      </c>
      <c r="AW8" s="488" t="str">
        <f>IF('OVERALL SUMMARY'!$H$221=0,"",'OVERALL SUMMARY'!K221)</f>
        <v/>
      </c>
      <c r="AX8" s="551" t="str">
        <f>IF('OVERALL SUMMARY'!$H$221=0,"",'OVERALL SUMMARY'!L221)</f>
        <v/>
      </c>
      <c r="AY8" s="488" t="str">
        <f>IF('OVERALL SUMMARY'!H35=0,"",'OVERALL SUMMARY'!H35)</f>
        <v/>
      </c>
      <c r="AZ8" s="488" t="str">
        <f>IF('OVERALL SUMMARY'!I35=0,"",'OVERALL SUMMARY'!I35)</f>
        <v/>
      </c>
      <c r="BA8" s="488" t="str">
        <f>IF('OVERALL SUMMARY'!J35=0,"",'OVERALL SUMMARY'!J35)</f>
        <v/>
      </c>
      <c r="BB8" s="488" t="str">
        <f>IF('OVERALL SUMMARY'!K35=0,"",'OVERALL SUMMARY'!K35)</f>
        <v/>
      </c>
      <c r="BC8" s="687" t="str">
        <f>IF('OVERALL SUMMARY'!L35=0,"",'OVERALL SUMMARY'!L35)</f>
        <v/>
      </c>
      <c r="BD8" s="488" t="str">
        <f>IF('OVERALL SUMMARY'!H36=0,"",'OVERALL SUMMARY'!H36)</f>
        <v/>
      </c>
      <c r="BE8" s="488" t="str">
        <f>IF('OVERALL SUMMARY'!I36=0,"",'OVERALL SUMMARY'!I36)</f>
        <v/>
      </c>
      <c r="BF8" s="488" t="str">
        <f>IF('OVERALL SUMMARY'!J36=0,"",'OVERALL SUMMARY'!J36)</f>
        <v/>
      </c>
      <c r="BG8" s="488" t="str">
        <f>IF('OVERALL SUMMARY'!K36=0,"",'OVERALL SUMMARY'!K36)</f>
        <v/>
      </c>
      <c r="BH8" s="687" t="str">
        <f>IF('OVERALL SUMMARY'!L36=0,"",'OVERALL SUMMARY'!L36)</f>
        <v/>
      </c>
      <c r="BI8" s="488" t="str">
        <f>IF('OVERALL SUMMARY'!H37=0,"",'OVERALL SUMMARY'!H37)</f>
        <v/>
      </c>
      <c r="BJ8" s="488" t="str">
        <f>IF('OVERALL SUMMARY'!I37=0,"",'OVERALL SUMMARY'!I37)</f>
        <v/>
      </c>
      <c r="BK8" s="488" t="str">
        <f>IF('OVERALL SUMMARY'!J37=0,"",'OVERALL SUMMARY'!J37)</f>
        <v/>
      </c>
      <c r="BL8" s="488" t="str">
        <f>IF('OVERALL SUMMARY'!K37=0,"",'OVERALL SUMMARY'!K37)</f>
        <v/>
      </c>
      <c r="BM8" s="687" t="str">
        <f>IF('OVERALL SUMMARY'!L37=0,"",'OVERALL SUMMARY'!L37)</f>
        <v/>
      </c>
    </row>
  </sheetData>
  <mergeCells count="10">
    <mergeCell ref="BI5:BM5"/>
    <mergeCell ref="P5:T5"/>
    <mergeCell ref="K5:O5"/>
    <mergeCell ref="U5:Y5"/>
    <mergeCell ref="Z5:AD5"/>
    <mergeCell ref="AE5:AI5"/>
    <mergeCell ref="AJ5:AN5"/>
    <mergeCell ref="AO5:AS5"/>
    <mergeCell ref="AY5:BC5"/>
    <mergeCell ref="AT5:AX5"/>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38"/>
  <sheetViews>
    <sheetView zoomScaleNormal="100" zoomScaleSheetLayoutView="85" workbookViewId="0">
      <pane ySplit="1" topLeftCell="A2" activePane="bottomLeft" state="frozen"/>
      <selection activeCell="B4" sqref="B4"/>
      <selection pane="bottomLeft" activeCell="D6" sqref="D6"/>
    </sheetView>
  </sheetViews>
  <sheetFormatPr defaultColWidth="8.85546875" defaultRowHeight="12.75"/>
  <cols>
    <col min="1" max="1" width="68" style="4" customWidth="1"/>
    <col min="2" max="2" width="6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196</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row r="15" spans="1:2" s="14" customFormat="1">
      <c r="A15" s="4"/>
      <c r="B15" s="13"/>
    </row>
    <row r="16" spans="1:2" s="14" customFormat="1">
      <c r="A16" s="4"/>
      <c r="B16" s="13"/>
    </row>
    <row r="17" spans="1:2" s="14" customFormat="1" ht="30" customHeight="1">
      <c r="A17" s="1" t="s">
        <v>13</v>
      </c>
      <c r="B17" s="2"/>
    </row>
    <row r="18" spans="1:2" s="14" customFormat="1" ht="31.5">
      <c r="A18" s="15" t="s">
        <v>14</v>
      </c>
      <c r="B18" s="15" t="s">
        <v>15</v>
      </c>
    </row>
    <row r="19" spans="1:2" s="14" customFormat="1" ht="20.100000000000001" customHeight="1">
      <c r="A19" s="16" t="s">
        <v>244</v>
      </c>
      <c r="B19" s="17"/>
    </row>
    <row r="20" spans="1:2" s="14" customFormat="1" ht="20.100000000000001" customHeight="1">
      <c r="A20" s="16" t="s">
        <v>18</v>
      </c>
      <c r="B20" s="17"/>
    </row>
    <row r="21" spans="1:2" s="14" customFormat="1" ht="20.100000000000001" customHeight="1">
      <c r="A21" s="16" t="s">
        <v>19</v>
      </c>
      <c r="B21" s="17"/>
    </row>
    <row r="22" spans="1:2" ht="20.100000000000001" customHeight="1">
      <c r="A22" s="16" t="s">
        <v>20</v>
      </c>
      <c r="B22" s="17"/>
    </row>
    <row r="23" spans="1:2" ht="20.100000000000001" customHeight="1">
      <c r="A23" s="16" t="s">
        <v>21</v>
      </c>
      <c r="B23" s="17"/>
    </row>
    <row r="24" spans="1:2" ht="20.100000000000001" customHeight="1">
      <c r="A24" s="16" t="s">
        <v>22</v>
      </c>
      <c r="B24" s="17"/>
    </row>
    <row r="25" spans="1:2" ht="20.100000000000001" customHeight="1">
      <c r="A25" s="16" t="s">
        <v>23</v>
      </c>
      <c r="B25" s="17"/>
    </row>
    <row r="26" spans="1:2" ht="20.100000000000001" customHeight="1">
      <c r="A26" s="16" t="s">
        <v>677</v>
      </c>
      <c r="B26" s="17"/>
    </row>
    <row r="27" spans="1:2" s="14" customFormat="1">
      <c r="A27" s="4"/>
      <c r="B27" s="13"/>
    </row>
    <row r="28" spans="1:2" s="14" customFormat="1">
      <c r="A28" s="4"/>
      <c r="B28" s="13"/>
    </row>
    <row r="29" spans="1:2" s="14" customFormat="1">
      <c r="A29" s="4"/>
      <c r="B29" s="13"/>
    </row>
    <row r="30" spans="1:2" s="14" customFormat="1" ht="30" customHeight="1">
      <c r="A30" s="1" t="s">
        <v>24</v>
      </c>
      <c r="B30" s="2"/>
    </row>
    <row r="31" spans="1:2" s="14" customFormat="1" ht="20.100000000000001" customHeight="1">
      <c r="A31" s="18" t="s">
        <v>25</v>
      </c>
      <c r="B31" s="793"/>
    </row>
    <row r="32" spans="1:2" s="14" customFormat="1" ht="20.100000000000001" customHeight="1">
      <c r="A32" s="18" t="s">
        <v>26</v>
      </c>
      <c r="B32" s="794"/>
    </row>
    <row r="33" spans="1:2" ht="20.100000000000001" customHeight="1">
      <c r="A33" s="18" t="s">
        <v>27</v>
      </c>
      <c r="B33" s="794"/>
    </row>
    <row r="34" spans="1:2" ht="20.100000000000001" customHeight="1">
      <c r="A34" s="18" t="s">
        <v>28</v>
      </c>
      <c r="B34" s="794"/>
    </row>
    <row r="35" spans="1:2" ht="20.100000000000001" customHeight="1">
      <c r="A35" s="19"/>
    </row>
    <row r="36" spans="1:2" ht="20.100000000000001" customHeight="1">
      <c r="A36" s="19"/>
    </row>
    <row r="37" spans="1:2" ht="20.100000000000001" customHeight="1">
      <c r="A37" s="19"/>
    </row>
    <row r="38" spans="1:2" ht="20.100000000000001" customHeight="1">
      <c r="A38" s="19"/>
    </row>
  </sheetData>
  <sheetProtection sheet="1" objects="1" scenarios="1"/>
  <conditionalFormatting sqref="B4:B14">
    <cfRule type="expression" dxfId="741" priority="3" stopIfTrue="1">
      <formula>B4=""</formula>
    </cfRule>
  </conditionalFormatting>
  <conditionalFormatting sqref="B19:B26">
    <cfRule type="cellIs" dxfId="740" priority="2" operator="equal">
      <formula>""</formula>
    </cfRule>
  </conditionalFormatting>
  <dataValidations count="4">
    <dataValidation type="list" allowBlank="1" showInputMessage="1" showErrorMessage="1" prompt="Select the Type of DHSR Survey from the drop-down box choices." sqref="B33">
      <formula1>"Initial,Annual,Follow-Up,Complaint"</formula1>
    </dataValidation>
    <dataValidation type="list" allowBlank="1" showInputMessage="1" showErrorMessage="1" prompt="Select the appropriate LME-MCO from the drop-down box choices." sqref="B4">
      <formula1>LME_MCO</formula1>
    </dataValidation>
    <dataValidation type="list" allowBlank="1" showInputMessage="1" showErrorMessage="1" prompt="Select the Type of Review from the drop-down box choices." sqref="B14">
      <formula1>"Routine,PPR,PPR-ONLY,Targeted,Investigation"</formula1>
    </dataValidation>
    <dataValidation type="list" allowBlank="1" showInputMessage="1" showErrorMessage="1" sqref="B19:B26">
      <formula1>"Yes,No"</formula1>
    </dataValidation>
  </dataValidations>
  <printOptions horizontalCentered="1"/>
  <pageMargins left="0.25" right="0.25" top="0.5" bottom="0.5" header="0.25" footer="0"/>
  <pageSetup orientation="landscape" r:id="rId1"/>
  <headerFooter alignWithMargins="0">
    <oddFooter>&amp;L&amp;8Agency Information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Service Category from the drop-down list provided.">
          <x14:formula1>
            <xm:f>'Frequency-Licensed Surveys'!$P$3:$P$35</xm:f>
          </x14:formula1>
          <xm:sqref>B32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1" sqref="A11"/>
    </sheetView>
  </sheetViews>
  <sheetFormatPr defaultColWidth="9.140625" defaultRowHeight="12.75"/>
  <cols>
    <col min="1" max="1" width="29.7109375" style="552" bestFit="1" customWidth="1"/>
    <col min="2" max="16384" width="9.140625" style="553"/>
  </cols>
  <sheetData>
    <row r="1" spans="1:1">
      <c r="A1" s="556" t="s">
        <v>188</v>
      </c>
    </row>
    <row r="2" spans="1:1">
      <c r="A2" s="554" t="s">
        <v>189</v>
      </c>
    </row>
    <row r="4" spans="1:1">
      <c r="A4" s="552" t="s">
        <v>190</v>
      </c>
    </row>
    <row r="5" spans="1:1">
      <c r="A5" s="555" t="s">
        <v>3</v>
      </c>
    </row>
    <row r="6" spans="1:1">
      <c r="A6" s="555" t="s">
        <v>191</v>
      </c>
    </row>
    <row r="7" spans="1:1">
      <c r="A7" s="555" t="s">
        <v>192</v>
      </c>
    </row>
    <row r="8" spans="1:1">
      <c r="A8" s="555" t="s">
        <v>193</v>
      </c>
    </row>
    <row r="9" spans="1:1">
      <c r="A9" s="555" t="s">
        <v>194</v>
      </c>
    </row>
    <row r="10" spans="1:1">
      <c r="A10" s="555" t="s">
        <v>195</v>
      </c>
    </row>
    <row r="11" spans="1:1">
      <c r="A11" s="555" t="s">
        <v>483</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P223"/>
  <sheetViews>
    <sheetView showGridLines="0" workbookViewId="0">
      <pane ySplit="8" topLeftCell="A9" activePane="bottomLeft" state="frozen"/>
      <selection activeCell="B4" sqref="B4"/>
      <selection pane="bottomLeft" activeCell="A10" sqref="A10"/>
    </sheetView>
  </sheetViews>
  <sheetFormatPr defaultColWidth="9.140625" defaultRowHeight="12.75"/>
  <cols>
    <col min="1" max="1" width="3.28515625" style="509" customWidth="1"/>
    <col min="2" max="3" width="10.7109375" style="509" customWidth="1"/>
    <col min="4" max="4" width="40.7109375" style="509" customWidth="1"/>
    <col min="5" max="7" width="11.7109375" style="509" customWidth="1"/>
    <col min="8" max="8" width="10.7109375" style="509" customWidth="1"/>
    <col min="9" max="9" width="8.7109375" style="509" customWidth="1"/>
    <col min="10" max="11" width="9.42578125" style="509" bestFit="1" customWidth="1"/>
    <col min="12" max="12" width="8.7109375" style="509" customWidth="1"/>
    <col min="13" max="13" width="21.7109375" style="509" customWidth="1"/>
    <col min="14" max="14" width="16.5703125" style="510" customWidth="1"/>
    <col min="15" max="16384" width="9.140625" style="509"/>
  </cols>
  <sheetData>
    <row r="1" spans="1:15" s="427" customFormat="1" ht="19.899999999999999" customHeight="1">
      <c r="A1" s="423" t="s">
        <v>294</v>
      </c>
      <c r="B1" s="424"/>
      <c r="C1" s="424"/>
      <c r="D1" s="425"/>
      <c r="E1" s="425"/>
      <c r="F1" s="425"/>
      <c r="G1" s="425"/>
      <c r="H1" s="425"/>
      <c r="I1" s="425"/>
      <c r="J1" s="425"/>
      <c r="K1" s="425"/>
      <c r="L1" s="426"/>
      <c r="M1" s="213"/>
      <c r="N1" s="428"/>
    </row>
    <row r="2" spans="1:15" s="427" customFormat="1" ht="19.899999999999999" customHeight="1">
      <c r="A2" s="429" t="str">
        <f>IF('Workbook Set-up'!B4="","[Name of LME/MCO]",'Workbook Set-up'!B4)</f>
        <v>[Name of LME/MCO]</v>
      </c>
      <c r="B2" s="430"/>
      <c r="C2" s="430"/>
      <c r="D2" s="431"/>
      <c r="E2" s="431"/>
      <c r="F2" s="431"/>
      <c r="G2" s="431"/>
      <c r="H2" s="431"/>
      <c r="I2" s="431"/>
      <c r="J2" s="431"/>
      <c r="K2" s="431"/>
      <c r="L2" s="432"/>
      <c r="N2" s="428"/>
    </row>
    <row r="3" spans="1:15" s="10" customFormat="1" ht="13.9" customHeight="1">
      <c r="A3" s="433"/>
      <c r="B3" s="164"/>
      <c r="C3" s="164"/>
      <c r="D3" s="164"/>
      <c r="E3" s="164"/>
      <c r="F3" s="164"/>
      <c r="G3" s="164"/>
      <c r="H3" s="164"/>
      <c r="I3" s="164"/>
      <c r="J3" s="164"/>
      <c r="K3" s="164"/>
      <c r="L3" s="434"/>
      <c r="N3" s="435"/>
    </row>
    <row r="4" spans="1:15" s="10" customFormat="1" ht="13.9" customHeight="1">
      <c r="A4" s="433"/>
      <c r="B4" s="436" t="s">
        <v>4</v>
      </c>
      <c r="C4" s="164"/>
      <c r="D4" s="437" t="str">
        <f>IF('Workbook Set-up'!B5="","",'Workbook Set-up'!B5)</f>
        <v/>
      </c>
      <c r="E4" s="164"/>
      <c r="F4" s="438" t="s">
        <v>8</v>
      </c>
      <c r="G4" s="164"/>
      <c r="H4" s="164"/>
      <c r="I4" s="439" t="str">
        <f>IF('Workbook Set-up'!B10="","",'Workbook Set-up'!B10)</f>
        <v/>
      </c>
      <c r="J4" s="440"/>
      <c r="K4" s="440"/>
      <c r="L4" s="434"/>
      <c r="N4" s="435"/>
    </row>
    <row r="5" spans="1:15" s="10" customFormat="1" ht="13.9" customHeight="1">
      <c r="A5" s="433"/>
      <c r="B5" s="436" t="s">
        <v>29</v>
      </c>
      <c r="C5" s="164"/>
      <c r="D5" s="437" t="str">
        <f>IF('Workbook Set-up'!B6="","",'Workbook Set-up'!B6)</f>
        <v/>
      </c>
      <c r="E5" s="164"/>
      <c r="F5" s="438" t="s">
        <v>12</v>
      </c>
      <c r="G5" s="441"/>
      <c r="H5" s="164"/>
      <c r="I5" s="439" t="str">
        <f>IF('Workbook Set-up'!B14="","",'Workbook Set-up'!B14)</f>
        <v/>
      </c>
      <c r="J5" s="440"/>
      <c r="K5" s="440"/>
      <c r="L5" s="434"/>
      <c r="N5" s="435"/>
    </row>
    <row r="6" spans="1:15" s="10" customFormat="1" ht="13.9" customHeight="1">
      <c r="A6" s="433"/>
      <c r="B6" s="436" t="s">
        <v>127</v>
      </c>
      <c r="C6" s="164"/>
      <c r="D6" s="442" t="str">
        <f>IF('Workbook Set-up'!B7="","",'Workbook Set-up'!B7)</f>
        <v/>
      </c>
      <c r="E6" s="164"/>
      <c r="F6" s="443" t="s">
        <v>30</v>
      </c>
      <c r="G6" s="164"/>
      <c r="H6" s="164"/>
      <c r="I6" s="437" t="str">
        <f>IF(AND('Workbook Set-up'!$B$12="",'Workbook Set-up'!$B$13=""),"",IF('Workbook Set-up'!$B$12='Workbook Set-up'!$B$13,TEXT('Workbook Set-up'!$B$12,"m/d/yyyy"),IF('Workbook Set-up'!$B$12&lt;&gt;'Workbook Set-up'!$B$13,TEXT('Workbook Set-up'!$B$12,"m/d/yyyy")&amp;" to "&amp;TEXT('Workbook Set-up'!$B$13,"m/d/yyyy"),"")))</f>
        <v/>
      </c>
      <c r="J6" s="440"/>
      <c r="K6" s="440"/>
      <c r="L6" s="434"/>
      <c r="N6" s="435"/>
    </row>
    <row r="7" spans="1:15" s="10" customFormat="1" ht="13.9" customHeight="1">
      <c r="A7" s="433"/>
      <c r="B7" s="444" t="s">
        <v>197</v>
      </c>
      <c r="C7" s="164"/>
      <c r="D7" s="437" t="str">
        <f>IF('Workbook Set-up'!B8="","",'Workbook Set-up'!B8&amp;"  /  "&amp;'Workbook Set-up'!B9)</f>
        <v/>
      </c>
      <c r="E7" s="164"/>
      <c r="F7" s="443" t="s">
        <v>9</v>
      </c>
      <c r="G7" s="164"/>
      <c r="H7" s="164"/>
      <c r="I7" s="442" t="str">
        <f>IF('Workbook Set-up'!B11="","",'Workbook Set-up'!B11)</f>
        <v/>
      </c>
      <c r="J7" s="440"/>
      <c r="K7" s="440"/>
      <c r="L7" s="434"/>
      <c r="M7" s="164"/>
      <c r="N7" s="445" t="s">
        <v>128</v>
      </c>
      <c r="O7" s="164"/>
    </row>
    <row r="8" spans="1:15" s="10" customFormat="1" ht="13.9" customHeight="1">
      <c r="A8" s="446"/>
      <c r="B8" s="447"/>
      <c r="C8" s="447"/>
      <c r="D8" s="447"/>
      <c r="E8" s="447"/>
      <c r="F8" s="447"/>
      <c r="G8" s="447"/>
      <c r="H8" s="447"/>
      <c r="I8" s="447"/>
      <c r="J8" s="447"/>
      <c r="K8" s="447"/>
      <c r="L8" s="448"/>
      <c r="N8" s="449" t="s">
        <v>129</v>
      </c>
    </row>
    <row r="9" spans="1:15" s="487" customFormat="1">
      <c r="A9" s="767"/>
      <c r="B9" s="740"/>
      <c r="C9" s="740"/>
      <c r="D9" s="740"/>
      <c r="E9" s="740"/>
      <c r="F9" s="740"/>
      <c r="G9" s="740"/>
      <c r="H9" s="740"/>
      <c r="I9" s="740"/>
      <c r="J9" s="740"/>
      <c r="K9" s="740"/>
      <c r="L9" s="768"/>
      <c r="N9" s="488" t="s">
        <v>16</v>
      </c>
    </row>
    <row r="10" spans="1:15" s="10" customFormat="1" ht="18">
      <c r="A10" s="499"/>
      <c r="B10" s="500" t="s">
        <v>295</v>
      </c>
      <c r="C10" s="501"/>
      <c r="D10" s="501"/>
      <c r="E10" s="501"/>
      <c r="F10" s="501"/>
      <c r="G10" s="501"/>
      <c r="H10" s="501"/>
      <c r="I10" s="501"/>
      <c r="J10" s="501"/>
      <c r="K10" s="501"/>
      <c r="L10" s="502"/>
      <c r="N10" s="488" t="s">
        <v>16</v>
      </c>
    </row>
    <row r="11" spans="1:15" s="10" customFormat="1">
      <c r="A11" s="433"/>
      <c r="B11" s="164"/>
      <c r="C11" s="164"/>
      <c r="D11" s="164"/>
      <c r="E11" s="164"/>
      <c r="F11" s="164"/>
      <c r="G11" s="164"/>
      <c r="H11" s="164"/>
      <c r="I11" s="164"/>
      <c r="J11" s="164"/>
      <c r="K11" s="164"/>
      <c r="L11" s="434"/>
      <c r="N11" s="488" t="s">
        <v>16</v>
      </c>
    </row>
    <row r="12" spans="1:15" s="10" customFormat="1">
      <c r="A12" s="433"/>
      <c r="B12" s="454" t="s">
        <v>219</v>
      </c>
      <c r="C12" s="164"/>
      <c r="D12" s="164"/>
      <c r="E12" s="164"/>
      <c r="F12" s="164"/>
      <c r="G12" s="164"/>
      <c r="H12" s="164"/>
      <c r="I12" s="164"/>
      <c r="J12" s="164"/>
      <c r="K12" s="164"/>
      <c r="L12" s="434"/>
      <c r="N12" s="488" t="s">
        <v>16</v>
      </c>
    </row>
    <row r="13" spans="1:15" s="10" customFormat="1">
      <c r="A13" s="433"/>
      <c r="B13" s="164"/>
      <c r="C13" s="164"/>
      <c r="D13" s="164"/>
      <c r="E13" s="164"/>
      <c r="F13" s="164"/>
      <c r="G13" s="164"/>
      <c r="H13" s="164"/>
      <c r="I13" s="164"/>
      <c r="J13" s="164"/>
      <c r="K13" s="164"/>
      <c r="L13" s="434"/>
      <c r="N13" s="488" t="s">
        <v>16</v>
      </c>
    </row>
    <row r="14" spans="1:15" s="10" customFormat="1" ht="39" thickBot="1">
      <c r="A14" s="433"/>
      <c r="B14" s="741" t="s">
        <v>272</v>
      </c>
      <c r="C14" s="742"/>
      <c r="D14" s="743"/>
      <c r="E14" s="743"/>
      <c r="F14" s="743"/>
      <c r="G14" s="744"/>
      <c r="H14" s="745" t="s">
        <v>151</v>
      </c>
      <c r="I14" s="746" t="s">
        <v>38</v>
      </c>
      <c r="J14" s="746" t="s">
        <v>94</v>
      </c>
      <c r="K14" s="746" t="s">
        <v>95</v>
      </c>
      <c r="L14" s="747" t="s">
        <v>131</v>
      </c>
      <c r="N14" s="488" t="s">
        <v>16</v>
      </c>
    </row>
    <row r="15" spans="1:15" s="10" customFormat="1" ht="17.25" thickTop="1">
      <c r="A15" s="433"/>
      <c r="B15" s="788" t="s">
        <v>241</v>
      </c>
      <c r="C15" s="491"/>
      <c r="D15" s="447"/>
      <c r="E15" s="786" t="str">
        <f>'Routine Monitoring'!AR10</f>
        <v/>
      </c>
      <c r="F15" s="447"/>
      <c r="G15" s="448"/>
      <c r="H15" s="749">
        <f>'Routine Monitoring'!AM9</f>
        <v>0</v>
      </c>
      <c r="I15" s="749">
        <f>'Routine Monitoring'!AO10</f>
        <v>0</v>
      </c>
      <c r="J15" s="749">
        <f>'Routine Monitoring'!AM10</f>
        <v>0</v>
      </c>
      <c r="K15" s="749">
        <f>'Routine Monitoring'!AO9</f>
        <v>0</v>
      </c>
      <c r="L15" s="776" t="str">
        <f>'Routine Monitoring'!AQ10</f>
        <v/>
      </c>
      <c r="M15" s="758"/>
      <c r="N15" s="488" t="s">
        <v>16</v>
      </c>
    </row>
    <row r="16" spans="1:15" s="10" customFormat="1" ht="16.5">
      <c r="A16" s="433"/>
      <c r="B16" s="789" t="s">
        <v>257</v>
      </c>
      <c r="C16" s="740"/>
      <c r="D16" s="450"/>
      <c r="E16" s="786" t="str">
        <f>'Routine Monitoring'!AR16</f>
        <v/>
      </c>
      <c r="F16" s="450"/>
      <c r="G16" s="483"/>
      <c r="H16" s="543">
        <f>'Routine Monitoring'!AM15</f>
        <v>0</v>
      </c>
      <c r="I16" s="543">
        <f>'Routine Monitoring'!AO16</f>
        <v>0</v>
      </c>
      <c r="J16" s="543">
        <f>'Routine Monitoring'!AM16</f>
        <v>0</v>
      </c>
      <c r="K16" s="543">
        <f>'Routine Monitoring'!AO15</f>
        <v>0</v>
      </c>
      <c r="L16" s="777" t="str">
        <f>'Routine Monitoring'!AQ16</f>
        <v/>
      </c>
      <c r="M16" s="758"/>
      <c r="N16" s="488" t="s">
        <v>16</v>
      </c>
    </row>
    <row r="17" spans="1:16" s="10" customFormat="1" ht="27.75" customHeight="1">
      <c r="A17" s="433"/>
      <c r="B17" s="789" t="s">
        <v>270</v>
      </c>
      <c r="C17" s="740"/>
      <c r="D17" s="450"/>
      <c r="E17" s="1009" t="str">
        <f>'Routine Monitoring'!AR19</f>
        <v/>
      </c>
      <c r="F17" s="1009"/>
      <c r="G17" s="1010"/>
      <c r="H17" s="543">
        <f>'Routine Monitoring'!AM18</f>
        <v>0</v>
      </c>
      <c r="I17" s="543">
        <f>'Routine Monitoring'!AO19</f>
        <v>0</v>
      </c>
      <c r="J17" s="543">
        <f>'Routine Monitoring'!AM19</f>
        <v>0</v>
      </c>
      <c r="K17" s="543">
        <f>'Routine Monitoring'!AO18</f>
        <v>0</v>
      </c>
      <c r="L17" s="777" t="str">
        <f>'Routine Monitoring'!AQ19</f>
        <v/>
      </c>
      <c r="M17" s="784"/>
      <c r="N17" s="488" t="s">
        <v>16</v>
      </c>
      <c r="O17" s="785"/>
    </row>
    <row r="18" spans="1:16" ht="17.25" thickBot="1">
      <c r="A18" s="769"/>
      <c r="B18" s="790" t="s">
        <v>17</v>
      </c>
      <c r="C18" s="754"/>
      <c r="D18" s="755"/>
      <c r="E18" s="787" t="str">
        <f>'Routine Monitoring'!AR24</f>
        <v/>
      </c>
      <c r="F18" s="755"/>
      <c r="G18" s="756"/>
      <c r="H18" s="757">
        <f>'Routine Monitoring'!AM23</f>
        <v>0</v>
      </c>
      <c r="I18" s="757">
        <f>'Routine Monitoring'!AO24</f>
        <v>0</v>
      </c>
      <c r="J18" s="757">
        <f>'Routine Monitoring'!AM24</f>
        <v>0</v>
      </c>
      <c r="K18" s="757">
        <f>'Routine Monitoring'!AO23</f>
        <v>0</v>
      </c>
      <c r="L18" s="778" t="str">
        <f>'Routine Monitoring'!AQ24</f>
        <v/>
      </c>
      <c r="M18" s="759"/>
      <c r="N18" s="488" t="s">
        <v>16</v>
      </c>
    </row>
    <row r="19" spans="1:16" ht="13.5" thickTop="1">
      <c r="A19" s="769"/>
      <c r="B19" s="750"/>
      <c r="C19" s="750"/>
      <c r="D19" s="750"/>
      <c r="E19" s="750"/>
      <c r="F19" s="750"/>
      <c r="G19" s="750"/>
      <c r="H19" s="753">
        <f>SUM(H15:H18)</f>
        <v>0</v>
      </c>
      <c r="I19" s="753">
        <f>SUM(I15:I18)</f>
        <v>0</v>
      </c>
      <c r="J19" s="753">
        <f>SUM(J15:J18)</f>
        <v>0</v>
      </c>
      <c r="K19" s="753">
        <f>SUM(K15:K18)</f>
        <v>0</v>
      </c>
      <c r="L19" s="779">
        <f>IF(SUM(J19:K19)=0,0,J19/SUM(J19:K19))</f>
        <v>0</v>
      </c>
      <c r="N19" s="488" t="s">
        <v>16</v>
      </c>
    </row>
    <row r="20" spans="1:16">
      <c r="A20" s="769"/>
      <c r="B20" s="750"/>
      <c r="C20" s="750"/>
      <c r="D20" s="750"/>
      <c r="E20" s="750"/>
      <c r="F20" s="750"/>
      <c r="G20" s="750"/>
      <c r="H20" s="750"/>
      <c r="I20" s="750"/>
      <c r="J20" s="750"/>
      <c r="K20" s="750"/>
      <c r="L20" s="751"/>
      <c r="N20" s="488" t="s">
        <v>16</v>
      </c>
    </row>
    <row r="21" spans="1:16" s="10" customFormat="1">
      <c r="A21" s="433"/>
      <c r="B21" s="454" t="s">
        <v>218</v>
      </c>
      <c r="C21" s="164"/>
      <c r="D21" s="164"/>
      <c r="E21" s="164"/>
      <c r="F21" s="164"/>
      <c r="G21" s="164"/>
      <c r="H21" s="164"/>
      <c r="I21" s="164"/>
      <c r="J21" s="164"/>
      <c r="K21" s="164"/>
      <c r="L21" s="434"/>
      <c r="N21" s="488" t="s">
        <v>16</v>
      </c>
    </row>
    <row r="22" spans="1:16">
      <c r="A22" s="769"/>
      <c r="B22" s="750"/>
      <c r="C22" s="750"/>
      <c r="D22" s="750"/>
      <c r="E22" s="750"/>
      <c r="F22" s="750"/>
      <c r="G22" s="750"/>
      <c r="H22" s="750"/>
      <c r="I22" s="750"/>
      <c r="J22" s="750"/>
      <c r="K22" s="750"/>
      <c r="L22" s="780"/>
      <c r="N22" s="488" t="s">
        <v>16</v>
      </c>
    </row>
    <row r="23" spans="1:16" s="10" customFormat="1" ht="39" thickBot="1">
      <c r="A23" s="433"/>
      <c r="B23" s="760" t="s">
        <v>175</v>
      </c>
      <c r="C23" s="761"/>
      <c r="D23" s="762"/>
      <c r="E23" s="762"/>
      <c r="F23" s="762"/>
      <c r="G23" s="763"/>
      <c r="H23" s="764" t="s">
        <v>151</v>
      </c>
      <c r="I23" s="765" t="s">
        <v>38</v>
      </c>
      <c r="J23" s="765" t="s">
        <v>94</v>
      </c>
      <c r="K23" s="765" t="s">
        <v>95</v>
      </c>
      <c r="L23" s="766" t="s">
        <v>131</v>
      </c>
      <c r="N23" s="488" t="s">
        <v>16</v>
      </c>
    </row>
    <row r="24" spans="1:16" s="10" customFormat="1" ht="17.25" thickTop="1">
      <c r="A24" s="433"/>
      <c r="B24" s="788" t="s">
        <v>273</v>
      </c>
      <c r="C24" s="491"/>
      <c r="D24" s="447"/>
      <c r="E24" s="447"/>
      <c r="F24" s="447"/>
      <c r="G24" s="448"/>
      <c r="H24" s="749">
        <f>H94</f>
        <v>0</v>
      </c>
      <c r="I24" s="749">
        <f>I94</f>
        <v>0</v>
      </c>
      <c r="J24" s="749">
        <f>J94</f>
        <v>0</v>
      </c>
      <c r="K24" s="749">
        <f>K94</f>
        <v>0</v>
      </c>
      <c r="L24" s="776">
        <f t="shared" ref="L24:L31" si="0">IF(SUM(J24:K24)=0,0,J24/SUM(J24:K24))</f>
        <v>0</v>
      </c>
      <c r="M24" s="758"/>
      <c r="N24" s="488" t="s">
        <v>16</v>
      </c>
      <c r="P24" s="509"/>
    </row>
    <row r="25" spans="1:16" s="10" customFormat="1" ht="16.5">
      <c r="A25" s="433"/>
      <c r="B25" s="789" t="s">
        <v>274</v>
      </c>
      <c r="C25" s="740"/>
      <c r="D25" s="450"/>
      <c r="E25" s="450"/>
      <c r="F25" s="450"/>
      <c r="G25" s="483"/>
      <c r="H25" s="543">
        <f>H118</f>
        <v>0</v>
      </c>
      <c r="I25" s="543">
        <f>I118</f>
        <v>0</v>
      </c>
      <c r="J25" s="543">
        <f>J118</f>
        <v>0</v>
      </c>
      <c r="K25" s="543">
        <f>K118</f>
        <v>0</v>
      </c>
      <c r="L25" s="777">
        <f t="shared" si="0"/>
        <v>0</v>
      </c>
      <c r="M25" s="758"/>
      <c r="N25" s="488" t="s">
        <v>16</v>
      </c>
      <c r="P25" s="509"/>
    </row>
    <row r="26" spans="1:16" s="10" customFormat="1" ht="16.5">
      <c r="A26" s="433"/>
      <c r="B26" s="789" t="s">
        <v>275</v>
      </c>
      <c r="C26" s="740"/>
      <c r="D26" s="450"/>
      <c r="E26" s="450"/>
      <c r="F26" s="450"/>
      <c r="G26" s="483"/>
      <c r="H26" s="543">
        <f>H137</f>
        <v>0</v>
      </c>
      <c r="I26" s="543">
        <f>I137</f>
        <v>0</v>
      </c>
      <c r="J26" s="543">
        <f>J137</f>
        <v>0</v>
      </c>
      <c r="K26" s="543">
        <f>K137</f>
        <v>0</v>
      </c>
      <c r="L26" s="777">
        <f t="shared" si="0"/>
        <v>0</v>
      </c>
      <c r="M26" s="758"/>
      <c r="N26" s="488" t="s">
        <v>16</v>
      </c>
      <c r="P26" s="509"/>
    </row>
    <row r="27" spans="1:16" s="10" customFormat="1" ht="16.5">
      <c r="A27" s="433"/>
      <c r="B27" s="789" t="s">
        <v>276</v>
      </c>
      <c r="C27" s="740"/>
      <c r="D27" s="450"/>
      <c r="E27" s="450"/>
      <c r="F27" s="450"/>
      <c r="G27" s="483"/>
      <c r="H27" s="543">
        <f>H147</f>
        <v>0</v>
      </c>
      <c r="I27" s="543">
        <f>I147</f>
        <v>0</v>
      </c>
      <c r="J27" s="543">
        <f>J147</f>
        <v>0</v>
      </c>
      <c r="K27" s="543">
        <f>K147</f>
        <v>0</v>
      </c>
      <c r="L27" s="777">
        <f t="shared" si="0"/>
        <v>0</v>
      </c>
      <c r="M27" s="758"/>
      <c r="N27" s="488" t="s">
        <v>16</v>
      </c>
      <c r="P27" s="509"/>
    </row>
    <row r="28" spans="1:16" s="10" customFormat="1" ht="16.5">
      <c r="A28" s="433"/>
      <c r="B28" s="789" t="s">
        <v>277</v>
      </c>
      <c r="C28" s="740"/>
      <c r="D28" s="450"/>
      <c r="E28" s="450"/>
      <c r="F28" s="450"/>
      <c r="G28" s="483"/>
      <c r="H28" s="543">
        <f>H167</f>
        <v>0</v>
      </c>
      <c r="I28" s="543">
        <f>I167</f>
        <v>0</v>
      </c>
      <c r="J28" s="543">
        <f>J167</f>
        <v>0</v>
      </c>
      <c r="K28" s="543">
        <f>K167</f>
        <v>0</v>
      </c>
      <c r="L28" s="777">
        <f t="shared" si="0"/>
        <v>0</v>
      </c>
      <c r="M28" s="758"/>
      <c r="N28" s="488" t="s">
        <v>16</v>
      </c>
      <c r="P28" s="509"/>
    </row>
    <row r="29" spans="1:16" s="973" customFormat="1" ht="16.5">
      <c r="A29" s="969"/>
      <c r="B29" s="789" t="s">
        <v>278</v>
      </c>
      <c r="C29" s="970"/>
      <c r="D29" s="971"/>
      <c r="E29" s="971"/>
      <c r="F29" s="971"/>
      <c r="G29" s="972"/>
      <c r="H29" s="543">
        <f>H195</f>
        <v>0</v>
      </c>
      <c r="I29" s="543">
        <f>I195</f>
        <v>0</v>
      </c>
      <c r="J29" s="543">
        <f>J195</f>
        <v>0</v>
      </c>
      <c r="K29" s="543">
        <f>K195</f>
        <v>0</v>
      </c>
      <c r="L29" s="777">
        <f t="shared" ref="L29" si="1">IF(SUM(J29:K29)=0,0,J29/SUM(J29:K29))</f>
        <v>0</v>
      </c>
      <c r="M29" s="759"/>
      <c r="N29" s="488" t="s">
        <v>16</v>
      </c>
    </row>
    <row r="30" spans="1:16" ht="17.25" thickBot="1">
      <c r="A30" s="769"/>
      <c r="B30" s="790" t="s">
        <v>675</v>
      </c>
      <c r="C30" s="754"/>
      <c r="D30" s="755"/>
      <c r="E30" s="755"/>
      <c r="F30" s="755"/>
      <c r="G30" s="756"/>
      <c r="H30" s="967">
        <f>H221</f>
        <v>0</v>
      </c>
      <c r="I30" s="967">
        <f>I221</f>
        <v>0</v>
      </c>
      <c r="J30" s="967">
        <f>J221</f>
        <v>0</v>
      </c>
      <c r="K30" s="967">
        <f>K221</f>
        <v>0</v>
      </c>
      <c r="L30" s="968">
        <f t="shared" si="0"/>
        <v>0</v>
      </c>
      <c r="M30" s="759"/>
      <c r="N30" s="488" t="s">
        <v>16</v>
      </c>
    </row>
    <row r="31" spans="1:16" ht="13.5" thickTop="1">
      <c r="A31" s="769"/>
      <c r="B31" s="750"/>
      <c r="C31" s="750"/>
      <c r="D31" s="750"/>
      <c r="E31" s="750"/>
      <c r="F31" s="750"/>
      <c r="G31" s="750"/>
      <c r="H31" s="753">
        <f>SUM(H24:H30)</f>
        <v>0</v>
      </c>
      <c r="I31" s="753">
        <f>SUM(I24:I30)</f>
        <v>0</v>
      </c>
      <c r="J31" s="753">
        <f>SUM(J24:J30)</f>
        <v>0</v>
      </c>
      <c r="K31" s="753">
        <f>SUM(K24:K30)</f>
        <v>0</v>
      </c>
      <c r="L31" s="779">
        <f t="shared" si="0"/>
        <v>0</v>
      </c>
      <c r="N31" s="488" t="s">
        <v>16</v>
      </c>
    </row>
    <row r="32" spans="1:16">
      <c r="A32" s="769"/>
      <c r="B32" s="750"/>
      <c r="C32" s="750"/>
      <c r="D32" s="750"/>
      <c r="E32" s="750"/>
      <c r="F32" s="750"/>
      <c r="G32" s="750"/>
      <c r="H32" s="748"/>
      <c r="I32" s="748"/>
      <c r="J32" s="748"/>
      <c r="K32" s="748"/>
      <c r="L32" s="752"/>
      <c r="N32" s="488" t="s">
        <v>16</v>
      </c>
    </row>
    <row r="33" spans="1:14">
      <c r="A33" s="769"/>
      <c r="B33" s="750"/>
      <c r="C33" s="750"/>
      <c r="D33" s="750"/>
      <c r="E33" s="750"/>
      <c r="F33" s="750"/>
      <c r="G33" s="750"/>
      <c r="H33" s="750"/>
      <c r="I33" s="750"/>
      <c r="J33" s="750"/>
      <c r="K33" s="750"/>
      <c r="L33" s="751"/>
      <c r="N33" s="488" t="s">
        <v>16</v>
      </c>
    </row>
    <row r="34" spans="1:14" s="10" customFormat="1" ht="39" thickBot="1">
      <c r="A34" s="433"/>
      <c r="B34" s="164"/>
      <c r="C34" s="164"/>
      <c r="D34" s="164"/>
      <c r="E34" s="164"/>
      <c r="F34" s="164"/>
      <c r="G34" s="164"/>
      <c r="H34" s="455" t="s">
        <v>151</v>
      </c>
      <c r="I34" s="456" t="s">
        <v>38</v>
      </c>
      <c r="J34" s="456" t="s">
        <v>94</v>
      </c>
      <c r="K34" s="456" t="s">
        <v>95</v>
      </c>
      <c r="L34" s="471" t="s">
        <v>131</v>
      </c>
      <c r="N34" s="488" t="s">
        <v>16</v>
      </c>
    </row>
    <row r="35" spans="1:14" s="10" customFormat="1" ht="20.100000000000001" customHeight="1" thickTop="1">
      <c r="A35" s="433"/>
      <c r="B35" s="454" t="s">
        <v>219</v>
      </c>
      <c r="C35" s="164"/>
      <c r="D35" s="503"/>
      <c r="E35" s="164"/>
      <c r="F35" s="164"/>
      <c r="G35" s="164"/>
      <c r="H35" s="616">
        <f>H19</f>
        <v>0</v>
      </c>
      <c r="I35" s="617">
        <f>I19</f>
        <v>0</v>
      </c>
      <c r="J35" s="617">
        <f>J19</f>
        <v>0</v>
      </c>
      <c r="K35" s="617">
        <f>K19</f>
        <v>0</v>
      </c>
      <c r="L35" s="507">
        <f>IF(SUM(J35:K35)=0,0,J35/SUM(J35:K35))</f>
        <v>0</v>
      </c>
      <c r="N35" s="488" t="s">
        <v>16</v>
      </c>
    </row>
    <row r="36" spans="1:14" s="10" customFormat="1" ht="20.100000000000001" customHeight="1" thickBot="1">
      <c r="A36" s="433"/>
      <c r="B36" s="620" t="s">
        <v>218</v>
      </c>
      <c r="C36" s="621"/>
      <c r="D36" s="622"/>
      <c r="E36" s="621"/>
      <c r="F36" s="164"/>
      <c r="G36" s="164"/>
      <c r="H36" s="618">
        <f>H31</f>
        <v>0</v>
      </c>
      <c r="I36" s="619">
        <f>I31</f>
        <v>0</v>
      </c>
      <c r="J36" s="619">
        <f>J31</f>
        <v>0</v>
      </c>
      <c r="K36" s="619">
        <f>K31</f>
        <v>0</v>
      </c>
      <c r="L36" s="623">
        <f>IF(SUM(J36:K36)=0,0,J36/SUM(J36:K36))</f>
        <v>0</v>
      </c>
      <c r="N36" s="488" t="s">
        <v>16</v>
      </c>
    </row>
    <row r="37" spans="1:14" s="10" customFormat="1" ht="20.100000000000001" customHeight="1">
      <c r="A37" s="433"/>
      <c r="B37" s="454" t="s">
        <v>217</v>
      </c>
      <c r="C37" s="164"/>
      <c r="D37" s="164"/>
      <c r="E37" s="504"/>
      <c r="F37" s="505"/>
      <c r="G37" s="506"/>
      <c r="H37" s="470">
        <f>H19+H31</f>
        <v>0</v>
      </c>
      <c r="I37" s="470">
        <f>I19+I31</f>
        <v>0</v>
      </c>
      <c r="J37" s="470">
        <f>J19+J31</f>
        <v>0</v>
      </c>
      <c r="K37" s="470">
        <f>K19+K31</f>
        <v>0</v>
      </c>
      <c r="L37" s="507">
        <f>IF(SUM(J37:K37)=0,0,J37/SUM(J37:K37))</f>
        <v>0</v>
      </c>
      <c r="N37" s="488" t="s">
        <v>16</v>
      </c>
    </row>
    <row r="38" spans="1:14" s="10" customFormat="1">
      <c r="A38" s="433"/>
      <c r="B38" s="164"/>
      <c r="C38" s="164"/>
      <c r="D38" s="164"/>
      <c r="E38" s="164"/>
      <c r="F38" s="164"/>
      <c r="G38" s="164"/>
      <c r="H38" s="164"/>
      <c r="I38" s="164"/>
      <c r="J38" s="164"/>
      <c r="K38" s="164"/>
      <c r="L38" s="434"/>
      <c r="N38" s="488" t="s">
        <v>16</v>
      </c>
    </row>
    <row r="39" spans="1:14" s="10" customFormat="1" ht="20.100000000000001" customHeight="1">
      <c r="A39" s="433"/>
      <c r="B39" s="164"/>
      <c r="C39" s="164"/>
      <c r="D39" s="164"/>
      <c r="E39" s="164"/>
      <c r="F39" s="164"/>
      <c r="G39" s="164"/>
      <c r="H39" s="624" t="str">
        <f>IF(H37=0,"",IF(L37&gt;=0.85,"PROVIDER MET THE 85% THRESHOLD","PROVIDER DID NOT MEET THE 85% THRESHOLD"))</f>
        <v/>
      </c>
      <c r="I39" s="625"/>
      <c r="J39" s="625"/>
      <c r="K39" s="625"/>
      <c r="L39" s="626"/>
      <c r="N39" s="488" t="s">
        <v>16</v>
      </c>
    </row>
    <row r="40" spans="1:14" s="10" customFormat="1">
      <c r="A40" s="433"/>
      <c r="B40" s="454" t="s">
        <v>152</v>
      </c>
      <c r="C40" s="164"/>
      <c r="D40" s="164"/>
      <c r="E40" s="164"/>
      <c r="F40" s="164"/>
      <c r="G40" s="164"/>
      <c r="H40" s="164"/>
      <c r="I40" s="164"/>
      <c r="J40" s="164"/>
      <c r="K40" s="164"/>
      <c r="L40" s="434"/>
      <c r="N40" s="488" t="s">
        <v>16</v>
      </c>
    </row>
    <row r="41" spans="1:14" s="10" customFormat="1">
      <c r="A41" s="433"/>
      <c r="B41" s="454" t="s">
        <v>153</v>
      </c>
      <c r="C41" s="164"/>
      <c r="D41" s="164"/>
      <c r="E41" s="164"/>
      <c r="F41" s="164"/>
      <c r="G41" s="164"/>
      <c r="H41" s="164"/>
      <c r="I41" s="164"/>
      <c r="J41" s="164"/>
      <c r="K41" s="164"/>
      <c r="L41" s="434"/>
      <c r="N41" s="488" t="s">
        <v>16</v>
      </c>
    </row>
    <row r="42" spans="1:14" s="10" customFormat="1">
      <c r="A42" s="433"/>
      <c r="B42" s="770" t="s">
        <v>290</v>
      </c>
      <c r="C42" s="771"/>
      <c r="D42" s="771"/>
      <c r="E42" s="771"/>
      <c r="F42" s="771"/>
      <c r="G42" s="771"/>
      <c r="H42" s="771"/>
      <c r="I42" s="164"/>
      <c r="J42" s="164"/>
      <c r="K42" s="164"/>
      <c r="L42" s="434"/>
      <c r="N42" s="488" t="s">
        <v>16</v>
      </c>
    </row>
    <row r="43" spans="1:14" s="10" customFormat="1">
      <c r="A43" s="433"/>
      <c r="B43" s="772" t="s">
        <v>291</v>
      </c>
      <c r="C43" s="773"/>
      <c r="D43" s="773"/>
      <c r="E43" s="773"/>
      <c r="F43" s="773"/>
      <c r="G43" s="773"/>
      <c r="H43" s="773"/>
      <c r="I43" s="164"/>
      <c r="J43" s="164"/>
      <c r="K43" s="164"/>
      <c r="L43" s="434"/>
      <c r="N43" s="488" t="s">
        <v>16</v>
      </c>
    </row>
    <row r="44" spans="1:14" s="10" customFormat="1" ht="15" customHeight="1">
      <c r="A44" s="433"/>
      <c r="B44" s="454" t="s">
        <v>279</v>
      </c>
      <c r="C44" s="164"/>
      <c r="D44" s="164"/>
      <c r="E44" s="164"/>
      <c r="F44" s="164"/>
      <c r="G44" s="164"/>
      <c r="H44" s="164"/>
      <c r="I44" s="164"/>
      <c r="J44" s="164"/>
      <c r="K44" s="164"/>
      <c r="L44" s="434"/>
      <c r="N44" s="488" t="s">
        <v>16</v>
      </c>
    </row>
    <row r="45" spans="1:14" s="10" customFormat="1">
      <c r="A45" s="446"/>
      <c r="B45" s="447"/>
      <c r="C45" s="447"/>
      <c r="D45" s="447"/>
      <c r="E45" s="447"/>
      <c r="F45" s="447"/>
      <c r="G45" s="447"/>
      <c r="H45" s="447"/>
      <c r="I45" s="447"/>
      <c r="J45" s="447"/>
      <c r="K45" s="447"/>
      <c r="L45" s="448"/>
      <c r="N45" s="488" t="s">
        <v>16</v>
      </c>
    </row>
    <row r="46" spans="1:14" s="10" customFormat="1" ht="18">
      <c r="A46" s="499"/>
      <c r="B46" s="500" t="s">
        <v>296</v>
      </c>
      <c r="C46" s="501"/>
      <c r="D46" s="501"/>
      <c r="E46" s="501"/>
      <c r="F46" s="501"/>
      <c r="G46" s="501"/>
      <c r="H46" s="501"/>
      <c r="I46" s="501"/>
      <c r="J46" s="501"/>
      <c r="K46" s="501"/>
      <c r="L46" s="502"/>
      <c r="N46" s="488" t="s">
        <v>16</v>
      </c>
    </row>
    <row r="47" spans="1:14" s="10" customFormat="1" ht="13.9" customHeight="1">
      <c r="A47" s="446"/>
      <c r="B47" s="164"/>
      <c r="C47" s="164"/>
      <c r="D47" s="164"/>
      <c r="E47" s="164"/>
      <c r="F47" s="164"/>
      <c r="G47" s="164"/>
      <c r="H47" s="164"/>
      <c r="I47" s="164"/>
      <c r="J47" s="164"/>
      <c r="K47" s="164"/>
      <c r="L47" s="448"/>
      <c r="N47" s="435">
        <f>'Workbook Set-up'!$B$19</f>
        <v>0</v>
      </c>
    </row>
    <row r="48" spans="1:14" s="10" customFormat="1" ht="15.75">
      <c r="A48" s="451"/>
      <c r="B48" s="452" t="s">
        <v>271</v>
      </c>
      <c r="C48" s="452"/>
      <c r="D48" s="452"/>
      <c r="E48" s="452"/>
      <c r="F48" s="452"/>
      <c r="G48" s="452"/>
      <c r="H48" s="452"/>
      <c r="I48" s="452"/>
      <c r="J48" s="452"/>
      <c r="K48" s="452"/>
      <c r="L48" s="453"/>
      <c r="N48" s="435">
        <f>'Workbook Set-up'!$B$19</f>
        <v>0</v>
      </c>
    </row>
    <row r="49" spans="1:14" s="10" customFormat="1">
      <c r="A49" s="433"/>
      <c r="B49" s="164"/>
      <c r="C49" s="164"/>
      <c r="D49" s="164"/>
      <c r="E49" s="164"/>
      <c r="F49" s="164"/>
      <c r="G49" s="164"/>
      <c r="H49" s="164"/>
      <c r="I49" s="164"/>
      <c r="J49" s="164"/>
      <c r="K49" s="164"/>
      <c r="L49" s="434"/>
      <c r="N49" s="435">
        <f>'Workbook Set-up'!$B$19</f>
        <v>0</v>
      </c>
    </row>
    <row r="50" spans="1:14" s="10" customFormat="1" ht="26.25" thickBot="1">
      <c r="A50" s="433"/>
      <c r="B50" s="454" t="s">
        <v>241</v>
      </c>
      <c r="C50" s="164"/>
      <c r="D50" s="164"/>
      <c r="E50" s="164"/>
      <c r="F50" s="164"/>
      <c r="G50" s="164"/>
      <c r="H50" s="455" t="s">
        <v>130</v>
      </c>
      <c r="I50" s="456" t="s">
        <v>38</v>
      </c>
      <c r="J50" s="456" t="s">
        <v>94</v>
      </c>
      <c r="K50" s="456" t="s">
        <v>95</v>
      </c>
      <c r="L50" s="456" t="s">
        <v>131</v>
      </c>
      <c r="N50" s="435">
        <f>'Workbook Set-up'!$B$19</f>
        <v>0</v>
      </c>
    </row>
    <row r="51" spans="1:14" s="10" customFormat="1" ht="13.5" thickTop="1">
      <c r="A51" s="433">
        <v>1</v>
      </c>
      <c r="B51" s="443" t="s">
        <v>252</v>
      </c>
      <c r="C51" s="457"/>
      <c r="D51" s="164"/>
      <c r="E51" s="164"/>
      <c r="F51" s="164"/>
      <c r="G51" s="164"/>
      <c r="H51" s="458">
        <f>J51+K51</f>
        <v>0</v>
      </c>
      <c r="I51" s="458">
        <f>'Routine Monitoring'!AK9</f>
        <v>0</v>
      </c>
      <c r="J51" s="458">
        <f>'Routine Monitoring'!AG9</f>
        <v>0</v>
      </c>
      <c r="K51" s="458">
        <f>'Routine Monitoring'!AI9</f>
        <v>0</v>
      </c>
      <c r="L51" s="459">
        <f>'Routine Monitoring'!AH9</f>
        <v>0</v>
      </c>
      <c r="N51" s="435">
        <f>'Workbook Set-up'!$B$19</f>
        <v>0</v>
      </c>
    </row>
    <row r="52" spans="1:14" s="10" customFormat="1">
      <c r="A52" s="433">
        <v>2</v>
      </c>
      <c r="B52" s="443" t="s">
        <v>253</v>
      </c>
      <c r="C52" s="457"/>
      <c r="D52" s="164"/>
      <c r="E52" s="164"/>
      <c r="F52" s="164"/>
      <c r="G52" s="164"/>
      <c r="H52" s="460">
        <f t="shared" ref="H52:H71" si="2">J52+K52</f>
        <v>0</v>
      </c>
      <c r="I52" s="458">
        <f>'Routine Monitoring'!AK10</f>
        <v>0</v>
      </c>
      <c r="J52" s="458">
        <f>'Routine Monitoring'!AG10</f>
        <v>0</v>
      </c>
      <c r="K52" s="458">
        <f>'Routine Monitoring'!AI10</f>
        <v>0</v>
      </c>
      <c r="L52" s="459">
        <f>'Routine Monitoring'!AH10</f>
        <v>0</v>
      </c>
      <c r="N52" s="435">
        <f>'Workbook Set-up'!$B$19</f>
        <v>0</v>
      </c>
    </row>
    <row r="53" spans="1:14" s="10" customFormat="1">
      <c r="A53" s="433">
        <v>3</v>
      </c>
      <c r="B53" s="443" t="s">
        <v>282</v>
      </c>
      <c r="C53" s="457"/>
      <c r="D53" s="164"/>
      <c r="E53" s="164"/>
      <c r="F53" s="164"/>
      <c r="G53" s="164"/>
      <c r="H53" s="460">
        <f t="shared" ref="H53" si="3">J53+K53</f>
        <v>0</v>
      </c>
      <c r="I53" s="458">
        <f>'Routine Monitoring'!AK11</f>
        <v>0</v>
      </c>
      <c r="J53" s="458">
        <f>'Routine Monitoring'!AG11</f>
        <v>0</v>
      </c>
      <c r="K53" s="458">
        <f>'Routine Monitoring'!AI11</f>
        <v>0</v>
      </c>
      <c r="L53" s="459">
        <f>'Routine Monitoring'!AH11</f>
        <v>0</v>
      </c>
      <c r="N53" s="435">
        <f>'Workbook Set-up'!$B$19</f>
        <v>0</v>
      </c>
    </row>
    <row r="54" spans="1:14" s="10" customFormat="1">
      <c r="A54" s="433">
        <v>4</v>
      </c>
      <c r="B54" s="443" t="s">
        <v>284</v>
      </c>
      <c r="C54" s="457"/>
      <c r="D54" s="164"/>
      <c r="E54" s="164"/>
      <c r="F54" s="164"/>
      <c r="G54" s="164"/>
      <c r="H54" s="460">
        <f t="shared" si="2"/>
        <v>0</v>
      </c>
      <c r="I54" s="458">
        <f>'Routine Monitoring'!AK12</f>
        <v>0</v>
      </c>
      <c r="J54" s="458">
        <f>'Routine Monitoring'!AG12</f>
        <v>0</v>
      </c>
      <c r="K54" s="458">
        <f>'Routine Monitoring'!AI12</f>
        <v>0</v>
      </c>
      <c r="L54" s="459">
        <f>'Routine Monitoring'!AH12</f>
        <v>0</v>
      </c>
      <c r="N54" s="435">
        <f>'Workbook Set-up'!$B$19</f>
        <v>0</v>
      </c>
    </row>
    <row r="55" spans="1:14" s="10" customFormat="1">
      <c r="A55" s="433">
        <v>5</v>
      </c>
      <c r="B55" s="443" t="s">
        <v>254</v>
      </c>
      <c r="C55" s="457"/>
      <c r="D55" s="164"/>
      <c r="E55" s="164"/>
      <c r="F55" s="164"/>
      <c r="G55" s="164"/>
      <c r="H55" s="460">
        <f t="shared" si="2"/>
        <v>0</v>
      </c>
      <c r="I55" s="458">
        <f>'Routine Monitoring'!AK13</f>
        <v>0</v>
      </c>
      <c r="J55" s="458">
        <f>'Routine Monitoring'!AG13</f>
        <v>0</v>
      </c>
      <c r="K55" s="458">
        <f>'Routine Monitoring'!AI13</f>
        <v>0</v>
      </c>
      <c r="L55" s="459">
        <f>'Routine Monitoring'!AH13</f>
        <v>0</v>
      </c>
      <c r="N55" s="435">
        <f>'Workbook Set-up'!$B$19</f>
        <v>0</v>
      </c>
    </row>
    <row r="56" spans="1:14" s="10" customFormat="1">
      <c r="A56" s="433"/>
      <c r="B56" s="462"/>
      <c r="C56" s="164"/>
      <c r="D56" s="164"/>
      <c r="E56" s="164"/>
      <c r="F56" s="164"/>
      <c r="G56" s="164"/>
      <c r="H56" s="164"/>
      <c r="I56" s="164"/>
      <c r="J56" s="164"/>
      <c r="K56" s="164"/>
      <c r="L56" s="434"/>
      <c r="N56" s="435">
        <f>'Workbook Set-up'!$B$19</f>
        <v>0</v>
      </c>
    </row>
    <row r="57" spans="1:14" s="10" customFormat="1" ht="26.25" thickBot="1">
      <c r="A57" s="433"/>
      <c r="B57" s="463" t="s">
        <v>257</v>
      </c>
      <c r="C57" s="164"/>
      <c r="D57" s="164"/>
      <c r="E57" s="164"/>
      <c r="F57" s="164"/>
      <c r="G57" s="164"/>
      <c r="H57" s="455" t="s">
        <v>130</v>
      </c>
      <c r="I57" s="456" t="s">
        <v>38</v>
      </c>
      <c r="J57" s="456" t="s">
        <v>94</v>
      </c>
      <c r="K57" s="456" t="s">
        <v>95</v>
      </c>
      <c r="L57" s="456" t="s">
        <v>131</v>
      </c>
      <c r="N57" s="435">
        <f>'Workbook Set-up'!$B$19</f>
        <v>0</v>
      </c>
    </row>
    <row r="58" spans="1:14" s="10" customFormat="1" ht="13.5" thickTop="1">
      <c r="A58" s="433">
        <v>6</v>
      </c>
      <c r="B58" s="443" t="s">
        <v>351</v>
      </c>
      <c r="C58" s="457"/>
      <c r="D58" s="164"/>
      <c r="E58" s="164"/>
      <c r="F58" s="164"/>
      <c r="G58" s="164"/>
      <c r="H58" s="460">
        <f>J58+K58</f>
        <v>0</v>
      </c>
      <c r="I58" s="458">
        <f>'Routine Monitoring'!AK15</f>
        <v>0</v>
      </c>
      <c r="J58" s="458">
        <f>'Routine Monitoring'!AG15</f>
        <v>0</v>
      </c>
      <c r="K58" s="458">
        <f>'Routine Monitoring'!AI15</f>
        <v>0</v>
      </c>
      <c r="L58" s="459">
        <f>'Routine Monitoring'!AH15</f>
        <v>0</v>
      </c>
      <c r="N58" s="435">
        <f>'Workbook Set-up'!$B$19</f>
        <v>0</v>
      </c>
    </row>
    <row r="59" spans="1:14" s="10" customFormat="1">
      <c r="A59" s="433">
        <v>7</v>
      </c>
      <c r="B59" s="443" t="s">
        <v>287</v>
      </c>
      <c r="C59" s="457"/>
      <c r="D59" s="164"/>
      <c r="E59" s="164"/>
      <c r="F59" s="164"/>
      <c r="G59" s="164"/>
      <c r="H59" s="460">
        <f>J59+K59</f>
        <v>0</v>
      </c>
      <c r="I59" s="458">
        <f>'Routine Monitoring'!AK16</f>
        <v>0</v>
      </c>
      <c r="J59" s="458">
        <f>'Routine Monitoring'!AG16</f>
        <v>0</v>
      </c>
      <c r="K59" s="458">
        <f>'Routine Monitoring'!AI16</f>
        <v>0</v>
      </c>
      <c r="L59" s="459">
        <f>'Routine Monitoring'!AH16</f>
        <v>0</v>
      </c>
      <c r="N59" s="435">
        <f>'Workbook Set-up'!$B$19</f>
        <v>0</v>
      </c>
    </row>
    <row r="60" spans="1:14" s="10" customFormat="1">
      <c r="A60" s="433"/>
      <c r="B60" s="462"/>
      <c r="C60" s="164"/>
      <c r="D60" s="164"/>
      <c r="E60" s="164"/>
      <c r="F60" s="164"/>
      <c r="G60" s="164"/>
      <c r="H60" s="164"/>
      <c r="I60" s="164"/>
      <c r="J60" s="164"/>
      <c r="K60" s="164"/>
      <c r="L60" s="434"/>
      <c r="N60" s="435">
        <f>'Workbook Set-up'!$B$19</f>
        <v>0</v>
      </c>
    </row>
    <row r="61" spans="1:14" s="10" customFormat="1" ht="26.25" thickBot="1">
      <c r="A61" s="433"/>
      <c r="B61" s="463" t="s">
        <v>270</v>
      </c>
      <c r="C61" s="164"/>
      <c r="D61" s="164"/>
      <c r="E61" s="164"/>
      <c r="F61" s="164"/>
      <c r="G61" s="164"/>
      <c r="H61" s="455" t="s">
        <v>130</v>
      </c>
      <c r="I61" s="456" t="s">
        <v>38</v>
      </c>
      <c r="J61" s="456" t="s">
        <v>94</v>
      </c>
      <c r="K61" s="456" t="s">
        <v>95</v>
      </c>
      <c r="L61" s="456" t="s">
        <v>131</v>
      </c>
      <c r="N61" s="435">
        <f>'Workbook Set-up'!$B$19</f>
        <v>0</v>
      </c>
    </row>
    <row r="62" spans="1:14" s="10" customFormat="1" ht="13.5" thickTop="1">
      <c r="A62" s="433">
        <v>8</v>
      </c>
      <c r="B62" s="443" t="s">
        <v>352</v>
      </c>
      <c r="C62" s="457"/>
      <c r="D62" s="164"/>
      <c r="E62" s="164"/>
      <c r="F62" s="164"/>
      <c r="G62" s="164"/>
      <c r="H62" s="460">
        <f>J62+K62</f>
        <v>0</v>
      </c>
      <c r="I62" s="458">
        <f>'Routine Monitoring'!AK18</f>
        <v>0</v>
      </c>
      <c r="J62" s="458">
        <f>'Routine Monitoring'!AG18</f>
        <v>0</v>
      </c>
      <c r="K62" s="458">
        <f>'Routine Monitoring'!AI18</f>
        <v>0</v>
      </c>
      <c r="L62" s="459">
        <f>'Routine Monitoring'!AH18</f>
        <v>0</v>
      </c>
      <c r="N62" s="435">
        <f>'Workbook Set-up'!$B$19</f>
        <v>0</v>
      </c>
    </row>
    <row r="63" spans="1:14" s="10" customFormat="1">
      <c r="A63" s="433">
        <v>9</v>
      </c>
      <c r="B63" s="443" t="s">
        <v>353</v>
      </c>
      <c r="C63" s="457"/>
      <c r="D63" s="164"/>
      <c r="E63" s="164"/>
      <c r="F63" s="164"/>
      <c r="G63" s="164"/>
      <c r="H63" s="460">
        <f>J63+K63</f>
        <v>0</v>
      </c>
      <c r="I63" s="458">
        <f>'Routine Monitoring'!AK19</f>
        <v>0</v>
      </c>
      <c r="J63" s="458">
        <f>'Routine Monitoring'!AG19</f>
        <v>0</v>
      </c>
      <c r="K63" s="458">
        <f>'Routine Monitoring'!AI19</f>
        <v>0</v>
      </c>
      <c r="L63" s="459">
        <f>'Routine Monitoring'!AH19</f>
        <v>0</v>
      </c>
      <c r="N63" s="435">
        <f>'Workbook Set-up'!$B$19</f>
        <v>0</v>
      </c>
    </row>
    <row r="64" spans="1:14" s="10" customFormat="1">
      <c r="A64" s="433">
        <v>10</v>
      </c>
      <c r="B64" s="443" t="s">
        <v>285</v>
      </c>
      <c r="C64" s="457"/>
      <c r="D64" s="164"/>
      <c r="E64" s="164"/>
      <c r="F64" s="164"/>
      <c r="G64" s="164"/>
      <c r="H64" s="460">
        <f>J64+K64</f>
        <v>0</v>
      </c>
      <c r="I64" s="458">
        <f>'Routine Monitoring'!AK20</f>
        <v>0</v>
      </c>
      <c r="J64" s="458">
        <f>'Routine Monitoring'!AG20</f>
        <v>0</v>
      </c>
      <c r="K64" s="458">
        <f>'Routine Monitoring'!AI20</f>
        <v>0</v>
      </c>
      <c r="L64" s="459">
        <f>'Routine Monitoring'!AH20</f>
        <v>0</v>
      </c>
      <c r="N64" s="435">
        <f>'Workbook Set-up'!$B$19</f>
        <v>0</v>
      </c>
    </row>
    <row r="65" spans="1:14" s="10" customFormat="1">
      <c r="A65" s="433">
        <v>11</v>
      </c>
      <c r="B65" s="443" t="s">
        <v>243</v>
      </c>
      <c r="C65" s="457"/>
      <c r="D65" s="164"/>
      <c r="E65" s="164"/>
      <c r="F65" s="164"/>
      <c r="G65" s="164"/>
      <c r="H65" s="460">
        <f>J65+K65</f>
        <v>0</v>
      </c>
      <c r="I65" s="458">
        <f>'Routine Monitoring'!AK21</f>
        <v>0</v>
      </c>
      <c r="J65" s="458">
        <f>'Routine Monitoring'!AG21</f>
        <v>0</v>
      </c>
      <c r="K65" s="458">
        <f>'Routine Monitoring'!AI21</f>
        <v>0</v>
      </c>
      <c r="L65" s="459">
        <f>'Routine Monitoring'!AH21</f>
        <v>0</v>
      </c>
      <c r="N65" s="435">
        <f>'Workbook Set-up'!$B$19</f>
        <v>0</v>
      </c>
    </row>
    <row r="66" spans="1:14" s="10" customFormat="1">
      <c r="A66" s="433"/>
      <c r="B66" s="462"/>
      <c r="C66" s="164"/>
      <c r="D66" s="164"/>
      <c r="E66" s="164"/>
      <c r="F66" s="164"/>
      <c r="G66" s="164"/>
      <c r="H66" s="164"/>
      <c r="I66" s="164"/>
      <c r="J66" s="164"/>
      <c r="K66" s="164"/>
      <c r="L66" s="434"/>
      <c r="N66" s="435">
        <f>'Workbook Set-up'!$B$19</f>
        <v>0</v>
      </c>
    </row>
    <row r="67" spans="1:14" s="10" customFormat="1" ht="26.25" thickBot="1">
      <c r="A67" s="433"/>
      <c r="B67" s="463" t="s">
        <v>17</v>
      </c>
      <c r="C67" s="164"/>
      <c r="D67" s="164"/>
      <c r="E67" s="164"/>
      <c r="F67" s="164"/>
      <c r="G67" s="164"/>
      <c r="H67" s="455" t="s">
        <v>130</v>
      </c>
      <c r="I67" s="456" t="s">
        <v>38</v>
      </c>
      <c r="J67" s="456" t="s">
        <v>94</v>
      </c>
      <c r="K67" s="456" t="s">
        <v>95</v>
      </c>
      <c r="L67" s="456" t="s">
        <v>131</v>
      </c>
      <c r="N67" s="435">
        <f>'Workbook Set-up'!$B$19</f>
        <v>0</v>
      </c>
    </row>
    <row r="68" spans="1:14" s="10" customFormat="1" ht="13.5" thickTop="1">
      <c r="A68" s="433">
        <v>12</v>
      </c>
      <c r="B68" s="443" t="s">
        <v>255</v>
      </c>
      <c r="C68" s="457"/>
      <c r="D68" s="164"/>
      <c r="E68" s="164"/>
      <c r="F68" s="164"/>
      <c r="G68" s="164"/>
      <c r="H68" s="460">
        <f t="shared" si="2"/>
        <v>0</v>
      </c>
      <c r="I68" s="458">
        <f>'Routine Monitoring'!AK23</f>
        <v>0</v>
      </c>
      <c r="J68" s="458">
        <f>'Routine Monitoring'!AG23</f>
        <v>0</v>
      </c>
      <c r="K68" s="458">
        <f>'Routine Monitoring'!AI23</f>
        <v>0</v>
      </c>
      <c r="L68" s="459">
        <f>'Routine Monitoring'!AH23</f>
        <v>0</v>
      </c>
      <c r="N68" s="435">
        <f>'Workbook Set-up'!$B$19</f>
        <v>0</v>
      </c>
    </row>
    <row r="69" spans="1:14" s="10" customFormat="1">
      <c r="A69" s="433">
        <v>13</v>
      </c>
      <c r="B69" s="443" t="s">
        <v>289</v>
      </c>
      <c r="C69" s="457"/>
      <c r="D69" s="164"/>
      <c r="E69" s="164"/>
      <c r="F69" s="164"/>
      <c r="G69" s="164"/>
      <c r="H69" s="460">
        <f t="shared" si="2"/>
        <v>0</v>
      </c>
      <c r="I69" s="458">
        <f>'Routine Monitoring'!AK24</f>
        <v>0</v>
      </c>
      <c r="J69" s="458">
        <f>'Routine Monitoring'!AG24</f>
        <v>0</v>
      </c>
      <c r="K69" s="458">
        <f>'Routine Monitoring'!AI24</f>
        <v>0</v>
      </c>
      <c r="L69" s="459">
        <f>'Routine Monitoring'!AH24</f>
        <v>0</v>
      </c>
      <c r="N69" s="435">
        <f>'Workbook Set-up'!$B$19</f>
        <v>0</v>
      </c>
    </row>
    <row r="70" spans="1:14" s="10" customFormat="1">
      <c r="A70" s="433">
        <v>14</v>
      </c>
      <c r="B70" s="443" t="s">
        <v>134</v>
      </c>
      <c r="C70" s="457"/>
      <c r="D70" s="164"/>
      <c r="E70" s="164"/>
      <c r="F70" s="164"/>
      <c r="G70" s="164"/>
      <c r="H70" s="460">
        <f t="shared" si="2"/>
        <v>0</v>
      </c>
      <c r="I70" s="458">
        <f>'Routine Monitoring'!AK25</f>
        <v>0</v>
      </c>
      <c r="J70" s="458">
        <f>'Routine Monitoring'!AG25</f>
        <v>0</v>
      </c>
      <c r="K70" s="458">
        <f>'Routine Monitoring'!AI25</f>
        <v>0</v>
      </c>
      <c r="L70" s="459">
        <f>'Routine Monitoring'!AH25</f>
        <v>0</v>
      </c>
      <c r="N70" s="435">
        <f>'Workbook Set-up'!$B$19</f>
        <v>0</v>
      </c>
    </row>
    <row r="71" spans="1:14" s="10" customFormat="1">
      <c r="A71" s="433">
        <v>15</v>
      </c>
      <c r="B71" s="443" t="s">
        <v>355</v>
      </c>
      <c r="C71" s="457"/>
      <c r="D71" s="164"/>
      <c r="E71" s="164"/>
      <c r="F71" s="164"/>
      <c r="G71" s="164"/>
      <c r="H71" s="460">
        <f t="shared" si="2"/>
        <v>0</v>
      </c>
      <c r="I71" s="458">
        <f>'Routine Monitoring'!AK26</f>
        <v>0</v>
      </c>
      <c r="J71" s="458">
        <f>'Routine Monitoring'!AG26</f>
        <v>0</v>
      </c>
      <c r="K71" s="458">
        <f>'Routine Monitoring'!AI26</f>
        <v>0</v>
      </c>
      <c r="L71" s="459">
        <f>'Routine Monitoring'!AH26</f>
        <v>0</v>
      </c>
      <c r="N71" s="435">
        <f>'Workbook Set-up'!$B$19</f>
        <v>0</v>
      </c>
    </row>
    <row r="72" spans="1:14" s="10" customFormat="1">
      <c r="A72" s="433"/>
      <c r="B72" s="462"/>
      <c r="C72" s="164"/>
      <c r="D72" s="164"/>
      <c r="E72" s="164"/>
      <c r="F72" s="164"/>
      <c r="G72" s="164"/>
      <c r="H72" s="164"/>
      <c r="I72" s="164"/>
      <c r="J72" s="164"/>
      <c r="K72" s="164"/>
      <c r="L72" s="434"/>
      <c r="N72" s="435">
        <f>'Workbook Set-up'!$B$19</f>
        <v>0</v>
      </c>
    </row>
    <row r="73" spans="1:14" s="10" customFormat="1">
      <c r="A73" s="433"/>
      <c r="B73" s="164"/>
      <c r="C73" s="164"/>
      <c r="D73" s="164"/>
      <c r="E73" s="164"/>
      <c r="F73" s="164"/>
      <c r="G73" s="466" t="s">
        <v>133</v>
      </c>
      <c r="H73" s="467">
        <f>SUM(H51:H55,H62:H65,H58:H59,H68:H71)</f>
        <v>0</v>
      </c>
      <c r="I73" s="467">
        <f>SUM(I51:I55,I62:I65,I58:I59,I68:I71)</f>
        <v>0</v>
      </c>
      <c r="J73" s="467">
        <f>SUM(J51:J55,J62:J65,J58:J59,J68:J71)</f>
        <v>0</v>
      </c>
      <c r="K73" s="467">
        <f>SUM(K51:K55,K62:K65,K58:K59,K68:K71)</f>
        <v>0</v>
      </c>
      <c r="L73" s="791">
        <f>IF(SUM(J73:K73)=0,0,J73/SUM(J73:K73))</f>
        <v>0</v>
      </c>
      <c r="N73" s="435">
        <f>'Workbook Set-up'!$B$19</f>
        <v>0</v>
      </c>
    </row>
    <row r="74" spans="1:14" s="10" customFormat="1">
      <c r="A74" s="446"/>
      <c r="B74" s="447"/>
      <c r="C74" s="447"/>
      <c r="D74" s="447"/>
      <c r="E74" s="447"/>
      <c r="F74" s="447"/>
      <c r="G74" s="447"/>
      <c r="H74" s="447"/>
      <c r="I74" s="447"/>
      <c r="J74" s="447"/>
      <c r="K74" s="447"/>
      <c r="L74" s="448"/>
      <c r="N74" s="435">
        <f>'Workbook Set-up'!$B$19</f>
        <v>0</v>
      </c>
    </row>
    <row r="75" spans="1:14" s="10" customFormat="1" ht="15.75">
      <c r="A75" s="477"/>
      <c r="B75" s="478" t="s">
        <v>18</v>
      </c>
      <c r="C75" s="478"/>
      <c r="D75" s="478"/>
      <c r="E75" s="478"/>
      <c r="F75" s="478"/>
      <c r="G75" s="478"/>
      <c r="H75" s="478"/>
      <c r="I75" s="478"/>
      <c r="J75" s="478"/>
      <c r="K75" s="478"/>
      <c r="L75" s="479"/>
      <c r="N75" s="435">
        <f>'Workbook Set-up'!$B$20</f>
        <v>0</v>
      </c>
    </row>
    <row r="76" spans="1:14" s="10" customFormat="1">
      <c r="A76" s="433"/>
      <c r="B76" s="164"/>
      <c r="C76" s="164"/>
      <c r="D76" s="164"/>
      <c r="E76" s="164"/>
      <c r="F76" s="164"/>
      <c r="G76" s="164"/>
      <c r="H76" s="164"/>
      <c r="I76" s="164"/>
      <c r="J76" s="164"/>
      <c r="K76" s="164"/>
      <c r="L76" s="434"/>
      <c r="N76" s="435">
        <f>'Workbook Set-up'!$B$20</f>
        <v>0</v>
      </c>
    </row>
    <row r="77" spans="1:14" s="10" customFormat="1" ht="26.25" thickBot="1">
      <c r="A77" s="433"/>
      <c r="B77" s="164"/>
      <c r="C77" s="164"/>
      <c r="D77" s="164"/>
      <c r="E77" s="164"/>
      <c r="F77" s="164"/>
      <c r="G77" s="164"/>
      <c r="H77" s="455" t="s">
        <v>132</v>
      </c>
      <c r="I77" s="456" t="s">
        <v>38</v>
      </c>
      <c r="J77" s="456" t="s">
        <v>94</v>
      </c>
      <c r="K77" s="456" t="s">
        <v>95</v>
      </c>
      <c r="L77" s="456" t="s">
        <v>131</v>
      </c>
      <c r="N77" s="435">
        <f>'Workbook Set-up'!$B$20</f>
        <v>0</v>
      </c>
    </row>
    <row r="78" spans="1:14" s="10" customFormat="1" ht="13.5" thickTop="1">
      <c r="A78" s="433">
        <v>1</v>
      </c>
      <c r="B78" s="464" t="s">
        <v>256</v>
      </c>
      <c r="C78" s="164"/>
      <c r="D78" s="164"/>
      <c r="E78" s="164"/>
      <c r="F78" s="164"/>
      <c r="G78" s="164"/>
      <c r="H78" s="458">
        <f>J78+K78</f>
        <v>0</v>
      </c>
      <c r="I78" s="458">
        <f>'Post-Payment Generic Tool'!AK8</f>
        <v>0</v>
      </c>
      <c r="J78" s="458">
        <f>'Post-Payment Generic Tool'!AG8</f>
        <v>0</v>
      </c>
      <c r="K78" s="458">
        <f>'Post-Payment Generic Tool'!AI8</f>
        <v>0</v>
      </c>
      <c r="L78" s="459">
        <f>'Post-Payment Generic Tool'!AH8</f>
        <v>0</v>
      </c>
      <c r="N78" s="435">
        <f>'Workbook Set-up'!$B$20</f>
        <v>0</v>
      </c>
    </row>
    <row r="79" spans="1:14" s="10" customFormat="1">
      <c r="A79" s="433">
        <v>2</v>
      </c>
      <c r="B79" s="464" t="s">
        <v>245</v>
      </c>
      <c r="C79" s="164"/>
      <c r="D79" s="164"/>
      <c r="E79" s="164"/>
      <c r="F79" s="164"/>
      <c r="G79" s="164"/>
      <c r="H79" s="458">
        <f>J79+K79</f>
        <v>0</v>
      </c>
      <c r="I79" s="458">
        <f>'Post-Payment Generic Tool'!AK9</f>
        <v>0</v>
      </c>
      <c r="J79" s="458">
        <f>'Post-Payment Generic Tool'!AG9</f>
        <v>0</v>
      </c>
      <c r="K79" s="458">
        <f>'Post-Payment Generic Tool'!AI9</f>
        <v>0</v>
      </c>
      <c r="L79" s="459">
        <f>'Post-Payment Generic Tool'!AH9</f>
        <v>0</v>
      </c>
      <c r="N79" s="435">
        <f>'Workbook Set-up'!$B$20</f>
        <v>0</v>
      </c>
    </row>
    <row r="80" spans="1:14" s="10" customFormat="1">
      <c r="A80" s="433">
        <v>3</v>
      </c>
      <c r="B80" s="457" t="s">
        <v>360</v>
      </c>
      <c r="C80" s="164"/>
      <c r="D80" s="164"/>
      <c r="E80" s="164"/>
      <c r="F80" s="164"/>
      <c r="G80" s="164"/>
      <c r="H80" s="458">
        <f>J80+K80</f>
        <v>0</v>
      </c>
      <c r="I80" s="458">
        <f>'Post-Payment Generic Tool'!AK12</f>
        <v>0</v>
      </c>
      <c r="J80" s="458">
        <f>'Post-Payment Generic Tool'!AG12</f>
        <v>0</v>
      </c>
      <c r="K80" s="458">
        <f>'Post-Payment Generic Tool'!AI12</f>
        <v>0</v>
      </c>
      <c r="L80" s="459">
        <f>'Post-Payment Generic Tool'!AH12</f>
        <v>0</v>
      </c>
      <c r="N80" s="435">
        <f>'Workbook Set-up'!$B$20</f>
        <v>0</v>
      </c>
    </row>
    <row r="81" spans="1:14" s="10" customFormat="1">
      <c r="A81" s="433">
        <v>4</v>
      </c>
      <c r="B81" s="464" t="s">
        <v>251</v>
      </c>
      <c r="C81" s="164"/>
      <c r="D81" s="164"/>
      <c r="E81" s="164"/>
      <c r="F81" s="164"/>
      <c r="G81" s="164"/>
      <c r="H81" s="458">
        <f t="shared" ref="H81:H93" si="4">J81+K81</f>
        <v>0</v>
      </c>
      <c r="I81" s="458">
        <f>'Post-Payment Generic Tool'!AK13</f>
        <v>0</v>
      </c>
      <c r="J81" s="458">
        <f>'Post-Payment Generic Tool'!AG13</f>
        <v>0</v>
      </c>
      <c r="K81" s="458">
        <f>'Post-Payment Generic Tool'!AI13</f>
        <v>0</v>
      </c>
      <c r="L81" s="459">
        <f>'Post-Payment Generic Tool'!AH13</f>
        <v>0</v>
      </c>
      <c r="N81" s="435">
        <f>'Workbook Set-up'!$B$20</f>
        <v>0</v>
      </c>
    </row>
    <row r="82" spans="1:14" s="10" customFormat="1">
      <c r="A82" s="433">
        <v>5</v>
      </c>
      <c r="B82" s="464" t="s">
        <v>135</v>
      </c>
      <c r="C82" s="164"/>
      <c r="D82" s="164"/>
      <c r="E82" s="164"/>
      <c r="F82" s="164"/>
      <c r="G82" s="164"/>
      <c r="H82" s="458">
        <f t="shared" si="4"/>
        <v>0</v>
      </c>
      <c r="I82" s="458">
        <f>'Post-Payment Generic Tool'!AK14</f>
        <v>0</v>
      </c>
      <c r="J82" s="458">
        <f>'Post-Payment Generic Tool'!AG14</f>
        <v>0</v>
      </c>
      <c r="K82" s="458">
        <f>'Post-Payment Generic Tool'!AI14</f>
        <v>0</v>
      </c>
      <c r="L82" s="459">
        <f>'Post-Payment Generic Tool'!AH14</f>
        <v>0</v>
      </c>
      <c r="N82" s="435">
        <f>'Workbook Set-up'!$B$20</f>
        <v>0</v>
      </c>
    </row>
    <row r="83" spans="1:14" s="10" customFormat="1">
      <c r="A83" s="433">
        <v>6</v>
      </c>
      <c r="B83" s="464" t="s">
        <v>361</v>
      </c>
      <c r="C83" s="164"/>
      <c r="D83" s="164"/>
      <c r="E83" s="164"/>
      <c r="F83" s="164"/>
      <c r="G83" s="164"/>
      <c r="H83" s="458">
        <f t="shared" si="4"/>
        <v>0</v>
      </c>
      <c r="I83" s="458">
        <f>'Post-Payment Generic Tool'!AK15</f>
        <v>0</v>
      </c>
      <c r="J83" s="458">
        <f>'Post-Payment Generic Tool'!AG15</f>
        <v>0</v>
      </c>
      <c r="K83" s="458">
        <f>'Post-Payment Generic Tool'!AI15</f>
        <v>0</v>
      </c>
      <c r="L83" s="459">
        <f>'Post-Payment Generic Tool'!AH15</f>
        <v>0</v>
      </c>
      <c r="N83" s="435">
        <f>'Workbook Set-up'!$B$20</f>
        <v>0</v>
      </c>
    </row>
    <row r="84" spans="1:14" s="10" customFormat="1">
      <c r="A84" s="433">
        <v>7</v>
      </c>
      <c r="B84" s="464" t="s">
        <v>362</v>
      </c>
      <c r="C84" s="164"/>
      <c r="D84" s="164"/>
      <c r="E84" s="164"/>
      <c r="F84" s="164"/>
      <c r="G84" s="164"/>
      <c r="H84" s="458">
        <f t="shared" si="4"/>
        <v>0</v>
      </c>
      <c r="I84" s="458">
        <f>'Post-Payment Generic Tool'!AK16</f>
        <v>0</v>
      </c>
      <c r="J84" s="458">
        <f>'Post-Payment Generic Tool'!AG16</f>
        <v>0</v>
      </c>
      <c r="K84" s="458">
        <f>'Post-Payment Generic Tool'!AI16</f>
        <v>0</v>
      </c>
      <c r="L84" s="459">
        <f>'Post-Payment Generic Tool'!AH16</f>
        <v>0</v>
      </c>
      <c r="N84" s="435">
        <f>'Workbook Set-up'!$B$20</f>
        <v>0</v>
      </c>
    </row>
    <row r="85" spans="1:14" s="10" customFormat="1">
      <c r="A85" s="433">
        <v>8</v>
      </c>
      <c r="B85" s="464" t="s">
        <v>102</v>
      </c>
      <c r="C85" s="164"/>
      <c r="D85" s="164"/>
      <c r="E85" s="164"/>
      <c r="F85" s="164"/>
      <c r="G85" s="164"/>
      <c r="H85" s="458">
        <f t="shared" si="4"/>
        <v>0</v>
      </c>
      <c r="I85" s="458">
        <f>'Post-Payment Generic Tool'!AK17</f>
        <v>0</v>
      </c>
      <c r="J85" s="458">
        <f>'Post-Payment Generic Tool'!AG17</f>
        <v>0</v>
      </c>
      <c r="K85" s="458">
        <f>'Post-Payment Generic Tool'!AI17</f>
        <v>0</v>
      </c>
      <c r="L85" s="459">
        <f>'Post-Payment Generic Tool'!AH17</f>
        <v>0</v>
      </c>
      <c r="N85" s="435">
        <f>'Workbook Set-up'!$B$20</f>
        <v>0</v>
      </c>
    </row>
    <row r="86" spans="1:14" s="10" customFormat="1">
      <c r="A86" s="433">
        <v>9</v>
      </c>
      <c r="B86" s="464" t="s">
        <v>363</v>
      </c>
      <c r="C86" s="164"/>
      <c r="D86" s="164"/>
      <c r="E86" s="164"/>
      <c r="F86" s="164"/>
      <c r="G86" s="164"/>
      <c r="H86" s="458">
        <f t="shared" si="4"/>
        <v>0</v>
      </c>
      <c r="I86" s="458">
        <f>'Post-Payment Generic Tool'!AK18</f>
        <v>0</v>
      </c>
      <c r="J86" s="458">
        <f>'Post-Payment Generic Tool'!AG18</f>
        <v>0</v>
      </c>
      <c r="K86" s="458">
        <f>'Post-Payment Generic Tool'!AI18</f>
        <v>0</v>
      </c>
      <c r="L86" s="459">
        <f>'Post-Payment Generic Tool'!AH18</f>
        <v>0</v>
      </c>
      <c r="N86" s="435">
        <f>'Workbook Set-up'!$B$20</f>
        <v>0</v>
      </c>
    </row>
    <row r="87" spans="1:14" s="10" customFormat="1">
      <c r="A87" s="433">
        <v>10</v>
      </c>
      <c r="B87" s="464" t="s">
        <v>103</v>
      </c>
      <c r="C87" s="164"/>
      <c r="D87" s="164"/>
      <c r="E87" s="164"/>
      <c r="F87" s="164"/>
      <c r="G87" s="164"/>
      <c r="H87" s="458">
        <f t="shared" si="4"/>
        <v>0</v>
      </c>
      <c r="I87" s="458">
        <f>'Post-Payment Generic Tool'!AK19</f>
        <v>0</v>
      </c>
      <c r="J87" s="458">
        <f>'Post-Payment Generic Tool'!AG19</f>
        <v>0</v>
      </c>
      <c r="K87" s="458">
        <f>'Post-Payment Generic Tool'!AI19</f>
        <v>0</v>
      </c>
      <c r="L87" s="459">
        <f>'Post-Payment Generic Tool'!AH19</f>
        <v>0</v>
      </c>
      <c r="N87" s="435">
        <f>'Workbook Set-up'!$B$20</f>
        <v>0</v>
      </c>
    </row>
    <row r="88" spans="1:14" s="10" customFormat="1">
      <c r="A88" s="433">
        <v>11</v>
      </c>
      <c r="B88" s="464" t="s">
        <v>105</v>
      </c>
      <c r="C88" s="164"/>
      <c r="D88" s="164"/>
      <c r="E88" s="164"/>
      <c r="F88" s="164"/>
      <c r="G88" s="164"/>
      <c r="H88" s="458">
        <f t="shared" si="4"/>
        <v>0</v>
      </c>
      <c r="I88" s="458">
        <f>'Post-Payment Generic Tool'!AK20</f>
        <v>0</v>
      </c>
      <c r="J88" s="458">
        <f>'Post-Payment Generic Tool'!AG20</f>
        <v>0</v>
      </c>
      <c r="K88" s="458">
        <f>'Post-Payment Generic Tool'!AI20</f>
        <v>0</v>
      </c>
      <c r="L88" s="459">
        <f>'Post-Payment Generic Tool'!AH20</f>
        <v>0</v>
      </c>
      <c r="N88" s="435">
        <f>'Workbook Set-up'!$B$20</f>
        <v>0</v>
      </c>
    </row>
    <row r="89" spans="1:14" s="10" customFormat="1">
      <c r="A89" s="433">
        <v>12</v>
      </c>
      <c r="B89" s="464" t="s">
        <v>115</v>
      </c>
      <c r="C89" s="164"/>
      <c r="D89" s="164"/>
      <c r="E89" s="164"/>
      <c r="F89" s="164"/>
      <c r="G89" s="164"/>
      <c r="H89" s="458">
        <f t="shared" si="4"/>
        <v>0</v>
      </c>
      <c r="I89" s="458">
        <f>'Post-Payment Generic Tool'!AK21</f>
        <v>0</v>
      </c>
      <c r="J89" s="458">
        <f>'Post-Payment Generic Tool'!AG21</f>
        <v>0</v>
      </c>
      <c r="K89" s="458">
        <f>'Post-Payment Generic Tool'!AI21</f>
        <v>0</v>
      </c>
      <c r="L89" s="459">
        <f>'Post-Payment Generic Tool'!AH21</f>
        <v>0</v>
      </c>
      <c r="N89" s="435">
        <f>'Workbook Set-up'!$B$20</f>
        <v>0</v>
      </c>
    </row>
    <row r="90" spans="1:14" s="10" customFormat="1">
      <c r="A90" s="433">
        <v>13</v>
      </c>
      <c r="B90" s="464" t="s">
        <v>136</v>
      </c>
      <c r="C90" s="164"/>
      <c r="D90" s="164"/>
      <c r="E90" s="164"/>
      <c r="F90" s="164"/>
      <c r="G90" s="164"/>
      <c r="H90" s="458">
        <f t="shared" si="4"/>
        <v>0</v>
      </c>
      <c r="I90" s="458">
        <f>'Post-Payment Generic Tool'!AK23</f>
        <v>0</v>
      </c>
      <c r="J90" s="458">
        <f>'Post-Payment Generic Tool'!AG23</f>
        <v>0</v>
      </c>
      <c r="K90" s="458">
        <f>'Post-Payment Generic Tool'!AI23</f>
        <v>0</v>
      </c>
      <c r="L90" s="459">
        <f>'Post-Payment Generic Tool'!AH23</f>
        <v>0</v>
      </c>
      <c r="N90" s="435">
        <f>'Workbook Set-up'!$B$20</f>
        <v>0</v>
      </c>
    </row>
    <row r="91" spans="1:14" s="10" customFormat="1">
      <c r="A91" s="433">
        <v>14</v>
      </c>
      <c r="B91" s="464" t="s">
        <v>365</v>
      </c>
      <c r="C91" s="164"/>
      <c r="D91" s="164"/>
      <c r="E91" s="164"/>
      <c r="F91" s="164"/>
      <c r="G91" s="164"/>
      <c r="H91" s="458">
        <f t="shared" si="4"/>
        <v>0</v>
      </c>
      <c r="I91" s="458">
        <f>'Post-Payment Generic Tool'!AK24</f>
        <v>0</v>
      </c>
      <c r="J91" s="458">
        <f>'Post-Payment Generic Tool'!AG24</f>
        <v>0</v>
      </c>
      <c r="K91" s="458">
        <f>'Post-Payment Generic Tool'!AI24</f>
        <v>0</v>
      </c>
      <c r="L91" s="459">
        <f>'Post-Payment Generic Tool'!AH24</f>
        <v>0</v>
      </c>
      <c r="N91" s="435">
        <f>'Workbook Set-up'!$B$20</f>
        <v>0</v>
      </c>
    </row>
    <row r="92" spans="1:14" s="10" customFormat="1">
      <c r="A92" s="433">
        <v>15</v>
      </c>
      <c r="B92" s="475" t="s">
        <v>137</v>
      </c>
      <c r="C92" s="164"/>
      <c r="D92" s="164"/>
      <c r="E92" s="164"/>
      <c r="F92" s="164"/>
      <c r="G92" s="164"/>
      <c r="H92" s="458">
        <f t="shared" si="4"/>
        <v>0</v>
      </c>
      <c r="I92" s="460">
        <f>'Post-Payment Generic Tool'!AK25</f>
        <v>0</v>
      </c>
      <c r="J92" s="460">
        <f>'Post-Payment Generic Tool'!AG25</f>
        <v>0</v>
      </c>
      <c r="K92" s="460">
        <f>'Post-Payment Generic Tool'!AI25</f>
        <v>0</v>
      </c>
      <c r="L92" s="461">
        <f>'Post-Payment Generic Tool'!AH25</f>
        <v>0</v>
      </c>
      <c r="N92" s="435">
        <f>'Workbook Set-up'!$B$20</f>
        <v>0</v>
      </c>
    </row>
    <row r="93" spans="1:14" s="10" customFormat="1" ht="13.5" thickBot="1">
      <c r="A93" s="433">
        <v>16</v>
      </c>
      <c r="B93" s="475" t="s">
        <v>366</v>
      </c>
      <c r="C93" s="164"/>
      <c r="D93" s="164"/>
      <c r="E93" s="164"/>
      <c r="F93" s="164"/>
      <c r="G93" s="164"/>
      <c r="H93" s="468">
        <f t="shared" si="4"/>
        <v>0</v>
      </c>
      <c r="I93" s="468">
        <f>'Post-Payment Generic Tool'!AK26</f>
        <v>0</v>
      </c>
      <c r="J93" s="468">
        <f>'Post-Payment Generic Tool'!AG26</f>
        <v>0</v>
      </c>
      <c r="K93" s="468">
        <f>'Post-Payment Generic Tool'!AI26</f>
        <v>0</v>
      </c>
      <c r="L93" s="469">
        <f>'Post-Payment Generic Tool'!AH26</f>
        <v>0</v>
      </c>
      <c r="N93" s="435">
        <f>'Workbook Set-up'!$B$20</f>
        <v>0</v>
      </c>
    </row>
    <row r="94" spans="1:14" s="10" customFormat="1" ht="13.5" thickTop="1">
      <c r="A94" s="433"/>
      <c r="B94" s="164"/>
      <c r="C94" s="164"/>
      <c r="D94" s="164"/>
      <c r="E94" s="164"/>
      <c r="F94" s="164"/>
      <c r="G94" s="466" t="s">
        <v>133</v>
      </c>
      <c r="H94" s="470">
        <f>SUM(H78:H93)</f>
        <v>0</v>
      </c>
      <c r="I94" s="470">
        <f>SUM(I78:I93)</f>
        <v>0</v>
      </c>
      <c r="J94" s="470">
        <f>SUM(J78:J93)</f>
        <v>0</v>
      </c>
      <c r="K94" s="470">
        <f>SUM(K78:K93)</f>
        <v>0</v>
      </c>
      <c r="L94" s="507">
        <f>IF(SUM(J94:K94)=0,0,J94/SUM(J94:K94))</f>
        <v>0</v>
      </c>
      <c r="N94" s="435">
        <f>'Workbook Set-up'!$B$20</f>
        <v>0</v>
      </c>
    </row>
    <row r="95" spans="1:14" s="10" customFormat="1">
      <c r="A95" s="446"/>
      <c r="B95" s="447"/>
      <c r="C95" s="447"/>
      <c r="D95" s="447"/>
      <c r="E95" s="447"/>
      <c r="F95" s="447"/>
      <c r="G95" s="447"/>
      <c r="H95" s="447"/>
      <c r="I95" s="447"/>
      <c r="J95" s="447"/>
      <c r="K95" s="447"/>
      <c r="L95" s="448"/>
      <c r="N95" s="435">
        <f>'Workbook Set-up'!$B$20</f>
        <v>0</v>
      </c>
    </row>
    <row r="96" spans="1:14" s="10" customFormat="1" ht="15.75">
      <c r="A96" s="477"/>
      <c r="B96" s="478" t="s">
        <v>19</v>
      </c>
      <c r="C96" s="478"/>
      <c r="D96" s="478"/>
      <c r="E96" s="478"/>
      <c r="F96" s="478"/>
      <c r="G96" s="478"/>
      <c r="H96" s="478"/>
      <c r="I96" s="478"/>
      <c r="J96" s="478"/>
      <c r="K96" s="478"/>
      <c r="L96" s="479"/>
      <c r="N96" s="435">
        <f>'Workbook Set-up'!$B$21</f>
        <v>0</v>
      </c>
    </row>
    <row r="97" spans="1:14" s="10" customFormat="1">
      <c r="A97" s="433"/>
      <c r="B97" s="164"/>
      <c r="C97" s="164"/>
      <c r="D97" s="164"/>
      <c r="E97" s="164"/>
      <c r="F97" s="164"/>
      <c r="G97" s="164"/>
      <c r="H97" s="164"/>
      <c r="I97" s="164"/>
      <c r="J97" s="164"/>
      <c r="K97" s="164"/>
      <c r="L97" s="434"/>
      <c r="N97" s="435">
        <f>'Workbook Set-up'!$B$21</f>
        <v>0</v>
      </c>
    </row>
    <row r="98" spans="1:14" s="10" customFormat="1" ht="26.25" thickBot="1">
      <c r="A98" s="433"/>
      <c r="B98" s="454" t="s">
        <v>110</v>
      </c>
      <c r="C98" s="164"/>
      <c r="D98" s="164"/>
      <c r="E98" s="164"/>
      <c r="F98" s="164"/>
      <c r="G98" s="164"/>
      <c r="H98" s="455" t="s">
        <v>132</v>
      </c>
      <c r="I98" s="456" t="s">
        <v>38</v>
      </c>
      <c r="J98" s="456" t="s">
        <v>94</v>
      </c>
      <c r="K98" s="456" t="s">
        <v>95</v>
      </c>
      <c r="L98" s="456" t="s">
        <v>131</v>
      </c>
      <c r="N98" s="435">
        <f>'Workbook Set-up'!$B$21</f>
        <v>0</v>
      </c>
    </row>
    <row r="99" spans="1:14" s="10" customFormat="1" ht="13.5" thickTop="1">
      <c r="A99" s="433">
        <v>1</v>
      </c>
      <c r="B99" s="464" t="s">
        <v>367</v>
      </c>
      <c r="C99" s="164"/>
      <c r="D99" s="164"/>
      <c r="E99" s="164"/>
      <c r="F99" s="164"/>
      <c r="G99" s="164"/>
      <c r="H99" s="458">
        <f>J99+K99</f>
        <v>0</v>
      </c>
      <c r="I99" s="458">
        <f>'Post-Payment Innovations Waiver'!AK9</f>
        <v>0</v>
      </c>
      <c r="J99" s="458">
        <f>'Post-Payment Innovations Waiver'!AG9</f>
        <v>0</v>
      </c>
      <c r="K99" s="458">
        <f>'Post-Payment Innovations Waiver'!AI9</f>
        <v>0</v>
      </c>
      <c r="L99" s="459">
        <f>'Post-Payment Innovations Waiver'!AH9</f>
        <v>0</v>
      </c>
      <c r="N99" s="435">
        <f>'Workbook Set-up'!$B$21</f>
        <v>0</v>
      </c>
    </row>
    <row r="100" spans="1:14" s="10" customFormat="1">
      <c r="A100" s="433"/>
      <c r="B100" s="480"/>
      <c r="C100" s="164"/>
      <c r="D100" s="164"/>
      <c r="E100" s="164"/>
      <c r="F100" s="164"/>
      <c r="G100" s="164"/>
      <c r="H100" s="472"/>
      <c r="I100" s="472"/>
      <c r="J100" s="472"/>
      <c r="K100" s="472"/>
      <c r="L100" s="476"/>
      <c r="N100" s="435">
        <f>'Workbook Set-up'!$B$21</f>
        <v>0</v>
      </c>
    </row>
    <row r="101" spans="1:14" s="10" customFormat="1" ht="26.25" thickBot="1">
      <c r="A101" s="433"/>
      <c r="B101" s="481" t="s">
        <v>111</v>
      </c>
      <c r="C101" s="164"/>
      <c r="D101" s="164"/>
      <c r="E101" s="164"/>
      <c r="F101" s="164"/>
      <c r="G101" s="164"/>
      <c r="H101" s="455" t="s">
        <v>132</v>
      </c>
      <c r="I101" s="456" t="s">
        <v>38</v>
      </c>
      <c r="J101" s="456" t="s">
        <v>94</v>
      </c>
      <c r="K101" s="456" t="s">
        <v>95</v>
      </c>
      <c r="L101" s="456" t="s">
        <v>131</v>
      </c>
      <c r="N101" s="435">
        <f>'Workbook Set-up'!$B$21</f>
        <v>0</v>
      </c>
    </row>
    <row r="102" spans="1:14" s="10" customFormat="1" ht="13.5" thickTop="1">
      <c r="A102" s="433">
        <v>2</v>
      </c>
      <c r="B102" s="464" t="s">
        <v>256</v>
      </c>
      <c r="C102" s="164"/>
      <c r="D102" s="164"/>
      <c r="E102" s="164"/>
      <c r="F102" s="164"/>
      <c r="G102" s="164"/>
      <c r="H102" s="458">
        <f t="shared" ref="H102:H116" si="5">J102+K102</f>
        <v>0</v>
      </c>
      <c r="I102" s="458">
        <f>'Post-Payment Innovations Waiver'!AK13</f>
        <v>0</v>
      </c>
      <c r="J102" s="458">
        <f>'Post-Payment Innovations Waiver'!AG13</f>
        <v>0</v>
      </c>
      <c r="K102" s="458">
        <f>'Post-Payment Innovations Waiver'!AI13</f>
        <v>0</v>
      </c>
      <c r="L102" s="459">
        <f>'Post-Payment Innovations Waiver'!AH13</f>
        <v>0</v>
      </c>
      <c r="N102" s="435">
        <f>'Workbook Set-up'!$B$21</f>
        <v>0</v>
      </c>
    </row>
    <row r="103" spans="1:14" s="10" customFormat="1">
      <c r="A103" s="433">
        <v>3</v>
      </c>
      <c r="B103" s="464" t="s">
        <v>113</v>
      </c>
      <c r="C103" s="164"/>
      <c r="D103" s="164"/>
      <c r="E103" s="164"/>
      <c r="F103" s="164"/>
      <c r="G103" s="164"/>
      <c r="H103" s="458">
        <f t="shared" ref="H103" si="6">J103+K103</f>
        <v>0</v>
      </c>
      <c r="I103" s="458">
        <f>'Post-Payment Innovations Waiver'!AK14</f>
        <v>0</v>
      </c>
      <c r="J103" s="458">
        <f>'Post-Payment Innovations Waiver'!AG14</f>
        <v>0</v>
      </c>
      <c r="K103" s="458">
        <f>'Post-Payment Innovations Waiver'!AI14</f>
        <v>0</v>
      </c>
      <c r="L103" s="459">
        <f>'Post-Payment Innovations Waiver'!AH14</f>
        <v>0</v>
      </c>
      <c r="N103" s="435">
        <f>'Workbook Set-up'!$B$21</f>
        <v>0</v>
      </c>
    </row>
    <row r="104" spans="1:14" s="10" customFormat="1">
      <c r="A104" s="433">
        <v>4</v>
      </c>
      <c r="B104" s="464" t="s">
        <v>368</v>
      </c>
      <c r="C104" s="164"/>
      <c r="D104" s="164"/>
      <c r="E104" s="164"/>
      <c r="F104" s="164"/>
      <c r="G104" s="164"/>
      <c r="H104" s="458">
        <f t="shared" si="5"/>
        <v>0</v>
      </c>
      <c r="I104" s="458">
        <f>'Post-Payment Innovations Waiver'!AK15</f>
        <v>0</v>
      </c>
      <c r="J104" s="458">
        <f>'Post-Payment Innovations Waiver'!AG15</f>
        <v>0</v>
      </c>
      <c r="K104" s="458">
        <f>'Post-Payment Innovations Waiver'!AI15</f>
        <v>0</v>
      </c>
      <c r="L104" s="459">
        <f>'Post-Payment Innovations Waiver'!AH15</f>
        <v>0</v>
      </c>
      <c r="N104" s="435">
        <f>'Workbook Set-up'!$B$21</f>
        <v>0</v>
      </c>
    </row>
    <row r="105" spans="1:14" s="10" customFormat="1">
      <c r="A105" s="433">
        <v>5</v>
      </c>
      <c r="B105" s="464" t="s">
        <v>105</v>
      </c>
      <c r="C105" s="164"/>
      <c r="D105" s="164"/>
      <c r="E105" s="164"/>
      <c r="F105" s="164"/>
      <c r="G105" s="164"/>
      <c r="H105" s="458">
        <f t="shared" si="5"/>
        <v>0</v>
      </c>
      <c r="I105" s="458">
        <f>'Post-Payment Innovations Waiver'!AK16</f>
        <v>0</v>
      </c>
      <c r="J105" s="458">
        <f>'Post-Payment Innovations Waiver'!AG16</f>
        <v>0</v>
      </c>
      <c r="K105" s="458">
        <f>'Post-Payment Innovations Waiver'!AI16</f>
        <v>0</v>
      </c>
      <c r="L105" s="459">
        <f>'Post-Payment Innovations Waiver'!AH16</f>
        <v>0</v>
      </c>
      <c r="N105" s="435">
        <f>'Workbook Set-up'!$B$21</f>
        <v>0</v>
      </c>
    </row>
    <row r="106" spans="1:14" s="10" customFormat="1">
      <c r="A106" s="433">
        <v>6</v>
      </c>
      <c r="B106" s="464" t="s">
        <v>112</v>
      </c>
      <c r="C106" s="164"/>
      <c r="D106" s="164"/>
      <c r="E106" s="164"/>
      <c r="F106" s="164"/>
      <c r="G106" s="164"/>
      <c r="H106" s="458">
        <f t="shared" ref="H106:H107" si="7">J106+K106</f>
        <v>0</v>
      </c>
      <c r="I106" s="458">
        <f>'Post-Payment Innovations Waiver'!AK17</f>
        <v>0</v>
      </c>
      <c r="J106" s="458">
        <f>'Post-Payment Innovations Waiver'!AG17</f>
        <v>0</v>
      </c>
      <c r="K106" s="458">
        <f>'Post-Payment Innovations Waiver'!AI17</f>
        <v>0</v>
      </c>
      <c r="L106" s="459">
        <f>'Post-Payment Innovations Waiver'!AH17</f>
        <v>0</v>
      </c>
      <c r="N106" s="435">
        <f>'Workbook Set-up'!$B$21</f>
        <v>0</v>
      </c>
    </row>
    <row r="107" spans="1:14" s="10" customFormat="1">
      <c r="A107" s="433">
        <v>7</v>
      </c>
      <c r="B107" s="464" t="s">
        <v>122</v>
      </c>
      <c r="C107" s="164"/>
      <c r="D107" s="164"/>
      <c r="E107" s="164"/>
      <c r="F107" s="164"/>
      <c r="G107" s="164"/>
      <c r="H107" s="458">
        <f t="shared" si="7"/>
        <v>0</v>
      </c>
      <c r="I107" s="458">
        <f>'Post-Payment Innovations Waiver'!AK18</f>
        <v>0</v>
      </c>
      <c r="J107" s="458">
        <f>'Post-Payment Innovations Waiver'!AG18</f>
        <v>0</v>
      </c>
      <c r="K107" s="458">
        <f>'Post-Payment Innovations Waiver'!AI18</f>
        <v>0</v>
      </c>
      <c r="L107" s="459">
        <f>'Post-Payment Innovations Waiver'!AH18</f>
        <v>0</v>
      </c>
      <c r="N107" s="435">
        <f>'Workbook Set-up'!$B$21</f>
        <v>0</v>
      </c>
    </row>
    <row r="108" spans="1:14" s="10" customFormat="1">
      <c r="A108" s="433">
        <v>8</v>
      </c>
      <c r="B108" s="464" t="s">
        <v>250</v>
      </c>
      <c r="C108" s="164"/>
      <c r="D108" s="164"/>
      <c r="E108" s="164"/>
      <c r="F108" s="164"/>
      <c r="G108" s="164"/>
      <c r="H108" s="458">
        <f t="shared" si="5"/>
        <v>0</v>
      </c>
      <c r="I108" s="458">
        <f>'Post-Payment Innovations Waiver'!AK19</f>
        <v>0</v>
      </c>
      <c r="J108" s="458">
        <f>'Post-Payment Innovations Waiver'!AG19</f>
        <v>0</v>
      </c>
      <c r="K108" s="458">
        <f>'Post-Payment Innovations Waiver'!AI19</f>
        <v>0</v>
      </c>
      <c r="L108" s="459">
        <f>'Post-Payment Innovations Waiver'!AH19</f>
        <v>0</v>
      </c>
      <c r="N108" s="435">
        <f>'Workbook Set-up'!$B$21</f>
        <v>0</v>
      </c>
    </row>
    <row r="109" spans="1:14" s="10" customFormat="1">
      <c r="A109" s="433">
        <v>9</v>
      </c>
      <c r="B109" s="464" t="s">
        <v>369</v>
      </c>
      <c r="C109" s="164"/>
      <c r="D109" s="164"/>
      <c r="E109" s="164"/>
      <c r="F109" s="164"/>
      <c r="G109" s="164"/>
      <c r="H109" s="458">
        <f t="shared" si="5"/>
        <v>0</v>
      </c>
      <c r="I109" s="458">
        <f>'Post-Payment Innovations Waiver'!AK20</f>
        <v>0</v>
      </c>
      <c r="J109" s="458">
        <f>'Post-Payment Innovations Waiver'!AG20</f>
        <v>0</v>
      </c>
      <c r="K109" s="458">
        <f>'Post-Payment Innovations Waiver'!AI20</f>
        <v>0</v>
      </c>
      <c r="L109" s="459">
        <f>'Post-Payment Innovations Waiver'!AH20</f>
        <v>0</v>
      </c>
      <c r="N109" s="435">
        <f>'Workbook Set-up'!$B$21</f>
        <v>0</v>
      </c>
    </row>
    <row r="110" spans="1:14" s="10" customFormat="1">
      <c r="A110" s="433"/>
      <c r="B110" s="480"/>
      <c r="C110" s="164"/>
      <c r="D110" s="164"/>
      <c r="E110" s="164"/>
      <c r="F110" s="164"/>
      <c r="G110" s="164"/>
      <c r="H110" s="472"/>
      <c r="I110" s="472"/>
      <c r="J110" s="472"/>
      <c r="K110" s="472"/>
      <c r="L110" s="476"/>
      <c r="N110" s="435">
        <f>'Workbook Set-up'!$B$21</f>
        <v>0</v>
      </c>
    </row>
    <row r="111" spans="1:14" s="10" customFormat="1" ht="26.25" thickBot="1">
      <c r="A111" s="433"/>
      <c r="B111" s="481" t="s">
        <v>114</v>
      </c>
      <c r="C111" s="164"/>
      <c r="D111" s="164"/>
      <c r="E111" s="164"/>
      <c r="F111" s="164"/>
      <c r="G111" s="164"/>
      <c r="H111" s="455" t="s">
        <v>132</v>
      </c>
      <c r="I111" s="456" t="s">
        <v>38</v>
      </c>
      <c r="J111" s="456" t="s">
        <v>94</v>
      </c>
      <c r="K111" s="456" t="s">
        <v>95</v>
      </c>
      <c r="L111" s="456" t="s">
        <v>131</v>
      </c>
      <c r="N111" s="435">
        <f>'Workbook Set-up'!$B$21</f>
        <v>0</v>
      </c>
    </row>
    <row r="112" spans="1:14" s="10" customFormat="1" ht="13.5" thickTop="1">
      <c r="A112" s="433">
        <v>10</v>
      </c>
      <c r="B112" s="464" t="s">
        <v>145</v>
      </c>
      <c r="C112" s="164"/>
      <c r="D112" s="164"/>
      <c r="E112" s="164"/>
      <c r="F112" s="164"/>
      <c r="G112" s="164"/>
      <c r="H112" s="458">
        <f t="shared" si="5"/>
        <v>0</v>
      </c>
      <c r="I112" s="458">
        <f>'Post-Payment Innovations Waiver'!AK22</f>
        <v>0</v>
      </c>
      <c r="J112" s="458">
        <f>'Post-Payment Innovations Waiver'!AG22</f>
        <v>0</v>
      </c>
      <c r="K112" s="458">
        <f>'Post-Payment Innovations Waiver'!AI22</f>
        <v>0</v>
      </c>
      <c r="L112" s="459">
        <f>'Post-Payment Innovations Waiver'!AH22</f>
        <v>0</v>
      </c>
      <c r="N112" s="435">
        <f>'Workbook Set-up'!$B$21</f>
        <v>0</v>
      </c>
    </row>
    <row r="113" spans="1:14" s="10" customFormat="1">
      <c r="A113" s="433">
        <v>11</v>
      </c>
      <c r="B113" s="475" t="s">
        <v>136</v>
      </c>
      <c r="C113" s="164"/>
      <c r="D113" s="164"/>
      <c r="E113" s="164"/>
      <c r="F113" s="164"/>
      <c r="G113" s="164"/>
      <c r="H113" s="458">
        <f t="shared" si="5"/>
        <v>0</v>
      </c>
      <c r="I113" s="460">
        <f>'Post-Payment Innovations Waiver'!AK24</f>
        <v>0</v>
      </c>
      <c r="J113" s="460">
        <f>'Post-Payment Innovations Waiver'!AG24</f>
        <v>0</v>
      </c>
      <c r="K113" s="460">
        <f>'Post-Payment Innovations Waiver'!AI24</f>
        <v>0</v>
      </c>
      <c r="L113" s="461">
        <f>'Post-Payment Innovations Waiver'!AH24</f>
        <v>0</v>
      </c>
      <c r="N113" s="435">
        <f>'Workbook Set-up'!$B$21</f>
        <v>0</v>
      </c>
    </row>
    <row r="114" spans="1:14" s="10" customFormat="1">
      <c r="A114" s="433">
        <v>12</v>
      </c>
      <c r="B114" s="475" t="s">
        <v>116</v>
      </c>
      <c r="C114" s="164"/>
      <c r="D114" s="164"/>
      <c r="E114" s="164"/>
      <c r="F114" s="164"/>
      <c r="G114" s="164"/>
      <c r="H114" s="458">
        <f t="shared" si="5"/>
        <v>0</v>
      </c>
      <c r="I114" s="460">
        <f>'Post-Payment Innovations Waiver'!AK25</f>
        <v>0</v>
      </c>
      <c r="J114" s="460">
        <f>'Post-Payment Innovations Waiver'!AG25</f>
        <v>0</v>
      </c>
      <c r="K114" s="460">
        <f>'Post-Payment Innovations Waiver'!AI25</f>
        <v>0</v>
      </c>
      <c r="L114" s="461">
        <f>'Post-Payment Innovations Waiver'!AH25</f>
        <v>0</v>
      </c>
      <c r="N114" s="435">
        <f>'Workbook Set-up'!$B$21</f>
        <v>0</v>
      </c>
    </row>
    <row r="115" spans="1:14" s="10" customFormat="1">
      <c r="A115" s="433">
        <v>13</v>
      </c>
      <c r="B115" s="475" t="s">
        <v>676</v>
      </c>
      <c r="C115" s="164"/>
      <c r="D115" s="164"/>
      <c r="E115" s="164"/>
      <c r="F115" s="164"/>
      <c r="G115" s="164"/>
      <c r="H115" s="458">
        <f t="shared" ref="H115" si="8">J115+K115</f>
        <v>0</v>
      </c>
      <c r="I115" s="460">
        <f>'Post-Payment Innovations Waiver'!AK26</f>
        <v>0</v>
      </c>
      <c r="J115" s="460">
        <f>'Post-Payment Innovations Waiver'!AG26</f>
        <v>0</v>
      </c>
      <c r="K115" s="460">
        <f>'Post-Payment Innovations Waiver'!AI26</f>
        <v>0</v>
      </c>
      <c r="L115" s="461">
        <f>'Post-Payment Innovations Waiver'!AH26</f>
        <v>0</v>
      </c>
      <c r="N115" s="435">
        <f>'Workbook Set-up'!$B$21</f>
        <v>0</v>
      </c>
    </row>
    <row r="116" spans="1:14" s="10" customFormat="1">
      <c r="A116" s="433">
        <v>14</v>
      </c>
      <c r="B116" s="475" t="s">
        <v>366</v>
      </c>
      <c r="C116" s="164"/>
      <c r="D116" s="164"/>
      <c r="E116" s="164"/>
      <c r="F116" s="164"/>
      <c r="G116" s="164"/>
      <c r="H116" s="482">
        <f t="shared" si="5"/>
        <v>0</v>
      </c>
      <c r="I116" s="482">
        <f>'Post-Payment Innovations Waiver'!AK27</f>
        <v>0</v>
      </c>
      <c r="J116" s="482">
        <f>'Post-Payment Innovations Waiver'!AG27</f>
        <v>0</v>
      </c>
      <c r="K116" s="482">
        <f>'Post-Payment Innovations Waiver'!AI27</f>
        <v>0</v>
      </c>
      <c r="L116" s="461">
        <f>'Post-Payment Innovations Waiver'!AH27</f>
        <v>0</v>
      </c>
      <c r="N116" s="435">
        <f>'Workbook Set-up'!$B$21</f>
        <v>0</v>
      </c>
    </row>
    <row r="117" spans="1:14" s="10" customFormat="1">
      <c r="A117" s="433"/>
      <c r="B117" s="472"/>
      <c r="C117" s="164"/>
      <c r="D117" s="164"/>
      <c r="E117" s="164"/>
      <c r="F117" s="164"/>
      <c r="G117" s="164"/>
      <c r="H117" s="473"/>
      <c r="I117" s="473"/>
      <c r="J117" s="473"/>
      <c r="K117" s="473"/>
      <c r="L117" s="434"/>
      <c r="N117" s="435">
        <f>'Workbook Set-up'!$B$21</f>
        <v>0</v>
      </c>
    </row>
    <row r="118" spans="1:14" s="10" customFormat="1">
      <c r="A118" s="433"/>
      <c r="B118" s="164"/>
      <c r="C118" s="164"/>
      <c r="D118" s="164"/>
      <c r="E118" s="164"/>
      <c r="F118" s="164"/>
      <c r="G118" s="466" t="s">
        <v>133</v>
      </c>
      <c r="H118" s="470">
        <f>SUM(H99:H99,H102:H109,H112:H116)</f>
        <v>0</v>
      </c>
      <c r="I118" s="470">
        <f>SUM(I99:I99,I102:I109,I112:I116)</f>
        <v>0</v>
      </c>
      <c r="J118" s="470">
        <f>SUM(J99:J99,J102:J109,J112:J116)</f>
        <v>0</v>
      </c>
      <c r="K118" s="470">
        <f>SUM(K99:K99,K102:K109,K112:K116)</f>
        <v>0</v>
      </c>
      <c r="L118" s="791">
        <f>IF(SUM(J118:K118)=0,0,J118/SUM(J118:K118))</f>
        <v>0</v>
      </c>
      <c r="N118" s="435">
        <f>'Workbook Set-up'!$B$21</f>
        <v>0</v>
      </c>
    </row>
    <row r="119" spans="1:14" s="10" customFormat="1">
      <c r="A119" s="446"/>
      <c r="B119" s="447"/>
      <c r="C119" s="447"/>
      <c r="D119" s="447"/>
      <c r="E119" s="447"/>
      <c r="F119" s="447"/>
      <c r="G119" s="447"/>
      <c r="H119" s="447"/>
      <c r="I119" s="447"/>
      <c r="J119" s="447"/>
      <c r="K119" s="447"/>
      <c r="L119" s="448"/>
      <c r="N119" s="435">
        <f>'Workbook Set-up'!$B$21</f>
        <v>0</v>
      </c>
    </row>
    <row r="120" spans="1:14" s="10" customFormat="1" ht="15.75">
      <c r="A120" s="477"/>
      <c r="B120" s="478" t="s">
        <v>138</v>
      </c>
      <c r="C120" s="478"/>
      <c r="D120" s="478"/>
      <c r="E120" s="478"/>
      <c r="F120" s="478"/>
      <c r="G120" s="478"/>
      <c r="H120" s="478"/>
      <c r="I120" s="478"/>
      <c r="J120" s="478"/>
      <c r="K120" s="478"/>
      <c r="L120" s="479"/>
      <c r="N120" s="435">
        <f>'Workbook Set-up'!$B$22</f>
        <v>0</v>
      </c>
    </row>
    <row r="121" spans="1:14" s="10" customFormat="1">
      <c r="A121" s="433"/>
      <c r="B121" s="164"/>
      <c r="C121" s="164"/>
      <c r="D121" s="164"/>
      <c r="E121" s="164"/>
      <c r="F121" s="164"/>
      <c r="G121" s="164"/>
      <c r="H121" s="164"/>
      <c r="I121" s="164"/>
      <c r="J121" s="164"/>
      <c r="K121" s="164"/>
      <c r="L121" s="434"/>
      <c r="N121" s="435">
        <f>'Workbook Set-up'!$B$22</f>
        <v>0</v>
      </c>
    </row>
    <row r="122" spans="1:14" s="10" customFormat="1" ht="26.25" thickBot="1">
      <c r="A122" s="433"/>
      <c r="B122" s="454" t="s">
        <v>118</v>
      </c>
      <c r="C122" s="164"/>
      <c r="D122" s="164"/>
      <c r="E122" s="164"/>
      <c r="F122" s="164"/>
      <c r="G122" s="164"/>
      <c r="H122" s="455" t="s">
        <v>132</v>
      </c>
      <c r="I122" s="456" t="s">
        <v>38</v>
      </c>
      <c r="J122" s="456" t="s">
        <v>94</v>
      </c>
      <c r="K122" s="456" t="s">
        <v>95</v>
      </c>
      <c r="L122" s="456" t="s">
        <v>131</v>
      </c>
      <c r="N122" s="435">
        <f>'Workbook Set-up'!$B$22</f>
        <v>0</v>
      </c>
    </row>
    <row r="123" spans="1:14" s="10" customFormat="1" ht="13.5" thickTop="1">
      <c r="A123" s="433">
        <v>1</v>
      </c>
      <c r="B123" s="464" t="s">
        <v>371</v>
      </c>
      <c r="C123" s="164"/>
      <c r="D123" s="164"/>
      <c r="E123" s="164"/>
      <c r="F123" s="164"/>
      <c r="G123" s="164"/>
      <c r="H123" s="458">
        <f t="shared" ref="H123:H127" si="9">J123+K123</f>
        <v>0</v>
      </c>
      <c r="I123" s="460">
        <f>'Post-Payment Opioid'!AK9</f>
        <v>0</v>
      </c>
      <c r="J123" s="460">
        <f>'Post-Payment Opioid'!AG9</f>
        <v>0</v>
      </c>
      <c r="K123" s="460">
        <f>'Post-Payment Opioid'!AI9</f>
        <v>0</v>
      </c>
      <c r="L123" s="461">
        <f>'Post-Payment Opioid'!AH9</f>
        <v>0</v>
      </c>
      <c r="N123" s="435">
        <f>'Workbook Set-up'!$B$22</f>
        <v>0</v>
      </c>
    </row>
    <row r="124" spans="1:14" s="10" customFormat="1">
      <c r="A124" s="433">
        <v>2</v>
      </c>
      <c r="B124" s="464" t="s">
        <v>373</v>
      </c>
      <c r="C124" s="164"/>
      <c r="D124" s="164"/>
      <c r="E124" s="164"/>
      <c r="F124" s="164"/>
      <c r="G124" s="164"/>
      <c r="H124" s="458">
        <f t="shared" si="9"/>
        <v>0</v>
      </c>
      <c r="I124" s="458">
        <f>'Post-Payment Opioid'!AK10</f>
        <v>0</v>
      </c>
      <c r="J124" s="458">
        <f>'Post-Payment Opioid'!AG10</f>
        <v>0</v>
      </c>
      <c r="K124" s="458">
        <f>'Post-Payment Opioid'!AI10</f>
        <v>0</v>
      </c>
      <c r="L124" s="459">
        <f>'Post-Payment Opioid'!AH10</f>
        <v>0</v>
      </c>
      <c r="N124" s="435">
        <f>'Workbook Set-up'!$B$22</f>
        <v>0</v>
      </c>
    </row>
    <row r="125" spans="1:14" s="10" customFormat="1">
      <c r="A125" s="433">
        <v>3</v>
      </c>
      <c r="B125" s="464" t="s">
        <v>139</v>
      </c>
      <c r="C125" s="164"/>
      <c r="D125" s="164"/>
      <c r="E125" s="164"/>
      <c r="F125" s="164"/>
      <c r="G125" s="164"/>
      <c r="H125" s="458">
        <f t="shared" si="9"/>
        <v>0</v>
      </c>
      <c r="I125" s="460">
        <f>'Post-Payment Opioid'!AK11</f>
        <v>0</v>
      </c>
      <c r="J125" s="460">
        <f>'Post-Payment Opioid'!AG11</f>
        <v>0</v>
      </c>
      <c r="K125" s="460">
        <f>'Post-Payment Opioid'!AI11</f>
        <v>0</v>
      </c>
      <c r="L125" s="461">
        <f>'Post-Payment Opioid'!AH11</f>
        <v>0</v>
      </c>
      <c r="N125" s="435">
        <f>'Workbook Set-up'!$B$22</f>
        <v>0</v>
      </c>
    </row>
    <row r="126" spans="1:14" s="10" customFormat="1">
      <c r="A126" s="433">
        <v>4</v>
      </c>
      <c r="B126" s="464" t="s">
        <v>140</v>
      </c>
      <c r="C126" s="164"/>
      <c r="D126" s="164"/>
      <c r="E126" s="164"/>
      <c r="F126" s="164"/>
      <c r="G126" s="164"/>
      <c r="H126" s="458">
        <f t="shared" si="9"/>
        <v>0</v>
      </c>
      <c r="I126" s="460">
        <f>'Post-Payment Opioid'!AK14</f>
        <v>0</v>
      </c>
      <c r="J126" s="460">
        <f>'Post-Payment Opioid'!AG14</f>
        <v>0</v>
      </c>
      <c r="K126" s="460">
        <f>'Post-Payment Opioid'!AI14</f>
        <v>0</v>
      </c>
      <c r="L126" s="461">
        <f>'Post-Payment Opioid'!AH14</f>
        <v>0</v>
      </c>
      <c r="N126" s="435">
        <f>'Workbook Set-up'!$B$22</f>
        <v>0</v>
      </c>
    </row>
    <row r="127" spans="1:14" s="10" customFormat="1">
      <c r="A127" s="433">
        <v>5</v>
      </c>
      <c r="B127" s="464" t="s">
        <v>141</v>
      </c>
      <c r="C127" s="164"/>
      <c r="D127" s="164"/>
      <c r="E127" s="164"/>
      <c r="F127" s="164"/>
      <c r="G127" s="164"/>
      <c r="H127" s="458">
        <f t="shared" si="9"/>
        <v>0</v>
      </c>
      <c r="I127" s="460">
        <f>'Post-Payment Opioid'!AK15</f>
        <v>0</v>
      </c>
      <c r="J127" s="460">
        <f>'Post-Payment Opioid'!AG15</f>
        <v>0</v>
      </c>
      <c r="K127" s="460">
        <f>'Post-Payment Opioid'!AI15</f>
        <v>0</v>
      </c>
      <c r="L127" s="461">
        <f>'Post-Payment Opioid'!AH15</f>
        <v>0</v>
      </c>
      <c r="N127" s="435">
        <f>'Workbook Set-up'!$B$22</f>
        <v>0</v>
      </c>
    </row>
    <row r="128" spans="1:14" s="10" customFormat="1">
      <c r="A128" s="433"/>
      <c r="B128" s="480"/>
      <c r="C128" s="164"/>
      <c r="D128" s="164"/>
      <c r="E128" s="164"/>
      <c r="F128" s="164"/>
      <c r="G128" s="164"/>
      <c r="H128" s="472"/>
      <c r="I128" s="472"/>
      <c r="J128" s="472"/>
      <c r="K128" s="472"/>
      <c r="L128" s="476"/>
      <c r="N128" s="435">
        <f>'Workbook Set-up'!$B$22</f>
        <v>0</v>
      </c>
    </row>
    <row r="129" spans="1:14" s="10" customFormat="1" ht="26.25" thickBot="1">
      <c r="A129" s="433"/>
      <c r="B129" s="481" t="s">
        <v>111</v>
      </c>
      <c r="C129" s="164"/>
      <c r="D129" s="164"/>
      <c r="E129" s="164"/>
      <c r="F129" s="164"/>
      <c r="G129" s="164"/>
      <c r="H129" s="455" t="s">
        <v>132</v>
      </c>
      <c r="I129" s="456" t="s">
        <v>38</v>
      </c>
      <c r="J129" s="456" t="s">
        <v>94</v>
      </c>
      <c r="K129" s="456" t="s">
        <v>95</v>
      </c>
      <c r="L129" s="456" t="s">
        <v>131</v>
      </c>
      <c r="N129" s="435">
        <f>'Workbook Set-up'!$B$22</f>
        <v>0</v>
      </c>
    </row>
    <row r="130" spans="1:14" s="10" customFormat="1" ht="13.5" thickTop="1">
      <c r="A130" s="433">
        <v>6</v>
      </c>
      <c r="B130" s="464" t="s">
        <v>201</v>
      </c>
      <c r="C130" s="164"/>
      <c r="D130" s="164"/>
      <c r="E130" s="164"/>
      <c r="F130" s="164"/>
      <c r="G130" s="164"/>
      <c r="H130" s="458">
        <f>J130+K130</f>
        <v>0</v>
      </c>
      <c r="I130" s="460">
        <f>'Post-Payment Opioid'!AK17</f>
        <v>0</v>
      </c>
      <c r="J130" s="460">
        <f>'Post-Payment Opioid'!AG17</f>
        <v>0</v>
      </c>
      <c r="K130" s="460">
        <f>'Post-Payment Opioid'!AI17</f>
        <v>0</v>
      </c>
      <c r="L130" s="461">
        <f>'Post-Payment Opioid'!AH17</f>
        <v>0</v>
      </c>
      <c r="N130" s="435">
        <f>'Workbook Set-up'!$B$22</f>
        <v>0</v>
      </c>
    </row>
    <row r="131" spans="1:14" s="10" customFormat="1">
      <c r="A131" s="433">
        <v>7</v>
      </c>
      <c r="B131" s="464" t="s">
        <v>202</v>
      </c>
      <c r="C131" s="164"/>
      <c r="D131" s="164"/>
      <c r="E131" s="164"/>
      <c r="F131" s="164"/>
      <c r="G131" s="164"/>
      <c r="H131" s="458">
        <f>J131+K131</f>
        <v>0</v>
      </c>
      <c r="I131" s="460">
        <f>'Post-Payment Opioid'!AK18</f>
        <v>0</v>
      </c>
      <c r="J131" s="460">
        <f>'Post-Payment Opioid'!AG18</f>
        <v>0</v>
      </c>
      <c r="K131" s="460">
        <f>'Post-Payment Opioid'!AI18</f>
        <v>0</v>
      </c>
      <c r="L131" s="461">
        <f>'Post-Payment Opioid'!AH18</f>
        <v>0</v>
      </c>
      <c r="N131" s="435">
        <f>'Workbook Set-up'!$B$22</f>
        <v>0</v>
      </c>
    </row>
    <row r="132" spans="1:14" s="10" customFormat="1">
      <c r="A132" s="433"/>
      <c r="B132" s="480"/>
      <c r="C132" s="164"/>
      <c r="D132" s="164"/>
      <c r="E132" s="164"/>
      <c r="F132" s="164"/>
      <c r="G132" s="164"/>
      <c r="H132" s="472"/>
      <c r="I132" s="472"/>
      <c r="J132" s="472"/>
      <c r="K132" s="472"/>
      <c r="L132" s="476"/>
      <c r="N132" s="435">
        <f>'Workbook Set-up'!$B$22</f>
        <v>0</v>
      </c>
    </row>
    <row r="133" spans="1:14" s="10" customFormat="1" ht="26.25" thickBot="1">
      <c r="A133" s="433"/>
      <c r="B133" s="481" t="s">
        <v>119</v>
      </c>
      <c r="C133" s="164"/>
      <c r="D133" s="164"/>
      <c r="E133" s="164"/>
      <c r="F133" s="164"/>
      <c r="G133" s="164"/>
      <c r="H133" s="455" t="s">
        <v>132</v>
      </c>
      <c r="I133" s="456" t="s">
        <v>38</v>
      </c>
      <c r="J133" s="456" t="s">
        <v>94</v>
      </c>
      <c r="K133" s="456" t="s">
        <v>95</v>
      </c>
      <c r="L133" s="456" t="s">
        <v>131</v>
      </c>
      <c r="N133" s="435">
        <f>'Workbook Set-up'!$B$22</f>
        <v>0</v>
      </c>
    </row>
    <row r="134" spans="1:14" s="10" customFormat="1" ht="13.5" thickTop="1">
      <c r="A134" s="433">
        <v>8</v>
      </c>
      <c r="B134" s="464" t="s">
        <v>247</v>
      </c>
      <c r="C134" s="164"/>
      <c r="D134" s="164"/>
      <c r="E134" s="164"/>
      <c r="F134" s="164"/>
      <c r="G134" s="164"/>
      <c r="H134" s="458">
        <f>J134+K134</f>
        <v>0</v>
      </c>
      <c r="I134" s="460">
        <f>'Post-Payment Opioid'!AK20</f>
        <v>0</v>
      </c>
      <c r="J134" s="460">
        <f>'Post-Payment Opioid'!AG20</f>
        <v>0</v>
      </c>
      <c r="K134" s="460">
        <f>'Post-Payment Opioid'!AI20</f>
        <v>0</v>
      </c>
      <c r="L134" s="461">
        <f>'Post-Payment Opioid'!AH20</f>
        <v>0</v>
      </c>
      <c r="N134" s="435">
        <f>'Workbook Set-up'!$B$22</f>
        <v>0</v>
      </c>
    </row>
    <row r="135" spans="1:14" s="10" customFormat="1">
      <c r="A135" s="433">
        <v>9</v>
      </c>
      <c r="B135" s="464" t="s">
        <v>137</v>
      </c>
      <c r="C135" s="164"/>
      <c r="D135" s="164"/>
      <c r="E135" s="164"/>
      <c r="F135" s="164"/>
      <c r="G135" s="164"/>
      <c r="H135" s="458">
        <f>J135+K135</f>
        <v>0</v>
      </c>
      <c r="I135" s="458">
        <f>'Post-Payment Opioid'!AK21</f>
        <v>0</v>
      </c>
      <c r="J135" s="458">
        <f>'Post-Payment Opioid'!AG21</f>
        <v>0</v>
      </c>
      <c r="K135" s="458">
        <f>'Post-Payment Opioid'!AI21</f>
        <v>0</v>
      </c>
      <c r="L135" s="459">
        <f>'Post-Payment Opioid'!AH21</f>
        <v>0</v>
      </c>
      <c r="N135" s="435">
        <f>'Workbook Set-up'!$B$22</f>
        <v>0</v>
      </c>
    </row>
    <row r="136" spans="1:14" s="10" customFormat="1">
      <c r="A136" s="433"/>
      <c r="B136" s="472"/>
      <c r="C136" s="164"/>
      <c r="D136" s="164"/>
      <c r="E136" s="164"/>
      <c r="F136" s="164"/>
      <c r="G136" s="164"/>
      <c r="H136" s="473"/>
      <c r="I136" s="473"/>
      <c r="J136" s="473"/>
      <c r="K136" s="473"/>
      <c r="L136" s="483"/>
      <c r="N136" s="435">
        <f>'Workbook Set-up'!$B$22</f>
        <v>0</v>
      </c>
    </row>
    <row r="137" spans="1:14" s="10" customFormat="1">
      <c r="A137" s="433"/>
      <c r="B137" s="164"/>
      <c r="C137" s="164"/>
      <c r="D137" s="164"/>
      <c r="E137" s="164"/>
      <c r="F137" s="164"/>
      <c r="G137" s="466" t="s">
        <v>133</v>
      </c>
      <c r="H137" s="470">
        <f>SUM(H123:H127,H130:H134,H135)</f>
        <v>0</v>
      </c>
      <c r="I137" s="470">
        <f>SUM(I123:I127,I130:I134,I135)</f>
        <v>0</v>
      </c>
      <c r="J137" s="470">
        <f>SUM(J123:J127,J130:J134,J135)</f>
        <v>0</v>
      </c>
      <c r="K137" s="470">
        <f>SUM(K123:K127,K130:K134,K135)</f>
        <v>0</v>
      </c>
      <c r="L137" s="791">
        <f>IF(SUM(J137:K137)=0,0,J137/SUM(J137:K137))</f>
        <v>0</v>
      </c>
      <c r="N137" s="435">
        <f>'Workbook Set-up'!$B$22</f>
        <v>0</v>
      </c>
    </row>
    <row r="138" spans="1:14" s="10" customFormat="1">
      <c r="A138" s="446"/>
      <c r="B138" s="447"/>
      <c r="C138" s="447"/>
      <c r="D138" s="447"/>
      <c r="E138" s="447"/>
      <c r="F138" s="447"/>
      <c r="G138" s="447"/>
      <c r="H138" s="447"/>
      <c r="I138" s="447"/>
      <c r="J138" s="447"/>
      <c r="K138" s="447"/>
      <c r="L138" s="448"/>
      <c r="N138" s="435">
        <f>'Workbook Set-up'!$B$22</f>
        <v>0</v>
      </c>
    </row>
    <row r="139" spans="1:14" s="10" customFormat="1" ht="15.75">
      <c r="A139" s="477"/>
      <c r="B139" s="478" t="s">
        <v>142</v>
      </c>
      <c r="C139" s="478"/>
      <c r="D139" s="478"/>
      <c r="E139" s="478"/>
      <c r="F139" s="478"/>
      <c r="G139" s="478"/>
      <c r="H139" s="478"/>
      <c r="I139" s="478"/>
      <c r="J139" s="478"/>
      <c r="K139" s="478"/>
      <c r="L139" s="479"/>
      <c r="N139" s="435">
        <f>'Workbook Set-up'!$B$23</f>
        <v>0</v>
      </c>
    </row>
    <row r="140" spans="1:14" s="10" customFormat="1">
      <c r="A140" s="433"/>
      <c r="B140" s="164"/>
      <c r="C140" s="164"/>
      <c r="D140" s="164"/>
      <c r="E140" s="164"/>
      <c r="F140" s="164"/>
      <c r="G140" s="164"/>
      <c r="H140" s="164"/>
      <c r="I140" s="164"/>
      <c r="J140" s="164"/>
      <c r="K140" s="164"/>
      <c r="L140" s="434"/>
      <c r="N140" s="435">
        <f>'Workbook Set-up'!$B$23</f>
        <v>0</v>
      </c>
    </row>
    <row r="141" spans="1:14" s="10" customFormat="1" ht="26.25" thickBot="1">
      <c r="A141" s="433"/>
      <c r="B141" s="481"/>
      <c r="C141" s="164"/>
      <c r="D141" s="164"/>
      <c r="E141" s="164"/>
      <c r="F141" s="164"/>
      <c r="G141" s="164"/>
      <c r="H141" s="455" t="s">
        <v>132</v>
      </c>
      <c r="I141" s="456" t="s">
        <v>38</v>
      </c>
      <c r="J141" s="456" t="s">
        <v>94</v>
      </c>
      <c r="K141" s="456" t="s">
        <v>95</v>
      </c>
      <c r="L141" s="456" t="s">
        <v>131</v>
      </c>
      <c r="N141" s="435">
        <f>'Workbook Set-up'!$B$23</f>
        <v>0</v>
      </c>
    </row>
    <row r="142" spans="1:14" s="10" customFormat="1" ht="13.5" thickTop="1">
      <c r="A142" s="433">
        <v>1</v>
      </c>
      <c r="B142" s="464" t="s">
        <v>143</v>
      </c>
      <c r="C142" s="164"/>
      <c r="D142" s="164"/>
      <c r="E142" s="164"/>
      <c r="F142" s="164"/>
      <c r="G142" s="164"/>
      <c r="H142" s="458">
        <f>J142+K142</f>
        <v>0</v>
      </c>
      <c r="I142" s="458">
        <f>'Post-Payment DA'!AK8</f>
        <v>0</v>
      </c>
      <c r="J142" s="458">
        <f>'Post-Payment DA'!AG8</f>
        <v>0</v>
      </c>
      <c r="K142" s="458">
        <f>'Post-Payment DA'!AI8</f>
        <v>0</v>
      </c>
      <c r="L142" s="459">
        <f>'Post-Payment DA'!AH8</f>
        <v>0</v>
      </c>
      <c r="N142" s="435">
        <f>'Workbook Set-up'!$B$23</f>
        <v>0</v>
      </c>
    </row>
    <row r="143" spans="1:14" s="10" customFormat="1">
      <c r="A143" s="433">
        <v>2</v>
      </c>
      <c r="B143" s="464" t="s">
        <v>376</v>
      </c>
      <c r="C143" s="164"/>
      <c r="D143" s="164"/>
      <c r="E143" s="164"/>
      <c r="F143" s="164"/>
      <c r="G143" s="164"/>
      <c r="H143" s="458">
        <f>J143+K143</f>
        <v>0</v>
      </c>
      <c r="I143" s="458">
        <f>'Post-Payment DA'!AK9</f>
        <v>0</v>
      </c>
      <c r="J143" s="458">
        <f>'Post-Payment DA'!AG9</f>
        <v>0</v>
      </c>
      <c r="K143" s="458">
        <f>'Post-Payment DA'!AI9</f>
        <v>0</v>
      </c>
      <c r="L143" s="459">
        <f>'Post-Payment DA'!AH9</f>
        <v>0</v>
      </c>
      <c r="N143" s="435">
        <f>'Workbook Set-up'!$B$23</f>
        <v>0</v>
      </c>
    </row>
    <row r="144" spans="1:14" s="10" customFormat="1">
      <c r="A144" s="433">
        <v>3</v>
      </c>
      <c r="B144" s="464" t="s">
        <v>377</v>
      </c>
      <c r="C144" s="164"/>
      <c r="D144" s="164"/>
      <c r="E144" s="164"/>
      <c r="F144" s="164"/>
      <c r="G144" s="164"/>
      <c r="H144" s="458">
        <f>J144+K144</f>
        <v>0</v>
      </c>
      <c r="I144" s="458">
        <f>'Post-Payment DA'!AK10</f>
        <v>0</v>
      </c>
      <c r="J144" s="458">
        <f>'Post-Payment DA'!AG10</f>
        <v>0</v>
      </c>
      <c r="K144" s="458">
        <f>'Post-Payment DA'!AI10</f>
        <v>0</v>
      </c>
      <c r="L144" s="459">
        <f>'Post-Payment DA'!AH10</f>
        <v>0</v>
      </c>
      <c r="N144" s="435">
        <f>'Workbook Set-up'!$B$23</f>
        <v>0</v>
      </c>
    </row>
    <row r="145" spans="1:14" s="10" customFormat="1">
      <c r="A145" s="433">
        <v>4</v>
      </c>
      <c r="B145" s="475" t="s">
        <v>137</v>
      </c>
      <c r="C145" s="164"/>
      <c r="D145" s="164"/>
      <c r="E145" s="164"/>
      <c r="F145" s="164"/>
      <c r="G145" s="164"/>
      <c r="H145" s="458">
        <f>J145+K145</f>
        <v>0</v>
      </c>
      <c r="I145" s="460">
        <f>'Post-Payment DA'!AK11</f>
        <v>0</v>
      </c>
      <c r="J145" s="460">
        <f>'Post-Payment DA'!AG11</f>
        <v>0</v>
      </c>
      <c r="K145" s="460">
        <f>'Post-Payment DA'!AI11</f>
        <v>0</v>
      </c>
      <c r="L145" s="461">
        <f>'Post-Payment DA'!AH11</f>
        <v>0</v>
      </c>
      <c r="N145" s="435">
        <f>'Workbook Set-up'!$B$23</f>
        <v>0</v>
      </c>
    </row>
    <row r="146" spans="1:14" s="10" customFormat="1">
      <c r="A146" s="433"/>
      <c r="B146" s="472"/>
      <c r="C146" s="164"/>
      <c r="D146" s="164"/>
      <c r="E146" s="164"/>
      <c r="F146" s="164"/>
      <c r="G146" s="164"/>
      <c r="H146" s="484"/>
      <c r="I146" s="484"/>
      <c r="J146" s="484"/>
      <c r="K146" s="484"/>
      <c r="L146" s="465"/>
      <c r="N146" s="435">
        <f>'Workbook Set-up'!$B$23</f>
        <v>0</v>
      </c>
    </row>
    <row r="147" spans="1:14" s="10" customFormat="1">
      <c r="A147" s="433"/>
      <c r="B147" s="164"/>
      <c r="C147" s="164"/>
      <c r="D147" s="164"/>
      <c r="E147" s="164"/>
      <c r="F147" s="164"/>
      <c r="G147" s="466" t="s">
        <v>133</v>
      </c>
      <c r="H147" s="470">
        <f>SUM(H143,H142,H144:H145)</f>
        <v>0</v>
      </c>
      <c r="I147" s="470">
        <f>SUM(I143,I142,I144:I145)</f>
        <v>0</v>
      </c>
      <c r="J147" s="470">
        <f>SUM(J143,J142,J144:J145)</f>
        <v>0</v>
      </c>
      <c r="K147" s="470">
        <f>SUM(K143,K142,K144:K145)</f>
        <v>0</v>
      </c>
      <c r="L147" s="791">
        <f>IF(SUM(J147:K147)=0,0,J147/SUM(J147:K147))</f>
        <v>0</v>
      </c>
      <c r="N147" s="435">
        <f>'Workbook Set-up'!$B$23</f>
        <v>0</v>
      </c>
    </row>
    <row r="148" spans="1:14" s="10" customFormat="1">
      <c r="A148" s="446"/>
      <c r="B148" s="447"/>
      <c r="C148" s="447"/>
      <c r="D148" s="447"/>
      <c r="E148" s="447"/>
      <c r="F148" s="447"/>
      <c r="G148" s="447"/>
      <c r="H148" s="447"/>
      <c r="I148" s="447"/>
      <c r="J148" s="447"/>
      <c r="K148" s="447"/>
      <c r="L148" s="448"/>
      <c r="N148" s="435">
        <f>'Workbook Set-up'!$B$23</f>
        <v>0</v>
      </c>
    </row>
    <row r="149" spans="1:14" s="10" customFormat="1" ht="15.75">
      <c r="A149" s="477"/>
      <c r="B149" s="478" t="s">
        <v>144</v>
      </c>
      <c r="C149" s="478"/>
      <c r="D149" s="478"/>
      <c r="E149" s="478"/>
      <c r="F149" s="478"/>
      <c r="G149" s="478"/>
      <c r="H149" s="478"/>
      <c r="I149" s="478"/>
      <c r="J149" s="478"/>
      <c r="K149" s="478"/>
      <c r="L149" s="479"/>
      <c r="N149" s="435">
        <f>'Workbook Set-up'!$B$24</f>
        <v>0</v>
      </c>
    </row>
    <row r="150" spans="1:14" s="10" customFormat="1">
      <c r="A150" s="433"/>
      <c r="B150" s="164"/>
      <c r="C150" s="164"/>
      <c r="D150" s="164"/>
      <c r="E150" s="164"/>
      <c r="F150" s="164"/>
      <c r="G150" s="164"/>
      <c r="H150" s="164"/>
      <c r="I150" s="164"/>
      <c r="J150" s="164"/>
      <c r="K150" s="164"/>
      <c r="L150" s="434"/>
      <c r="N150" s="435">
        <f>'Workbook Set-up'!$B$24</f>
        <v>0</v>
      </c>
    </row>
    <row r="151" spans="1:14" s="10" customFormat="1" ht="26.25" thickBot="1">
      <c r="A151" s="433"/>
      <c r="B151" s="164"/>
      <c r="C151" s="164"/>
      <c r="D151" s="164"/>
      <c r="E151" s="164"/>
      <c r="F151" s="164"/>
      <c r="G151" s="164"/>
      <c r="H151" s="455" t="s">
        <v>132</v>
      </c>
      <c r="I151" s="456" t="s">
        <v>38</v>
      </c>
      <c r="J151" s="456" t="s">
        <v>94</v>
      </c>
      <c r="K151" s="456" t="s">
        <v>95</v>
      </c>
      <c r="L151" s="456" t="s">
        <v>131</v>
      </c>
      <c r="N151" s="435">
        <f>'Workbook Set-up'!$B$24</f>
        <v>0</v>
      </c>
    </row>
    <row r="152" spans="1:14" s="10" customFormat="1" ht="13.5" thickTop="1">
      <c r="A152" s="433">
        <v>1</v>
      </c>
      <c r="B152" s="464" t="s">
        <v>256</v>
      </c>
      <c r="C152" s="164"/>
      <c r="D152" s="164"/>
      <c r="E152" s="164"/>
      <c r="F152" s="164"/>
      <c r="G152" s="164"/>
      <c r="H152" s="458">
        <f t="shared" ref="H152:H166" si="10">J152+K152</f>
        <v>0</v>
      </c>
      <c r="I152" s="460">
        <f>'Post-Payment Residential'!AK8</f>
        <v>0</v>
      </c>
      <c r="J152" s="460">
        <f>'Post-Payment Residential'!AG8</f>
        <v>0</v>
      </c>
      <c r="K152" s="460">
        <f>'Post-Payment Residential'!AI8</f>
        <v>0</v>
      </c>
      <c r="L152" s="461">
        <f>'Post-Payment Residential'!AH8</f>
        <v>0</v>
      </c>
      <c r="N152" s="435">
        <f>'Workbook Set-up'!$B$24</f>
        <v>0</v>
      </c>
    </row>
    <row r="153" spans="1:14" s="10" customFormat="1">
      <c r="A153" s="433">
        <v>2</v>
      </c>
      <c r="B153" s="464" t="s">
        <v>379</v>
      </c>
      <c r="C153" s="164"/>
      <c r="D153" s="164"/>
      <c r="E153" s="164"/>
      <c r="F153" s="164"/>
      <c r="G153" s="164"/>
      <c r="H153" s="458">
        <f t="shared" ref="H153" si="11">J153+K153</f>
        <v>0</v>
      </c>
      <c r="I153" s="460">
        <f>'Post-Payment Residential'!AK9</f>
        <v>0</v>
      </c>
      <c r="J153" s="460">
        <f>'Post-Payment Residential'!AG9</f>
        <v>0</v>
      </c>
      <c r="K153" s="460">
        <f>'Post-Payment Residential'!AI9</f>
        <v>0</v>
      </c>
      <c r="L153" s="461">
        <f>'Post-Payment Residential'!AH9</f>
        <v>0</v>
      </c>
      <c r="N153" s="435">
        <f>'Workbook Set-up'!$B$24</f>
        <v>0</v>
      </c>
    </row>
    <row r="154" spans="1:14" s="10" customFormat="1">
      <c r="A154" s="433">
        <v>3</v>
      </c>
      <c r="B154" s="464" t="s">
        <v>380</v>
      </c>
      <c r="C154" s="164"/>
      <c r="D154" s="164"/>
      <c r="E154" s="164"/>
      <c r="F154" s="164"/>
      <c r="G154" s="164"/>
      <c r="H154" s="458">
        <f t="shared" si="10"/>
        <v>0</v>
      </c>
      <c r="I154" s="460">
        <f>'Post-Payment Residential'!AK12</f>
        <v>0</v>
      </c>
      <c r="J154" s="460">
        <f>'Post-Payment Residential'!AG12</f>
        <v>0</v>
      </c>
      <c r="K154" s="460">
        <f>'Post-Payment Residential'!AI12</f>
        <v>0</v>
      </c>
      <c r="L154" s="461">
        <f>'Post-Payment Residential'!AH12</f>
        <v>0</v>
      </c>
      <c r="N154" s="435">
        <f>'Workbook Set-up'!$B$24</f>
        <v>0</v>
      </c>
    </row>
    <row r="155" spans="1:14" s="10" customFormat="1">
      <c r="A155" s="433">
        <v>4</v>
      </c>
      <c r="B155" s="464" t="s">
        <v>101</v>
      </c>
      <c r="C155" s="164"/>
      <c r="D155" s="164"/>
      <c r="E155" s="164"/>
      <c r="F155" s="164"/>
      <c r="G155" s="164"/>
      <c r="H155" s="458">
        <f t="shared" si="10"/>
        <v>0</v>
      </c>
      <c r="I155" s="460">
        <f>'Post-Payment Residential'!AK13</f>
        <v>0</v>
      </c>
      <c r="J155" s="460">
        <f>'Post-Payment Residential'!AG13</f>
        <v>0</v>
      </c>
      <c r="K155" s="460">
        <f>'Post-Payment Residential'!AI13</f>
        <v>0</v>
      </c>
      <c r="L155" s="461">
        <f>'Post-Payment Residential'!AH13</f>
        <v>0</v>
      </c>
      <c r="N155" s="435">
        <f>'Workbook Set-up'!$B$24</f>
        <v>0</v>
      </c>
    </row>
    <row r="156" spans="1:14" s="10" customFormat="1">
      <c r="A156" s="433">
        <v>5</v>
      </c>
      <c r="B156" s="464" t="s">
        <v>102</v>
      </c>
      <c r="C156" s="164"/>
      <c r="D156" s="164"/>
      <c r="E156" s="164"/>
      <c r="F156" s="164"/>
      <c r="G156" s="164"/>
      <c r="H156" s="458">
        <f t="shared" si="10"/>
        <v>0</v>
      </c>
      <c r="I156" s="460">
        <f>'Post-Payment Residential'!AK14</f>
        <v>0</v>
      </c>
      <c r="J156" s="460">
        <f>'Post-Payment Residential'!AG14</f>
        <v>0</v>
      </c>
      <c r="K156" s="460">
        <f>'Post-Payment Residential'!AI14</f>
        <v>0</v>
      </c>
      <c r="L156" s="461">
        <f>'Post-Payment Residential'!AH14</f>
        <v>0</v>
      </c>
      <c r="N156" s="435">
        <f>'Workbook Set-up'!$B$24</f>
        <v>0</v>
      </c>
    </row>
    <row r="157" spans="1:14" s="10" customFormat="1">
      <c r="A157" s="433">
        <v>6</v>
      </c>
      <c r="B157" s="464" t="s">
        <v>104</v>
      </c>
      <c r="C157" s="164"/>
      <c r="D157" s="164"/>
      <c r="E157" s="164"/>
      <c r="F157" s="164"/>
      <c r="G157" s="164"/>
      <c r="H157" s="458">
        <f t="shared" si="10"/>
        <v>0</v>
      </c>
      <c r="I157" s="460">
        <f>'Post-Payment Residential'!AK15</f>
        <v>0</v>
      </c>
      <c r="J157" s="460">
        <f>'Post-Payment Residential'!AG15</f>
        <v>0</v>
      </c>
      <c r="K157" s="460">
        <f>'Post-Payment Residential'!AI15</f>
        <v>0</v>
      </c>
      <c r="L157" s="461">
        <f>'Post-Payment Residential'!AH15</f>
        <v>0</v>
      </c>
      <c r="N157" s="435">
        <f>'Workbook Set-up'!$B$24</f>
        <v>0</v>
      </c>
    </row>
    <row r="158" spans="1:14" s="10" customFormat="1">
      <c r="A158" s="433">
        <v>7</v>
      </c>
      <c r="B158" s="464" t="s">
        <v>122</v>
      </c>
      <c r="C158" s="164"/>
      <c r="D158" s="164"/>
      <c r="E158" s="164"/>
      <c r="F158" s="164"/>
      <c r="G158" s="164"/>
      <c r="H158" s="458">
        <f t="shared" si="10"/>
        <v>0</v>
      </c>
      <c r="I158" s="460">
        <f>'Post-Payment Residential'!AK16</f>
        <v>0</v>
      </c>
      <c r="J158" s="460">
        <f>'Post-Payment Residential'!AG16</f>
        <v>0</v>
      </c>
      <c r="K158" s="460">
        <f>'Post-Payment Residential'!AI16</f>
        <v>0</v>
      </c>
      <c r="L158" s="461">
        <f>'Post-Payment Residential'!AH16</f>
        <v>0</v>
      </c>
      <c r="N158" s="435">
        <f>'Workbook Set-up'!$B$24</f>
        <v>0</v>
      </c>
    </row>
    <row r="159" spans="1:14" s="10" customFormat="1">
      <c r="A159" s="433">
        <v>8</v>
      </c>
      <c r="B159" s="474" t="s">
        <v>135</v>
      </c>
      <c r="C159" s="164"/>
      <c r="D159" s="164"/>
      <c r="E159" s="164"/>
      <c r="F159" s="164"/>
      <c r="G159" s="164"/>
      <c r="H159" s="458">
        <f t="shared" si="10"/>
        <v>0</v>
      </c>
      <c r="I159" s="460">
        <f>'Post-Payment Residential'!AK17</f>
        <v>0</v>
      </c>
      <c r="J159" s="460">
        <f>'Post-Payment Residential'!AG17</f>
        <v>0</v>
      </c>
      <c r="K159" s="460">
        <f>'Post-Payment Residential'!AI17</f>
        <v>0</v>
      </c>
      <c r="L159" s="461">
        <f>'Post-Payment Residential'!AH17</f>
        <v>0</v>
      </c>
      <c r="N159" s="435">
        <f>'Workbook Set-up'!$B$24</f>
        <v>0</v>
      </c>
    </row>
    <row r="160" spans="1:14" s="10" customFormat="1">
      <c r="A160" s="433">
        <v>9</v>
      </c>
      <c r="B160" s="475" t="s">
        <v>384</v>
      </c>
      <c r="C160" s="164"/>
      <c r="D160" s="164"/>
      <c r="E160" s="164"/>
      <c r="F160" s="164"/>
      <c r="G160" s="164"/>
      <c r="H160" s="458">
        <f t="shared" si="10"/>
        <v>0</v>
      </c>
      <c r="I160" s="460">
        <f>'Post-Payment Residential'!AK18</f>
        <v>0</v>
      </c>
      <c r="J160" s="460">
        <f>'Post-Payment Residential'!AG18</f>
        <v>0</v>
      </c>
      <c r="K160" s="460">
        <f>'Post-Payment Residential'!AI18</f>
        <v>0</v>
      </c>
      <c r="L160" s="461">
        <f>'Post-Payment Residential'!AH18</f>
        <v>0</v>
      </c>
      <c r="N160" s="435">
        <f>'Workbook Set-up'!$B$24</f>
        <v>0</v>
      </c>
    </row>
    <row r="161" spans="1:14" s="10" customFormat="1">
      <c r="A161" s="433">
        <v>10</v>
      </c>
      <c r="B161" s="475" t="s">
        <v>382</v>
      </c>
      <c r="C161" s="164"/>
      <c r="D161" s="164"/>
      <c r="E161" s="164"/>
      <c r="F161" s="164"/>
      <c r="G161" s="164"/>
      <c r="H161" s="458">
        <f t="shared" si="10"/>
        <v>0</v>
      </c>
      <c r="I161" s="460">
        <f>'Post-Payment Residential'!AK19</f>
        <v>0</v>
      </c>
      <c r="J161" s="460">
        <f>'Post-Payment Residential'!AG19</f>
        <v>0</v>
      </c>
      <c r="K161" s="460">
        <f>'Post-Payment Residential'!AI19</f>
        <v>0</v>
      </c>
      <c r="L161" s="461">
        <f>'Post-Payment Residential'!AH19</f>
        <v>0</v>
      </c>
      <c r="N161" s="435">
        <f>'Workbook Set-up'!$B$24</f>
        <v>0</v>
      </c>
    </row>
    <row r="162" spans="1:14" s="10" customFormat="1">
      <c r="A162" s="433">
        <v>11</v>
      </c>
      <c r="B162" s="475" t="s">
        <v>145</v>
      </c>
      <c r="C162" s="164"/>
      <c r="D162" s="164"/>
      <c r="E162" s="164"/>
      <c r="F162" s="164"/>
      <c r="G162" s="164"/>
      <c r="H162" s="458">
        <f t="shared" si="10"/>
        <v>0</v>
      </c>
      <c r="I162" s="460">
        <f>'Post-Payment Residential'!AK20</f>
        <v>0</v>
      </c>
      <c r="J162" s="460">
        <f>'Post-Payment Residential'!AG20</f>
        <v>0</v>
      </c>
      <c r="K162" s="460">
        <f>'Post-Payment Residential'!AI20</f>
        <v>0</v>
      </c>
      <c r="L162" s="461">
        <f>'Post-Payment Residential'!AH20</f>
        <v>0</v>
      </c>
      <c r="N162" s="435">
        <f>'Workbook Set-up'!$B$24</f>
        <v>0</v>
      </c>
    </row>
    <row r="163" spans="1:14" s="10" customFormat="1">
      <c r="A163" s="433">
        <v>12</v>
      </c>
      <c r="B163" s="475" t="s">
        <v>136</v>
      </c>
      <c r="C163" s="164"/>
      <c r="D163" s="164"/>
      <c r="E163" s="164"/>
      <c r="F163" s="164"/>
      <c r="G163" s="164"/>
      <c r="H163" s="458">
        <f t="shared" ref="H163:H164" si="12">J163+K163</f>
        <v>0</v>
      </c>
      <c r="I163" s="460">
        <f>'Post-Payment Residential'!AK22</f>
        <v>0</v>
      </c>
      <c r="J163" s="460">
        <f>'Post-Payment Residential'!AG22</f>
        <v>0</v>
      </c>
      <c r="K163" s="460">
        <f>'Post-Payment Residential'!AI22</f>
        <v>0</v>
      </c>
      <c r="L163" s="461">
        <f>'Post-Payment Residential'!AH22</f>
        <v>0</v>
      </c>
      <c r="N163" s="435">
        <f>'Workbook Set-up'!$B$24</f>
        <v>0</v>
      </c>
    </row>
    <row r="164" spans="1:14" s="10" customFormat="1">
      <c r="A164" s="433">
        <v>13</v>
      </c>
      <c r="B164" s="475" t="s">
        <v>383</v>
      </c>
      <c r="C164" s="164"/>
      <c r="D164" s="164"/>
      <c r="E164" s="164"/>
      <c r="F164" s="164"/>
      <c r="G164" s="164"/>
      <c r="H164" s="458">
        <f t="shared" si="12"/>
        <v>0</v>
      </c>
      <c r="I164" s="460">
        <f>'Post-Payment Residential'!AK23</f>
        <v>0</v>
      </c>
      <c r="J164" s="460">
        <f>'Post-Payment Residential'!AG23</f>
        <v>0</v>
      </c>
      <c r="K164" s="460">
        <f>'Post-Payment Residential'!AI23</f>
        <v>0</v>
      </c>
      <c r="L164" s="461">
        <f>'Post-Payment Residential'!AH23</f>
        <v>0</v>
      </c>
      <c r="N164" s="435">
        <f>'Workbook Set-up'!$B$24</f>
        <v>0</v>
      </c>
    </row>
    <row r="165" spans="1:14" s="10" customFormat="1">
      <c r="A165" s="433">
        <v>14</v>
      </c>
      <c r="B165" s="475" t="s">
        <v>137</v>
      </c>
      <c r="C165" s="164"/>
      <c r="D165" s="164"/>
      <c r="E165" s="164"/>
      <c r="F165" s="164"/>
      <c r="G165" s="164"/>
      <c r="H165" s="458">
        <f t="shared" ref="H165" si="13">J165+K165</f>
        <v>0</v>
      </c>
      <c r="I165" s="460">
        <f>'Post-Payment Residential'!AK24</f>
        <v>0</v>
      </c>
      <c r="J165" s="460">
        <f>'Post-Payment Residential'!AG24</f>
        <v>0</v>
      </c>
      <c r="K165" s="460">
        <f>'Post-Payment Residential'!AI24</f>
        <v>0</v>
      </c>
      <c r="L165" s="461">
        <f>'Post-Payment Residential'!AH24</f>
        <v>0</v>
      </c>
      <c r="N165" s="435">
        <f>'Workbook Set-up'!$B$24</f>
        <v>0</v>
      </c>
    </row>
    <row r="166" spans="1:14" s="10" customFormat="1" ht="13.5" thickBot="1">
      <c r="A166" s="433">
        <v>15</v>
      </c>
      <c r="B166" s="475" t="s">
        <v>366</v>
      </c>
      <c r="C166" s="164"/>
      <c r="D166" s="164"/>
      <c r="E166" s="164"/>
      <c r="F166" s="164"/>
      <c r="G166" s="164"/>
      <c r="H166" s="468">
        <f t="shared" si="10"/>
        <v>0</v>
      </c>
      <c r="I166" s="468">
        <f>'Post-Payment Residential'!AK25</f>
        <v>0</v>
      </c>
      <c r="J166" s="468">
        <f>'Post-Payment Residential'!AG25</f>
        <v>0</v>
      </c>
      <c r="K166" s="468">
        <f>'Post-Payment Residential'!AI25</f>
        <v>0</v>
      </c>
      <c r="L166" s="469">
        <f>'Post-Payment Residential'!AH25</f>
        <v>0</v>
      </c>
      <c r="N166" s="435">
        <f>'Workbook Set-up'!$B$24</f>
        <v>0</v>
      </c>
    </row>
    <row r="167" spans="1:14" s="10" customFormat="1" ht="13.5" thickTop="1">
      <c r="A167" s="433"/>
      <c r="B167" s="164"/>
      <c r="C167" s="164"/>
      <c r="D167" s="164"/>
      <c r="E167" s="164"/>
      <c r="F167" s="164"/>
      <c r="G167" s="466" t="s">
        <v>133</v>
      </c>
      <c r="H167" s="470">
        <f>SUM(H152:H166)</f>
        <v>0</v>
      </c>
      <c r="I167" s="470">
        <f>SUM(I152:I166)</f>
        <v>0</v>
      </c>
      <c r="J167" s="470">
        <f>SUM(J152:J166)</f>
        <v>0</v>
      </c>
      <c r="K167" s="470">
        <f>SUM(K152:K166)</f>
        <v>0</v>
      </c>
      <c r="L167" s="507">
        <f>IF(SUM(J167:K167)=0,0,J167/SUM(J167:K167))</f>
        <v>0</v>
      </c>
      <c r="N167" s="435">
        <f>'Workbook Set-up'!$B$24</f>
        <v>0</v>
      </c>
    </row>
    <row r="168" spans="1:14" s="10" customFormat="1">
      <c r="A168" s="446"/>
      <c r="B168" s="447"/>
      <c r="C168" s="447"/>
      <c r="D168" s="447"/>
      <c r="E168" s="447"/>
      <c r="F168" s="447"/>
      <c r="G168" s="447"/>
      <c r="H168" s="447"/>
      <c r="I168" s="447"/>
      <c r="J168" s="447"/>
      <c r="K168" s="447"/>
      <c r="L168" s="448"/>
      <c r="N168" s="435">
        <f>'Workbook Set-up'!$B$24</f>
        <v>0</v>
      </c>
    </row>
    <row r="169" spans="1:14" s="487" customFormat="1" ht="15.75">
      <c r="A169" s="493"/>
      <c r="B169" s="478" t="s">
        <v>146</v>
      </c>
      <c r="C169" s="485"/>
      <c r="D169" s="485"/>
      <c r="E169" s="485"/>
      <c r="F169" s="485"/>
      <c r="G169" s="485"/>
      <c r="H169" s="485"/>
      <c r="I169" s="485"/>
      <c r="J169" s="485"/>
      <c r="K169" s="485"/>
      <c r="L169" s="486"/>
      <c r="N169" s="488">
        <f>'Workbook Set-up'!$B$25</f>
        <v>0</v>
      </c>
    </row>
    <row r="170" spans="1:14" s="487" customFormat="1">
      <c r="A170" s="489"/>
      <c r="B170" s="457"/>
      <c r="C170" s="457"/>
      <c r="D170" s="457"/>
      <c r="E170" s="457"/>
      <c r="F170" s="457"/>
      <c r="G170" s="457"/>
      <c r="H170" s="457"/>
      <c r="I170" s="457"/>
      <c r="J170" s="457"/>
      <c r="K170" s="457"/>
      <c r="L170" s="490"/>
      <c r="N170" s="488">
        <f>'Workbook Set-up'!$B$25</f>
        <v>0</v>
      </c>
    </row>
    <row r="171" spans="1:14" s="487" customFormat="1" ht="26.25" thickBot="1">
      <c r="A171" s="489"/>
      <c r="B171" s="454" t="s">
        <v>123</v>
      </c>
      <c r="C171" s="457"/>
      <c r="D171" s="457"/>
      <c r="E171" s="457"/>
      <c r="F171" s="457"/>
      <c r="G171" s="457"/>
      <c r="H171" s="455" t="s">
        <v>132</v>
      </c>
      <c r="I171" s="456" t="s">
        <v>38</v>
      </c>
      <c r="J171" s="456" t="s">
        <v>94</v>
      </c>
      <c r="K171" s="456" t="s">
        <v>95</v>
      </c>
      <c r="L171" s="456" t="s">
        <v>131</v>
      </c>
      <c r="N171" s="488">
        <f>'Workbook Set-up'!$B$25</f>
        <v>0</v>
      </c>
    </row>
    <row r="172" spans="1:14" s="487" customFormat="1" ht="13.5" thickTop="1">
      <c r="A172" s="433">
        <v>1</v>
      </c>
      <c r="B172" s="464" t="s">
        <v>256</v>
      </c>
      <c r="C172" s="457"/>
      <c r="D172" s="457"/>
      <c r="E172" s="457"/>
      <c r="F172" s="457"/>
      <c r="G172" s="457"/>
      <c r="H172" s="460">
        <f>J172+K172</f>
        <v>0</v>
      </c>
      <c r="I172" s="494">
        <f>'Post-Payment PRTF'!AK9</f>
        <v>0</v>
      </c>
      <c r="J172" s="494">
        <f>'Post-Payment PRTF'!AG9</f>
        <v>0</v>
      </c>
      <c r="K172" s="494">
        <f>'Post-Payment PRTF'!AI9</f>
        <v>0</v>
      </c>
      <c r="L172" s="495">
        <f>'Post-Payment PRTF'!AH9</f>
        <v>0</v>
      </c>
      <c r="N172" s="488">
        <f>'Workbook Set-up'!$B$25</f>
        <v>0</v>
      </c>
    </row>
    <row r="173" spans="1:14" s="487" customFormat="1">
      <c r="A173" s="433">
        <v>2</v>
      </c>
      <c r="B173" s="464" t="s">
        <v>147</v>
      </c>
      <c r="C173" s="457"/>
      <c r="D173" s="457"/>
      <c r="E173" s="457"/>
      <c r="F173" s="457"/>
      <c r="G173" s="457"/>
      <c r="H173" s="460">
        <f>J173+K173</f>
        <v>0</v>
      </c>
      <c r="I173" s="494">
        <f>'Post-Payment PRTF'!AK10</f>
        <v>0</v>
      </c>
      <c r="J173" s="494">
        <f>'Post-Payment PRTF'!AG10</f>
        <v>0</v>
      </c>
      <c r="K173" s="494">
        <f>'Post-Payment PRTF'!AI10</f>
        <v>0</v>
      </c>
      <c r="L173" s="495">
        <f>'Post-Payment PRTF'!AH10</f>
        <v>0</v>
      </c>
      <c r="N173" s="488">
        <f>'Workbook Set-up'!$B$25</f>
        <v>0</v>
      </c>
    </row>
    <row r="174" spans="1:14" s="487" customFormat="1">
      <c r="A174" s="433"/>
      <c r="B174" s="464"/>
      <c r="C174" s="457"/>
      <c r="D174" s="457"/>
      <c r="E174" s="457"/>
      <c r="F174" s="457"/>
      <c r="G174" s="457"/>
      <c r="H174" s="496"/>
      <c r="I174" s="496"/>
      <c r="J174" s="496"/>
      <c r="K174" s="496"/>
      <c r="L174" s="497"/>
      <c r="N174" s="488">
        <f>'Workbook Set-up'!$B$25</f>
        <v>0</v>
      </c>
    </row>
    <row r="175" spans="1:14" s="487" customFormat="1" ht="26.25" thickBot="1">
      <c r="A175" s="433"/>
      <c r="B175" s="481" t="s">
        <v>124</v>
      </c>
      <c r="C175" s="457"/>
      <c r="D175" s="457"/>
      <c r="E175" s="457"/>
      <c r="F175" s="457"/>
      <c r="G175" s="457"/>
      <c r="H175" s="455" t="s">
        <v>132</v>
      </c>
      <c r="I175" s="456" t="s">
        <v>38</v>
      </c>
      <c r="J175" s="456" t="s">
        <v>94</v>
      </c>
      <c r="K175" s="456" t="s">
        <v>95</v>
      </c>
      <c r="L175" s="456" t="s">
        <v>131</v>
      </c>
      <c r="N175" s="488">
        <f>'Workbook Set-up'!$B$25</f>
        <v>0</v>
      </c>
    </row>
    <row r="176" spans="1:14" s="487" customFormat="1" ht="13.5" thickTop="1">
      <c r="A176" s="433">
        <v>3</v>
      </c>
      <c r="B176" s="464" t="s">
        <v>148</v>
      </c>
      <c r="C176" s="457"/>
      <c r="D176" s="457"/>
      <c r="E176" s="457"/>
      <c r="F176" s="457"/>
      <c r="G176" s="457"/>
      <c r="H176" s="460">
        <f>J176+K176</f>
        <v>0</v>
      </c>
      <c r="I176" s="494">
        <f>'Post-Payment PRTF'!AK14</f>
        <v>0</v>
      </c>
      <c r="J176" s="494">
        <f>'Post-Payment PRTF'!AG14</f>
        <v>0</v>
      </c>
      <c r="K176" s="494">
        <f>'Post-Payment PRTF'!AI14</f>
        <v>0</v>
      </c>
      <c r="L176" s="495">
        <f>'Post-Payment PRTF'!AH14</f>
        <v>0</v>
      </c>
      <c r="N176" s="488">
        <f>'Workbook Set-up'!$B$25</f>
        <v>0</v>
      </c>
    </row>
    <row r="177" spans="1:14" s="487" customFormat="1">
      <c r="A177" s="433">
        <v>4</v>
      </c>
      <c r="B177" s="464" t="s">
        <v>203</v>
      </c>
      <c r="C177" s="457"/>
      <c r="D177" s="457"/>
      <c r="E177" s="457"/>
      <c r="F177" s="457"/>
      <c r="G177" s="457"/>
      <c r="H177" s="460">
        <f>J177+K177</f>
        <v>0</v>
      </c>
      <c r="I177" s="494">
        <f>'Post-Payment PRTF'!AK17</f>
        <v>0</v>
      </c>
      <c r="J177" s="494">
        <f>'Post-Payment PRTF'!AG17</f>
        <v>0</v>
      </c>
      <c r="K177" s="494">
        <f>'Post-Payment PRTF'!AI17</f>
        <v>0</v>
      </c>
      <c r="L177" s="495">
        <f>'Post-Payment PRTF'!AH17</f>
        <v>0</v>
      </c>
      <c r="N177" s="488">
        <f>'Workbook Set-up'!$B$25</f>
        <v>0</v>
      </c>
    </row>
    <row r="178" spans="1:14" s="487" customFormat="1">
      <c r="A178" s="433">
        <v>5</v>
      </c>
      <c r="B178" s="464" t="s">
        <v>388</v>
      </c>
      <c r="C178" s="457"/>
      <c r="D178" s="457"/>
      <c r="E178" s="457"/>
      <c r="F178" s="457"/>
      <c r="G178" s="457"/>
      <c r="H178" s="460">
        <f>J178+K178</f>
        <v>0</v>
      </c>
      <c r="I178" s="494">
        <f>'Post-Payment PRTF'!AK18</f>
        <v>0</v>
      </c>
      <c r="J178" s="494">
        <f>'Post-Payment PRTF'!AG18</f>
        <v>0</v>
      </c>
      <c r="K178" s="494">
        <f>'Post-Payment PRTF'!AI18</f>
        <v>0</v>
      </c>
      <c r="L178" s="495">
        <f>'Post-Payment PRTF'!AH18</f>
        <v>0</v>
      </c>
      <c r="N178" s="488">
        <f>'Workbook Set-up'!$B$25</f>
        <v>0</v>
      </c>
    </row>
    <row r="179" spans="1:14" s="487" customFormat="1">
      <c r="A179" s="433">
        <v>6</v>
      </c>
      <c r="B179" s="464" t="s">
        <v>386</v>
      </c>
      <c r="C179" s="457"/>
      <c r="D179" s="457"/>
      <c r="E179" s="457"/>
      <c r="F179" s="457"/>
      <c r="G179" s="457"/>
      <c r="H179" s="460">
        <f t="shared" ref="H179" si="14">J179+K179</f>
        <v>0</v>
      </c>
      <c r="I179" s="494">
        <f>'Post-Payment PRTF'!AK19</f>
        <v>0</v>
      </c>
      <c r="J179" s="494">
        <f>'Post-Payment PRTF'!AG19</f>
        <v>0</v>
      </c>
      <c r="K179" s="494">
        <f>'Post-Payment PRTF'!AI19</f>
        <v>0</v>
      </c>
      <c r="L179" s="495">
        <f>'Post-Payment PRTF'!AH19</f>
        <v>0</v>
      </c>
      <c r="N179" s="488">
        <f>'Workbook Set-up'!$B$25</f>
        <v>0</v>
      </c>
    </row>
    <row r="180" spans="1:14" s="487" customFormat="1">
      <c r="A180" s="433">
        <v>7</v>
      </c>
      <c r="B180" s="464" t="s">
        <v>149</v>
      </c>
      <c r="C180" s="457"/>
      <c r="D180" s="457"/>
      <c r="E180" s="457"/>
      <c r="F180" s="457"/>
      <c r="G180" s="457"/>
      <c r="H180" s="460">
        <f t="shared" ref="H180:H185" si="15">J180+K180</f>
        <v>0</v>
      </c>
      <c r="I180" s="494">
        <f>'Post-Payment PRTF'!AK20</f>
        <v>0</v>
      </c>
      <c r="J180" s="494">
        <f>'Post-Payment PRTF'!AG20</f>
        <v>0</v>
      </c>
      <c r="K180" s="494">
        <f>'Post-Payment PRTF'!AI20</f>
        <v>0</v>
      </c>
      <c r="L180" s="495">
        <f>'Post-Payment PRTF'!AH20</f>
        <v>0</v>
      </c>
      <c r="N180" s="488">
        <f>'Workbook Set-up'!$B$25</f>
        <v>0</v>
      </c>
    </row>
    <row r="181" spans="1:14" s="487" customFormat="1">
      <c r="A181" s="433">
        <v>8</v>
      </c>
      <c r="B181" s="464" t="s">
        <v>249</v>
      </c>
      <c r="C181" s="457"/>
      <c r="D181" s="457"/>
      <c r="E181" s="457"/>
      <c r="F181" s="457"/>
      <c r="G181" s="457"/>
      <c r="H181" s="460">
        <f t="shared" si="15"/>
        <v>0</v>
      </c>
      <c r="I181" s="494">
        <f>'Post-Payment PRTF'!AK21</f>
        <v>0</v>
      </c>
      <c r="J181" s="494">
        <f>'Post-Payment PRTF'!AG21</f>
        <v>0</v>
      </c>
      <c r="K181" s="494">
        <f>'Post-Payment PRTF'!AI21</f>
        <v>0</v>
      </c>
      <c r="L181" s="495">
        <f>'Post-Payment PRTF'!AH21</f>
        <v>0</v>
      </c>
      <c r="N181" s="488">
        <f>'Workbook Set-up'!$B$25</f>
        <v>0</v>
      </c>
    </row>
    <row r="182" spans="1:14" s="487" customFormat="1">
      <c r="A182" s="433">
        <v>9</v>
      </c>
      <c r="B182" s="464" t="s">
        <v>125</v>
      </c>
      <c r="C182" s="457"/>
      <c r="D182" s="457"/>
      <c r="E182" s="457"/>
      <c r="F182" s="457"/>
      <c r="G182" s="457"/>
      <c r="H182" s="460">
        <f t="shared" si="15"/>
        <v>0</v>
      </c>
      <c r="I182" s="494">
        <f>'Post-Payment PRTF'!AK22</f>
        <v>0</v>
      </c>
      <c r="J182" s="494">
        <f>'Post-Payment PRTF'!AG22</f>
        <v>0</v>
      </c>
      <c r="K182" s="494">
        <f>'Post-Payment PRTF'!AI22</f>
        <v>0</v>
      </c>
      <c r="L182" s="495">
        <f>'Post-Payment PRTF'!AH22</f>
        <v>0</v>
      </c>
      <c r="N182" s="488">
        <f>'Workbook Set-up'!$B$25</f>
        <v>0</v>
      </c>
    </row>
    <row r="183" spans="1:14" s="487" customFormat="1">
      <c r="A183" s="433">
        <v>10</v>
      </c>
      <c r="B183" s="464" t="s">
        <v>102</v>
      </c>
      <c r="C183" s="457"/>
      <c r="D183" s="457"/>
      <c r="E183" s="457"/>
      <c r="F183" s="457"/>
      <c r="G183" s="457"/>
      <c r="H183" s="460">
        <f t="shared" si="15"/>
        <v>0</v>
      </c>
      <c r="I183" s="494">
        <f>'Post-Payment PRTF'!AK23</f>
        <v>0</v>
      </c>
      <c r="J183" s="494">
        <f>'Post-Payment PRTF'!AG23</f>
        <v>0</v>
      </c>
      <c r="K183" s="494">
        <f>'Post-Payment PRTF'!AI23</f>
        <v>0</v>
      </c>
      <c r="L183" s="495">
        <f>'Post-Payment PRTF'!AH23</f>
        <v>0</v>
      </c>
      <c r="N183" s="488">
        <f>'Workbook Set-up'!$B$25</f>
        <v>0</v>
      </c>
    </row>
    <row r="184" spans="1:14" s="487" customFormat="1">
      <c r="A184" s="433">
        <v>11</v>
      </c>
      <c r="B184" s="464" t="s">
        <v>248</v>
      </c>
      <c r="C184" s="457"/>
      <c r="D184" s="457"/>
      <c r="E184" s="457"/>
      <c r="F184" s="457"/>
      <c r="G184" s="457"/>
      <c r="H184" s="460">
        <f t="shared" si="15"/>
        <v>0</v>
      </c>
      <c r="I184" s="494">
        <f>'Post-Payment PRTF'!AK24</f>
        <v>0</v>
      </c>
      <c r="J184" s="494">
        <f>'Post-Payment PRTF'!AG24</f>
        <v>0</v>
      </c>
      <c r="K184" s="494">
        <f>'Post-Payment PRTF'!AI24</f>
        <v>0</v>
      </c>
      <c r="L184" s="495">
        <f>'Post-Payment PRTF'!AH24</f>
        <v>0</v>
      </c>
      <c r="N184" s="488">
        <f>'Workbook Set-up'!$B$25</f>
        <v>0</v>
      </c>
    </row>
    <row r="185" spans="1:14" s="487" customFormat="1">
      <c r="A185" s="433">
        <v>12</v>
      </c>
      <c r="B185" s="464" t="s">
        <v>126</v>
      </c>
      <c r="C185" s="457"/>
      <c r="D185" s="457"/>
      <c r="E185" s="457"/>
      <c r="F185" s="457"/>
      <c r="G185" s="457"/>
      <c r="H185" s="460">
        <f t="shared" si="15"/>
        <v>0</v>
      </c>
      <c r="I185" s="494">
        <f>'Post-Payment PRTF'!AK25</f>
        <v>0</v>
      </c>
      <c r="J185" s="494">
        <f>'Post-Payment PRTF'!AG25</f>
        <v>0</v>
      </c>
      <c r="K185" s="494">
        <f>'Post-Payment PRTF'!AI25</f>
        <v>0</v>
      </c>
      <c r="L185" s="495">
        <f>'Post-Payment PRTF'!AH25</f>
        <v>0</v>
      </c>
      <c r="N185" s="488">
        <f>'Workbook Set-up'!$B$25</f>
        <v>0</v>
      </c>
    </row>
    <row r="186" spans="1:14" s="487" customFormat="1">
      <c r="A186" s="433"/>
      <c r="B186" s="464"/>
      <c r="C186" s="457"/>
      <c r="D186" s="457"/>
      <c r="E186" s="457"/>
      <c r="F186" s="457"/>
      <c r="G186" s="457"/>
      <c r="H186" s="496"/>
      <c r="I186" s="496"/>
      <c r="J186" s="496"/>
      <c r="K186" s="496"/>
      <c r="L186" s="497"/>
      <c r="N186" s="488">
        <f>'Workbook Set-up'!$B$25</f>
        <v>0</v>
      </c>
    </row>
    <row r="187" spans="1:14" s="487" customFormat="1" ht="26.25" thickBot="1">
      <c r="A187" s="433"/>
      <c r="B187" s="481" t="s">
        <v>114</v>
      </c>
      <c r="C187" s="457"/>
      <c r="D187" s="457"/>
      <c r="E187" s="457"/>
      <c r="F187" s="457"/>
      <c r="G187" s="457"/>
      <c r="H187" s="455" t="s">
        <v>130</v>
      </c>
      <c r="I187" s="456" t="s">
        <v>38</v>
      </c>
      <c r="J187" s="456" t="s">
        <v>94</v>
      </c>
      <c r="K187" s="456" t="s">
        <v>95</v>
      </c>
      <c r="L187" s="471" t="s">
        <v>131</v>
      </c>
      <c r="N187" s="488">
        <f>'Workbook Set-up'!$B$25</f>
        <v>0</v>
      </c>
    </row>
    <row r="188" spans="1:14" s="487" customFormat="1" ht="13.5" thickTop="1">
      <c r="A188" s="433">
        <v>13</v>
      </c>
      <c r="B188" s="475" t="s">
        <v>145</v>
      </c>
      <c r="C188" s="457"/>
      <c r="D188" s="457"/>
      <c r="E188" s="457"/>
      <c r="F188" s="457"/>
      <c r="G188" s="457"/>
      <c r="H188" s="460">
        <f t="shared" ref="H188:H193" si="16">J188+K188</f>
        <v>0</v>
      </c>
      <c r="I188" s="494">
        <f>'Post-Payment PRTF'!AK27</f>
        <v>0</v>
      </c>
      <c r="J188" s="494">
        <f>'Post-Payment PRTF'!AG27</f>
        <v>0</v>
      </c>
      <c r="K188" s="494">
        <f>'Post-Payment PRTF'!AI27</f>
        <v>0</v>
      </c>
      <c r="L188" s="495">
        <f>'Post-Payment PRTF'!AH27</f>
        <v>0</v>
      </c>
      <c r="N188" s="488">
        <f>'Workbook Set-up'!$B$25</f>
        <v>0</v>
      </c>
    </row>
    <row r="189" spans="1:14" s="487" customFormat="1">
      <c r="A189" s="433">
        <v>14</v>
      </c>
      <c r="B189" s="475" t="s">
        <v>387</v>
      </c>
      <c r="C189" s="457"/>
      <c r="D189" s="457"/>
      <c r="E189" s="457"/>
      <c r="F189" s="457"/>
      <c r="G189" s="457"/>
      <c r="H189" s="460">
        <f t="shared" si="16"/>
        <v>0</v>
      </c>
      <c r="I189" s="494">
        <f>'Post-Payment PRTF'!AK28</f>
        <v>0</v>
      </c>
      <c r="J189" s="494">
        <f>'Post-Payment PRTF'!AG28</f>
        <v>0</v>
      </c>
      <c r="K189" s="494">
        <f>'Post-Payment PRTF'!AI28</f>
        <v>0</v>
      </c>
      <c r="L189" s="495">
        <f>'Post-Payment PRTF'!AH28</f>
        <v>0</v>
      </c>
      <c r="N189" s="488">
        <f>'Workbook Set-up'!$B$25</f>
        <v>0</v>
      </c>
    </row>
    <row r="190" spans="1:14" s="487" customFormat="1">
      <c r="A190" s="433">
        <v>15</v>
      </c>
      <c r="B190" s="475" t="s">
        <v>136</v>
      </c>
      <c r="C190" s="457"/>
      <c r="D190" s="457"/>
      <c r="E190" s="457"/>
      <c r="F190" s="457"/>
      <c r="G190" s="457"/>
      <c r="H190" s="460">
        <f t="shared" si="16"/>
        <v>0</v>
      </c>
      <c r="I190" s="494">
        <f>'Post-Payment PRTF'!AK29</f>
        <v>0</v>
      </c>
      <c r="J190" s="494">
        <f>'Post-Payment PRTF'!AG29</f>
        <v>0</v>
      </c>
      <c r="K190" s="494">
        <f>'Post-Payment PRTF'!AI29</f>
        <v>0</v>
      </c>
      <c r="L190" s="495">
        <f>'Post-Payment PRTF'!AH29</f>
        <v>0</v>
      </c>
      <c r="N190" s="488">
        <f>'Workbook Set-up'!$B$25</f>
        <v>0</v>
      </c>
    </row>
    <row r="191" spans="1:14" s="487" customFormat="1">
      <c r="A191" s="433">
        <v>16</v>
      </c>
      <c r="B191" s="475" t="s">
        <v>137</v>
      </c>
      <c r="C191" s="457"/>
      <c r="D191" s="457"/>
      <c r="E191" s="457"/>
      <c r="F191" s="457"/>
      <c r="G191" s="457"/>
      <c r="H191" s="460">
        <f t="shared" si="16"/>
        <v>0</v>
      </c>
      <c r="I191" s="494">
        <f>'Post-Payment PRTF'!AK30</f>
        <v>0</v>
      </c>
      <c r="J191" s="494">
        <f>'Post-Payment PRTF'!AG30</f>
        <v>0</v>
      </c>
      <c r="K191" s="494">
        <f>'Post-Payment PRTF'!AI30</f>
        <v>0</v>
      </c>
      <c r="L191" s="495">
        <f>'Post-Payment PRTF'!AH30</f>
        <v>0</v>
      </c>
      <c r="N191" s="488">
        <f>'Workbook Set-up'!$B$25</f>
        <v>0</v>
      </c>
    </row>
    <row r="192" spans="1:14" s="487" customFormat="1">
      <c r="A192" s="433">
        <v>17</v>
      </c>
      <c r="B192" s="475" t="s">
        <v>366</v>
      </c>
      <c r="C192" s="457"/>
      <c r="D192" s="457"/>
      <c r="E192" s="457"/>
      <c r="F192" s="457"/>
      <c r="G192" s="457"/>
      <c r="H192" s="460">
        <f t="shared" ref="H192" si="17">J192+K192</f>
        <v>0</v>
      </c>
      <c r="I192" s="494">
        <f>'Post-Payment PRTF'!AK31</f>
        <v>0</v>
      </c>
      <c r="J192" s="494">
        <f>'Post-Payment PRTF'!AG31</f>
        <v>0</v>
      </c>
      <c r="K192" s="494">
        <f>'Post-Payment PRTF'!AI31</f>
        <v>0</v>
      </c>
      <c r="L192" s="495">
        <f>'Post-Payment PRTF'!AH31</f>
        <v>0</v>
      </c>
      <c r="N192" s="488">
        <f>'Workbook Set-up'!$B$25</f>
        <v>0</v>
      </c>
    </row>
    <row r="193" spans="1:14" s="487" customFormat="1">
      <c r="A193" s="433">
        <v>18</v>
      </c>
      <c r="B193" s="475" t="s">
        <v>150</v>
      </c>
      <c r="C193" s="457"/>
      <c r="D193" s="457"/>
      <c r="E193" s="457"/>
      <c r="F193" s="457"/>
      <c r="G193" s="457"/>
      <c r="H193" s="460">
        <f t="shared" si="16"/>
        <v>0</v>
      </c>
      <c r="I193" s="494">
        <f>'Post-Payment PRTF'!AK32</f>
        <v>0</v>
      </c>
      <c r="J193" s="494">
        <f>'Post-Payment PRTF'!AG32</f>
        <v>0</v>
      </c>
      <c r="K193" s="494">
        <f>'Post-Payment PRTF'!AI32</f>
        <v>0</v>
      </c>
      <c r="L193" s="495">
        <f>'Post-Payment PRTF'!AH32</f>
        <v>0</v>
      </c>
      <c r="N193" s="488">
        <f>'Workbook Set-up'!$B$25</f>
        <v>0</v>
      </c>
    </row>
    <row r="194" spans="1:14" s="487" customFormat="1">
      <c r="A194" s="489"/>
      <c r="B194" s="475"/>
      <c r="C194" s="457"/>
      <c r="D194" s="457"/>
      <c r="E194" s="457"/>
      <c r="F194" s="457"/>
      <c r="G194" s="457"/>
      <c r="H194" s="484"/>
      <c r="I194" s="484"/>
      <c r="J194" s="484"/>
      <c r="K194" s="484"/>
      <c r="L194" s="465"/>
      <c r="N194" s="488">
        <f>'Workbook Set-up'!$B$25</f>
        <v>0</v>
      </c>
    </row>
    <row r="195" spans="1:14" s="487" customFormat="1">
      <c r="A195" s="489"/>
      <c r="B195" s="457"/>
      <c r="C195" s="457"/>
      <c r="D195" s="457"/>
      <c r="E195" s="457"/>
      <c r="F195" s="457"/>
      <c r="G195" s="498" t="s">
        <v>133</v>
      </c>
      <c r="H195" s="470">
        <f>SUM(H173:H178,H172:H185,H188:H193)</f>
        <v>0</v>
      </c>
      <c r="I195" s="470">
        <f>SUM(I173:I178,I172:I185,I188:I193)</f>
        <v>0</v>
      </c>
      <c r="J195" s="470">
        <f>SUM(J173:J178,J172:J185,J188:J193)</f>
        <v>0</v>
      </c>
      <c r="K195" s="470">
        <f>SUM(K173:K178,K172:K185,K188:K193)</f>
        <v>0</v>
      </c>
      <c r="L195" s="791">
        <f>IF(SUM(J195:K195)=0,0,J195/SUM(J195:K195))</f>
        <v>0</v>
      </c>
      <c r="N195" s="488">
        <f>'Workbook Set-up'!$B$25</f>
        <v>0</v>
      </c>
    </row>
    <row r="196" spans="1:14" s="10" customFormat="1">
      <c r="A196" s="433"/>
      <c r="B196" s="164"/>
      <c r="C196" s="164"/>
      <c r="D196" s="164"/>
      <c r="E196" s="164"/>
      <c r="F196" s="164"/>
      <c r="G196" s="164"/>
      <c r="H196" s="164"/>
      <c r="I196" s="164"/>
      <c r="J196" s="164"/>
      <c r="K196" s="164"/>
      <c r="L196" s="434"/>
      <c r="N196" s="488">
        <f>'Workbook Set-up'!$B$25</f>
        <v>0</v>
      </c>
    </row>
    <row r="197" spans="1:14" s="10" customFormat="1">
      <c r="A197" s="446"/>
      <c r="B197" s="447"/>
      <c r="C197" s="447"/>
      <c r="D197" s="447"/>
      <c r="E197" s="447"/>
      <c r="F197" s="447"/>
      <c r="G197" s="447"/>
      <c r="H197" s="447"/>
      <c r="I197" s="447"/>
      <c r="J197" s="447"/>
      <c r="K197" s="447"/>
      <c r="L197" s="448"/>
      <c r="N197" s="488">
        <f>'Workbook Set-up'!$B$25</f>
        <v>0</v>
      </c>
    </row>
    <row r="198" spans="1:14" s="487" customFormat="1" ht="15.75">
      <c r="A198" s="493"/>
      <c r="B198" s="478" t="s">
        <v>674</v>
      </c>
      <c r="C198" s="485"/>
      <c r="D198" s="485"/>
      <c r="E198" s="485"/>
      <c r="F198" s="485"/>
      <c r="G198" s="485"/>
      <c r="H198" s="485"/>
      <c r="I198" s="485"/>
      <c r="J198" s="485"/>
      <c r="K198" s="485"/>
      <c r="L198" s="486"/>
      <c r="N198" s="488">
        <f>'Workbook Set-up'!$B$26</f>
        <v>0</v>
      </c>
    </row>
    <row r="199" spans="1:14" s="487" customFormat="1">
      <c r="A199" s="489"/>
      <c r="B199" s="457"/>
      <c r="C199" s="457"/>
      <c r="D199" s="457"/>
      <c r="E199" s="457"/>
      <c r="F199" s="457"/>
      <c r="G199" s="457"/>
      <c r="H199" s="457"/>
      <c r="I199" s="457"/>
      <c r="J199" s="457"/>
      <c r="K199" s="457"/>
      <c r="L199" s="490"/>
      <c r="N199" s="488">
        <f>'Workbook Set-up'!$B$26</f>
        <v>0</v>
      </c>
    </row>
    <row r="200" spans="1:14" s="487" customFormat="1" ht="26.25" thickBot="1">
      <c r="A200" s="489"/>
      <c r="B200" s="454" t="s">
        <v>123</v>
      </c>
      <c r="C200" s="457"/>
      <c r="D200" s="457"/>
      <c r="E200" s="457"/>
      <c r="F200" s="457"/>
      <c r="G200" s="457"/>
      <c r="H200" s="455" t="s">
        <v>132</v>
      </c>
      <c r="I200" s="456" t="s">
        <v>38</v>
      </c>
      <c r="J200" s="456" t="s">
        <v>94</v>
      </c>
      <c r="K200" s="456" t="s">
        <v>95</v>
      </c>
      <c r="L200" s="456" t="s">
        <v>131</v>
      </c>
      <c r="N200" s="488">
        <f>'Workbook Set-up'!$B$26</f>
        <v>0</v>
      </c>
    </row>
    <row r="201" spans="1:14" s="487" customFormat="1" ht="13.5" thickTop="1">
      <c r="A201" s="433">
        <v>1</v>
      </c>
      <c r="B201" s="464" t="s">
        <v>256</v>
      </c>
      <c r="C201" s="457"/>
      <c r="D201" s="457"/>
      <c r="E201" s="457"/>
      <c r="F201" s="457"/>
      <c r="G201" s="457"/>
      <c r="H201" s="460">
        <f>J201+K201</f>
        <v>0</v>
      </c>
      <c r="I201" s="494">
        <f>'Post-Payment TFC'!AK9</f>
        <v>0</v>
      </c>
      <c r="J201" s="494">
        <f>'Post-Payment TFC'!AG9</f>
        <v>0</v>
      </c>
      <c r="K201" s="494">
        <f>'Post-Payment TFC'!AI9</f>
        <v>0</v>
      </c>
      <c r="L201" s="495">
        <f>'Post-Payment TFC'!AH9</f>
        <v>0</v>
      </c>
      <c r="N201" s="488">
        <f>'Workbook Set-up'!$B$26</f>
        <v>0</v>
      </c>
    </row>
    <row r="202" spans="1:14" s="487" customFormat="1">
      <c r="A202" s="433">
        <v>2</v>
      </c>
      <c r="B202" s="464" t="s">
        <v>660</v>
      </c>
      <c r="C202" s="457"/>
      <c r="D202" s="457"/>
      <c r="E202" s="457"/>
      <c r="F202" s="457"/>
      <c r="G202" s="457"/>
      <c r="H202" s="460">
        <f>J202+K202</f>
        <v>0</v>
      </c>
      <c r="I202" s="494">
        <f>'Post-Payment TFC'!AK10</f>
        <v>0</v>
      </c>
      <c r="J202" s="494">
        <f>'Post-Payment TFC'!AG10</f>
        <v>0</v>
      </c>
      <c r="K202" s="494">
        <f>'Post-Payment TFC'!AI10</f>
        <v>0</v>
      </c>
      <c r="L202" s="495">
        <f>'Post-Payment TFC'!AH10</f>
        <v>0</v>
      </c>
      <c r="N202" s="488">
        <f>'Workbook Set-up'!$B$26</f>
        <v>0</v>
      </c>
    </row>
    <row r="203" spans="1:14" s="487" customFormat="1">
      <c r="A203" s="433">
        <v>3</v>
      </c>
      <c r="B203" s="464" t="s">
        <v>661</v>
      </c>
      <c r="C203" s="457"/>
      <c r="D203" s="457"/>
      <c r="E203" s="457"/>
      <c r="F203" s="457"/>
      <c r="G203" s="457"/>
      <c r="H203" s="460">
        <f>J203+K203</f>
        <v>0</v>
      </c>
      <c r="I203" s="494">
        <f>'Post-Payment TFC'!AK11</f>
        <v>0</v>
      </c>
      <c r="J203" s="494">
        <f>'Post-Payment TFC'!AG11</f>
        <v>0</v>
      </c>
      <c r="K203" s="494">
        <f>'Post-Payment TFC'!AI11</f>
        <v>0</v>
      </c>
      <c r="L203" s="495">
        <f>'Post-Payment TFC'!AH11</f>
        <v>0</v>
      </c>
      <c r="N203" s="488">
        <f>'Workbook Set-up'!$B$26</f>
        <v>0</v>
      </c>
    </row>
    <row r="204" spans="1:14" s="487" customFormat="1">
      <c r="A204" s="433"/>
      <c r="B204" s="464"/>
      <c r="C204" s="457"/>
      <c r="D204" s="457"/>
      <c r="E204" s="457"/>
      <c r="F204" s="457"/>
      <c r="G204" s="457"/>
      <c r="H204" s="496"/>
      <c r="I204" s="496"/>
      <c r="J204" s="496"/>
      <c r="K204" s="496"/>
      <c r="L204" s="497"/>
      <c r="N204" s="488">
        <f>'Workbook Set-up'!$B$26</f>
        <v>0</v>
      </c>
    </row>
    <row r="205" spans="1:14" s="487" customFormat="1" ht="26.25" thickBot="1">
      <c r="A205" s="433"/>
      <c r="B205" s="481" t="s">
        <v>124</v>
      </c>
      <c r="C205" s="457"/>
      <c r="D205" s="457"/>
      <c r="E205" s="457"/>
      <c r="F205" s="457"/>
      <c r="G205" s="457"/>
      <c r="H205" s="455" t="s">
        <v>132</v>
      </c>
      <c r="I205" s="456" t="s">
        <v>38</v>
      </c>
      <c r="J205" s="456" t="s">
        <v>94</v>
      </c>
      <c r="K205" s="456" t="s">
        <v>95</v>
      </c>
      <c r="L205" s="456" t="s">
        <v>131</v>
      </c>
      <c r="N205" s="488">
        <f>'Workbook Set-up'!$B$26</f>
        <v>0</v>
      </c>
    </row>
    <row r="206" spans="1:14" s="487" customFormat="1" ht="13.5" thickTop="1">
      <c r="A206" s="433">
        <v>4</v>
      </c>
      <c r="B206" s="464" t="s">
        <v>662</v>
      </c>
      <c r="C206" s="457"/>
      <c r="D206" s="457"/>
      <c r="E206" s="457"/>
      <c r="F206" s="457"/>
      <c r="G206" s="457"/>
      <c r="H206" s="460">
        <f>J206+K206</f>
        <v>0</v>
      </c>
      <c r="I206" s="494">
        <f>'Post-Payment TFC'!AK13</f>
        <v>0</v>
      </c>
      <c r="J206" s="494">
        <f>'Post-Payment TFC'!AG13</f>
        <v>0</v>
      </c>
      <c r="K206" s="494">
        <f>'Post-Payment TFC'!AI13</f>
        <v>0</v>
      </c>
      <c r="L206" s="495">
        <f>'Post-Payment TFC'!AH13</f>
        <v>0</v>
      </c>
      <c r="N206" s="488">
        <f>'Workbook Set-up'!$B$26</f>
        <v>0</v>
      </c>
    </row>
    <row r="207" spans="1:14" s="487" customFormat="1">
      <c r="A207" s="433">
        <v>5</v>
      </c>
      <c r="B207" s="464" t="s">
        <v>380</v>
      </c>
      <c r="C207" s="457"/>
      <c r="D207" s="457"/>
      <c r="E207" s="457"/>
      <c r="F207" s="457"/>
      <c r="G207" s="457"/>
      <c r="H207" s="460">
        <f>J207+K207</f>
        <v>0</v>
      </c>
      <c r="I207" s="494">
        <f>'Post-Payment TFC'!AK14</f>
        <v>0</v>
      </c>
      <c r="J207" s="494">
        <f>'Post-Payment TFC'!AG14</f>
        <v>0</v>
      </c>
      <c r="K207" s="494">
        <f>'Post-Payment TFC'!AI14</f>
        <v>0</v>
      </c>
      <c r="L207" s="495">
        <f>'Post-Payment TFC'!AH14</f>
        <v>0</v>
      </c>
      <c r="N207" s="488">
        <f>'Workbook Set-up'!$B$26</f>
        <v>0</v>
      </c>
    </row>
    <row r="208" spans="1:14" s="487" customFormat="1">
      <c r="A208" s="433">
        <v>6</v>
      </c>
      <c r="B208" s="464" t="s">
        <v>663</v>
      </c>
      <c r="C208" s="457"/>
      <c r="D208" s="457"/>
      <c r="E208" s="457"/>
      <c r="F208" s="457"/>
      <c r="G208" s="457"/>
      <c r="H208" s="460">
        <f>J208+K208</f>
        <v>0</v>
      </c>
      <c r="I208" s="494">
        <f>'Post-Payment TFC'!AK15</f>
        <v>0</v>
      </c>
      <c r="J208" s="494">
        <f>'Post-Payment TFC'!AG15</f>
        <v>0</v>
      </c>
      <c r="K208" s="494">
        <f>'Post-Payment TFC'!AI15</f>
        <v>0</v>
      </c>
      <c r="L208" s="495">
        <f>'Post-Payment TFC'!AH15</f>
        <v>0</v>
      </c>
      <c r="N208" s="488">
        <f>'Workbook Set-up'!$B$26</f>
        <v>0</v>
      </c>
    </row>
    <row r="209" spans="1:14" s="487" customFormat="1">
      <c r="A209" s="433">
        <v>7</v>
      </c>
      <c r="B209" s="464" t="s">
        <v>664</v>
      </c>
      <c r="C209" s="457"/>
      <c r="D209" s="457"/>
      <c r="E209" s="457"/>
      <c r="F209" s="457"/>
      <c r="G209" s="457"/>
      <c r="H209" s="460">
        <f t="shared" ref="H209" si="18">J209+K209</f>
        <v>0</v>
      </c>
      <c r="I209" s="494">
        <f>'Post-Payment TFC'!AK16</f>
        <v>0</v>
      </c>
      <c r="J209" s="494">
        <f>'Post-Payment TFC'!AG16</f>
        <v>0</v>
      </c>
      <c r="K209" s="494">
        <f>'Post-Payment TFC'!AI16</f>
        <v>0</v>
      </c>
      <c r="L209" s="495">
        <f>'Post-Payment TFC'!AH16</f>
        <v>0</v>
      </c>
      <c r="N209" s="488">
        <f>'Workbook Set-up'!$B$26</f>
        <v>0</v>
      </c>
    </row>
    <row r="210" spans="1:14" s="487" customFormat="1">
      <c r="A210" s="433"/>
      <c r="B210" s="464"/>
      <c r="C210" s="457"/>
      <c r="D210" s="457"/>
      <c r="E210" s="457"/>
      <c r="F210" s="457"/>
      <c r="G210" s="457"/>
      <c r="H210" s="496"/>
      <c r="I210" s="496"/>
      <c r="J210" s="496"/>
      <c r="K210" s="496"/>
      <c r="L210" s="497"/>
      <c r="N210" s="488">
        <f>'Workbook Set-up'!$B$26</f>
        <v>0</v>
      </c>
    </row>
    <row r="211" spans="1:14" s="487" customFormat="1" ht="26.25" thickBot="1">
      <c r="A211" s="433"/>
      <c r="B211" s="481" t="s">
        <v>114</v>
      </c>
      <c r="C211" s="457"/>
      <c r="D211" s="457"/>
      <c r="E211" s="457"/>
      <c r="F211" s="457"/>
      <c r="G211" s="457"/>
      <c r="H211" s="455" t="s">
        <v>130</v>
      </c>
      <c r="I211" s="456" t="s">
        <v>38</v>
      </c>
      <c r="J211" s="456" t="s">
        <v>94</v>
      </c>
      <c r="K211" s="456" t="s">
        <v>95</v>
      </c>
      <c r="L211" s="471" t="s">
        <v>131</v>
      </c>
      <c r="N211" s="488">
        <f>'Workbook Set-up'!$B$26</f>
        <v>0</v>
      </c>
    </row>
    <row r="212" spans="1:14" s="487" customFormat="1" ht="13.5" thickTop="1">
      <c r="A212" s="433">
        <v>8</v>
      </c>
      <c r="B212" s="475" t="s">
        <v>665</v>
      </c>
      <c r="C212" s="457"/>
      <c r="D212" s="457"/>
      <c r="E212" s="457"/>
      <c r="F212" s="457"/>
      <c r="G212" s="457"/>
      <c r="H212" s="460">
        <f t="shared" ref="H212:H219" si="19">J212+K212</f>
        <v>0</v>
      </c>
      <c r="I212" s="494">
        <f>'Post-Payment TFC'!AK18</f>
        <v>0</v>
      </c>
      <c r="J212" s="494">
        <f>'Post-Payment TFC'!AG18</f>
        <v>0</v>
      </c>
      <c r="K212" s="494">
        <f>'Post-Payment TFC'!AI18</f>
        <v>0</v>
      </c>
      <c r="L212" s="495">
        <f>'Post-Payment TFC'!AH18</f>
        <v>0</v>
      </c>
      <c r="N212" s="488">
        <f>'Workbook Set-up'!$B$26</f>
        <v>0</v>
      </c>
    </row>
    <row r="213" spans="1:14" s="487" customFormat="1">
      <c r="A213" s="433">
        <v>9</v>
      </c>
      <c r="B213" s="475" t="s">
        <v>666</v>
      </c>
      <c r="C213" s="457"/>
      <c r="D213" s="457"/>
      <c r="E213" s="457"/>
      <c r="F213" s="457"/>
      <c r="G213" s="457"/>
      <c r="H213" s="460">
        <f t="shared" si="19"/>
        <v>0</v>
      </c>
      <c r="I213" s="494">
        <f>'Post-Payment TFC'!AK19</f>
        <v>0</v>
      </c>
      <c r="J213" s="494">
        <f>'Post-Payment TFC'!AG19</f>
        <v>0</v>
      </c>
      <c r="K213" s="494">
        <f>'Post-Payment TFC'!AI19</f>
        <v>0</v>
      </c>
      <c r="L213" s="495">
        <f>'Post-Payment TFC'!AH19</f>
        <v>0</v>
      </c>
      <c r="N213" s="488">
        <f>'Workbook Set-up'!$B$26</f>
        <v>0</v>
      </c>
    </row>
    <row r="214" spans="1:14" s="487" customFormat="1">
      <c r="A214" s="433">
        <v>10</v>
      </c>
      <c r="B214" s="475" t="s">
        <v>667</v>
      </c>
      <c r="C214" s="457"/>
      <c r="D214" s="457"/>
      <c r="E214" s="457"/>
      <c r="F214" s="457"/>
      <c r="G214" s="457"/>
      <c r="H214" s="460">
        <f t="shared" ref="H214:H216" si="20">J214+K214</f>
        <v>0</v>
      </c>
      <c r="I214" s="494">
        <f>'Post-Payment TFC'!AK20</f>
        <v>0</v>
      </c>
      <c r="J214" s="494">
        <f>'Post-Payment TFC'!AG20</f>
        <v>0</v>
      </c>
      <c r="K214" s="494">
        <f>'Post-Payment TFC'!AI20</f>
        <v>0</v>
      </c>
      <c r="L214" s="495">
        <f>'Post-Payment TFC'!AH20</f>
        <v>0</v>
      </c>
      <c r="N214" s="488">
        <f>'Workbook Set-up'!$B$26</f>
        <v>0</v>
      </c>
    </row>
    <row r="215" spans="1:14" s="487" customFormat="1">
      <c r="A215" s="433">
        <v>11</v>
      </c>
      <c r="B215" s="475" t="s">
        <v>668</v>
      </c>
      <c r="C215" s="457"/>
      <c r="D215" s="457"/>
      <c r="E215" s="457"/>
      <c r="F215" s="457"/>
      <c r="G215" s="457"/>
      <c r="H215" s="460">
        <f t="shared" si="20"/>
        <v>0</v>
      </c>
      <c r="I215" s="494">
        <f>'Post-Payment TFC'!AK21</f>
        <v>0</v>
      </c>
      <c r="J215" s="494">
        <f>'Post-Payment TFC'!AG21</f>
        <v>0</v>
      </c>
      <c r="K215" s="494">
        <f>'Post-Payment TFC'!AI21</f>
        <v>0</v>
      </c>
      <c r="L215" s="495">
        <f>'Post-Payment TFC'!AH21</f>
        <v>0</v>
      </c>
      <c r="N215" s="488">
        <f>'Workbook Set-up'!$B$26</f>
        <v>0</v>
      </c>
    </row>
    <row r="216" spans="1:14" s="487" customFormat="1">
      <c r="A216" s="433">
        <v>12</v>
      </c>
      <c r="B216" s="475" t="s">
        <v>669</v>
      </c>
      <c r="C216" s="457"/>
      <c r="D216" s="457"/>
      <c r="E216" s="457"/>
      <c r="F216" s="457"/>
      <c r="G216" s="457"/>
      <c r="H216" s="460">
        <f t="shared" si="20"/>
        <v>0</v>
      </c>
      <c r="I216" s="494">
        <f>'Post-Payment TFC'!AK22</f>
        <v>0</v>
      </c>
      <c r="J216" s="494">
        <f>'Post-Payment TFC'!AG22</f>
        <v>0</v>
      </c>
      <c r="K216" s="494">
        <f>'Post-Payment TFC'!AI22</f>
        <v>0</v>
      </c>
      <c r="L216" s="495">
        <f>'Post-Payment TFC'!AH22</f>
        <v>0</v>
      </c>
      <c r="N216" s="488">
        <f>'Workbook Set-up'!$B$26</f>
        <v>0</v>
      </c>
    </row>
    <row r="217" spans="1:14" s="487" customFormat="1">
      <c r="A217" s="433">
        <v>13</v>
      </c>
      <c r="B217" s="475" t="s">
        <v>670</v>
      </c>
      <c r="C217" s="457"/>
      <c r="D217" s="457"/>
      <c r="E217" s="457"/>
      <c r="F217" s="457"/>
      <c r="G217" s="457"/>
      <c r="H217" s="460">
        <f t="shared" si="19"/>
        <v>0</v>
      </c>
      <c r="I217" s="494">
        <f>'Post-Payment TFC'!AK23</f>
        <v>0</v>
      </c>
      <c r="J217" s="494">
        <f>'Post-Payment TFC'!AG23</f>
        <v>0</v>
      </c>
      <c r="K217" s="494">
        <f>'Post-Payment TFC'!AI23</f>
        <v>0</v>
      </c>
      <c r="L217" s="495">
        <f>'Post-Payment TFC'!AH23</f>
        <v>0</v>
      </c>
      <c r="N217" s="488">
        <f>'Workbook Set-up'!$B$26</f>
        <v>0</v>
      </c>
    </row>
    <row r="218" spans="1:14" s="487" customFormat="1">
      <c r="A218" s="433">
        <v>14</v>
      </c>
      <c r="B218" s="475" t="s">
        <v>671</v>
      </c>
      <c r="C218" s="457"/>
      <c r="D218" s="457"/>
      <c r="E218" s="457"/>
      <c r="F218" s="457"/>
      <c r="G218" s="457"/>
      <c r="H218" s="460">
        <f t="shared" si="19"/>
        <v>0</v>
      </c>
      <c r="I218" s="494">
        <f>'Post-Payment TFC'!AK24</f>
        <v>0</v>
      </c>
      <c r="J218" s="494">
        <f>'Post-Payment TFC'!AG24</f>
        <v>0</v>
      </c>
      <c r="K218" s="494">
        <f>'Post-Payment TFC'!AI24</f>
        <v>0</v>
      </c>
      <c r="L218" s="495">
        <f>'Post-Payment TFC'!AH24</f>
        <v>0</v>
      </c>
      <c r="N218" s="488">
        <f>'Workbook Set-up'!$B$26</f>
        <v>0</v>
      </c>
    </row>
    <row r="219" spans="1:14" s="487" customFormat="1">
      <c r="A219" s="433">
        <v>15</v>
      </c>
      <c r="B219" s="475" t="s">
        <v>672</v>
      </c>
      <c r="C219" s="457"/>
      <c r="D219" s="457"/>
      <c r="E219" s="457"/>
      <c r="F219" s="457"/>
      <c r="G219" s="457"/>
      <c r="H219" s="460">
        <f t="shared" si="19"/>
        <v>0</v>
      </c>
      <c r="I219" s="494">
        <f>'Post-Payment TFC'!AK25</f>
        <v>0</v>
      </c>
      <c r="J219" s="494">
        <f>'Post-Payment TFC'!AG25</f>
        <v>0</v>
      </c>
      <c r="K219" s="494">
        <f>'Post-Payment TFC'!AI25</f>
        <v>0</v>
      </c>
      <c r="L219" s="495">
        <f>'Post-Payment TFC'!AH25</f>
        <v>0</v>
      </c>
      <c r="N219" s="488">
        <f>'Workbook Set-up'!$B$26</f>
        <v>0</v>
      </c>
    </row>
    <row r="220" spans="1:14" s="487" customFormat="1">
      <c r="A220" s="489"/>
      <c r="B220" s="475"/>
      <c r="C220" s="457"/>
      <c r="D220" s="457"/>
      <c r="E220" s="457"/>
      <c r="F220" s="457"/>
      <c r="G220" s="457"/>
      <c r="H220" s="484"/>
      <c r="I220" s="484"/>
      <c r="J220" s="484"/>
      <c r="K220" s="484"/>
      <c r="L220" s="465"/>
      <c r="N220" s="488">
        <f>'Workbook Set-up'!$B$26</f>
        <v>0</v>
      </c>
    </row>
    <row r="221" spans="1:14" s="487" customFormat="1">
      <c r="A221" s="489"/>
      <c r="B221" s="457"/>
      <c r="C221" s="457"/>
      <c r="D221" s="457"/>
      <c r="E221" s="457"/>
      <c r="F221" s="457"/>
      <c r="G221" s="498" t="s">
        <v>133</v>
      </c>
      <c r="H221" s="470">
        <f>SUM(H201:H203,H206:H209,H212:H219)</f>
        <v>0</v>
      </c>
      <c r="I221" s="470">
        <f t="shared" ref="I221:K221" si="21">SUM(I201:I203,I206:I209,I212:I219)</f>
        <v>0</v>
      </c>
      <c r="J221" s="470">
        <f t="shared" si="21"/>
        <v>0</v>
      </c>
      <c r="K221" s="470">
        <f t="shared" si="21"/>
        <v>0</v>
      </c>
      <c r="L221" s="791">
        <f>IF(SUM(J221:K221)=0,0,J221/SUM(J221:K221))</f>
        <v>0</v>
      </c>
      <c r="N221" s="488">
        <f>'Workbook Set-up'!$B$26</f>
        <v>0</v>
      </c>
    </row>
    <row r="222" spans="1:14" s="10" customFormat="1">
      <c r="A222" s="433"/>
      <c r="B222" s="164"/>
      <c r="C222" s="164"/>
      <c r="D222" s="164"/>
      <c r="E222" s="164"/>
      <c r="F222" s="164"/>
      <c r="G222" s="164"/>
      <c r="H222" s="164"/>
      <c r="I222" s="164"/>
      <c r="J222" s="164"/>
      <c r="K222" s="164"/>
      <c r="L222" s="434"/>
      <c r="N222" s="488">
        <f>'Workbook Set-up'!$B$26</f>
        <v>0</v>
      </c>
    </row>
    <row r="223" spans="1:14" s="10" customFormat="1">
      <c r="A223" s="446"/>
      <c r="B223" s="447"/>
      <c r="C223" s="447"/>
      <c r="D223" s="447"/>
      <c r="E223" s="447"/>
      <c r="F223" s="447"/>
      <c r="G223" s="447"/>
      <c r="H223" s="447"/>
      <c r="I223" s="447"/>
      <c r="J223" s="447"/>
      <c r="K223" s="447"/>
      <c r="L223" s="448"/>
      <c r="N223" s="435"/>
    </row>
  </sheetData>
  <sheetProtection sheet="1" objects="1" scenarios="1" autoFilter="0"/>
  <autoFilter ref="N8:N195"/>
  <mergeCells count="1">
    <mergeCell ref="E17:G17"/>
  </mergeCells>
  <conditionalFormatting sqref="I99 I118 I137 I147 I195 I123:I127 I51:I55 I58:I59 I62:I65 I78:I94 I102:I109 I112:I116 I130:I131 I134:I135 I142:I145 I152:I167 I172:I173 I176:I185 I188:I193">
    <cfRule type="cellIs" dxfId="739" priority="213" stopIfTrue="1" operator="greaterThan">
      <formula>0</formula>
    </cfRule>
  </conditionalFormatting>
  <conditionalFormatting sqref="K73 K99 K118 K137 K147 K195 K123:K127 K51:K55 K58:K59 K62:K65 K78:K94 K102:K109 K112:K116 K130:K131 K134:K135 K142:K145 K152:K167 K172:K173 K176:K185 K188:K193">
    <cfRule type="cellIs" dxfId="738" priority="214" stopIfTrue="1" operator="greaterThan">
      <formula>0</formula>
    </cfRule>
  </conditionalFormatting>
  <conditionalFormatting sqref="J73 J99 J118 J137 J147 J195 J123:J127 J51:J55 J58:J59 J62:J65 J78:J94 J102:J109 J112:J116 J130:J131 J134:J135 J142:J145 J152:J167 J172:J173 J176:J185 J188:J193">
    <cfRule type="cellIs" dxfId="737" priority="215" stopIfTrue="1" operator="greaterThan">
      <formula>0</formula>
    </cfRule>
  </conditionalFormatting>
  <conditionalFormatting sqref="K194">
    <cfRule type="cellIs" dxfId="736" priority="208" stopIfTrue="1" operator="greaterThan">
      <formula>0</formula>
    </cfRule>
  </conditionalFormatting>
  <conditionalFormatting sqref="J194">
    <cfRule type="cellIs" dxfId="735" priority="209" stopIfTrue="1" operator="greaterThan">
      <formula>0</formula>
    </cfRule>
  </conditionalFormatting>
  <conditionalFormatting sqref="I194">
    <cfRule type="cellIs" dxfId="734" priority="210" stopIfTrue="1" operator="greaterThan">
      <formula>0</formula>
    </cfRule>
  </conditionalFormatting>
  <conditionalFormatting sqref="I195 I185">
    <cfRule type="cellIs" dxfId="733" priority="207" stopIfTrue="1" operator="greaterThan">
      <formula>0</formula>
    </cfRule>
  </conditionalFormatting>
  <conditionalFormatting sqref="L73 L118 L137 L147 L195 L99 L123:L127 L51:L55 L58:L59 L62:L65 L68:L71 L78:L94 L102:L109 L112:L116 L130:L131 L134:L135 L142:L145 L152:L167 L172:L173 L176:L185 L188:L193 L206:L209">
    <cfRule type="cellIs" dxfId="732" priority="216" stopIfTrue="1" operator="equal">
      <formula>1</formula>
    </cfRule>
    <cfRule type="expression" dxfId="731" priority="217" stopIfTrue="1">
      <formula>AND(H51&lt;&gt;0,L51&lt;1)</formula>
    </cfRule>
  </conditionalFormatting>
  <conditionalFormatting sqref="I68:I71">
    <cfRule type="cellIs" dxfId="730" priority="177" stopIfTrue="1" operator="greaterThan">
      <formula>0</formula>
    </cfRule>
  </conditionalFormatting>
  <conditionalFormatting sqref="K68:K71">
    <cfRule type="cellIs" dxfId="729" priority="178" stopIfTrue="1" operator="greaterThan">
      <formula>0</formula>
    </cfRule>
  </conditionalFormatting>
  <conditionalFormatting sqref="J68:J71">
    <cfRule type="cellIs" dxfId="728" priority="179" stopIfTrue="1" operator="greaterThan">
      <formula>0</formula>
    </cfRule>
  </conditionalFormatting>
  <conditionalFormatting sqref="I37">
    <cfRule type="cellIs" dxfId="727" priority="75" stopIfTrue="1" operator="greaterThan">
      <formula>0</formula>
    </cfRule>
  </conditionalFormatting>
  <conditionalFormatting sqref="K37">
    <cfRule type="cellIs" dxfId="726" priority="76" stopIfTrue="1" operator="greaterThan">
      <formula>0</formula>
    </cfRule>
  </conditionalFormatting>
  <conditionalFormatting sqref="J37">
    <cfRule type="cellIs" dxfId="725" priority="77" stopIfTrue="1" operator="greaterThan">
      <formula>0</formula>
    </cfRule>
  </conditionalFormatting>
  <conditionalFormatting sqref="I35:I36 I15:I19 I24:I28 I30:I31">
    <cfRule type="cellIs" dxfId="724" priority="72" operator="greaterThan">
      <formula>0</formula>
    </cfRule>
  </conditionalFormatting>
  <conditionalFormatting sqref="J35:J36">
    <cfRule type="cellIs" dxfId="723" priority="71" operator="greaterThan">
      <formula>0</formula>
    </cfRule>
  </conditionalFormatting>
  <conditionalFormatting sqref="K35:K36 K15:K19 K24:K28 K30:K31">
    <cfRule type="cellIs" dxfId="722" priority="70" operator="greaterThan">
      <formula>0</formula>
    </cfRule>
  </conditionalFormatting>
  <conditionalFormatting sqref="M15:M18">
    <cfRule type="cellIs" dxfId="721" priority="63" operator="equal">
      <formula>"MET THRESHOLD"</formula>
    </cfRule>
  </conditionalFormatting>
  <conditionalFormatting sqref="J15:J19 J24:J28 J30:J31">
    <cfRule type="cellIs" dxfId="720" priority="61" operator="greaterThan">
      <formula>0</formula>
    </cfRule>
  </conditionalFormatting>
  <conditionalFormatting sqref="M24:M25 M28:M30">
    <cfRule type="cellIs" dxfId="719" priority="49" operator="equal">
      <formula>"MET THRESHOLD"</formula>
    </cfRule>
    <cfRule type="cellIs" dxfId="718" priority="50" operator="equal">
      <formula>"DID NOT MEET THRESHOLD"</formula>
    </cfRule>
  </conditionalFormatting>
  <conditionalFormatting sqref="L24:L28 L30:L31">
    <cfRule type="cellIs" dxfId="717" priority="45" operator="greaterThanOrEqual">
      <formula>0.85</formula>
    </cfRule>
  </conditionalFormatting>
  <conditionalFormatting sqref="M26:M27">
    <cfRule type="cellIs" dxfId="716" priority="37" operator="equal">
      <formula>"MET THRESHOLD"</formula>
    </cfRule>
    <cfRule type="cellIs" dxfId="715" priority="38" operator="equal">
      <formula>"DID NOT MEET THRESHOLD"</formula>
    </cfRule>
  </conditionalFormatting>
  <conditionalFormatting sqref="L35">
    <cfRule type="expression" dxfId="714" priority="34">
      <formula>AND($H$35&lt;&gt;0,$L$35&gt;=0.85)</formula>
    </cfRule>
    <cfRule type="expression" dxfId="713" priority="311">
      <formula>AND($H$35&lt;&gt;0,L35&lt;0.85)</formula>
    </cfRule>
  </conditionalFormatting>
  <conditionalFormatting sqref="L36">
    <cfRule type="cellIs" dxfId="712" priority="32" operator="greaterThanOrEqual">
      <formula>0.85</formula>
    </cfRule>
    <cfRule type="expression" dxfId="711" priority="312">
      <formula>AND($H$36&lt;&gt;0,$L$36&lt;0.85)</formula>
    </cfRule>
  </conditionalFormatting>
  <conditionalFormatting sqref="L15">
    <cfRule type="expression" dxfId="710" priority="59">
      <formula>AND($H$15&lt;&gt;0,$L$15&gt;=0.85)</formula>
    </cfRule>
    <cfRule type="expression" dxfId="709" priority="315">
      <formula>AND($H$15&lt;&gt;0,$L$15&lt;0.85)</formula>
    </cfRule>
  </conditionalFormatting>
  <conditionalFormatting sqref="L16">
    <cfRule type="expression" dxfId="708" priority="18">
      <formula>AND($H$16&lt;&gt;0,$L$16&gt;=0.85)</formula>
    </cfRule>
    <cfRule type="expression" dxfId="707" priority="317">
      <formula>AND($H$16&lt;&gt;0,$L$16&lt;0.85)</formula>
    </cfRule>
  </conditionalFormatting>
  <conditionalFormatting sqref="L18">
    <cfRule type="expression" dxfId="706" priority="16">
      <formula>AND($H$18&lt;&gt;0,$L$18&gt;=0.85)</formula>
    </cfRule>
    <cfRule type="expression" dxfId="705" priority="319">
      <formula>AND($H$18&lt;&gt;0,$L$18&lt;0.85)</formula>
    </cfRule>
  </conditionalFormatting>
  <conditionalFormatting sqref="L19">
    <cfRule type="expression" dxfId="704" priority="15">
      <formula>AND($H$19&lt;&gt;0,$L$19&gt;=0.85)</formula>
    </cfRule>
    <cfRule type="expression" dxfId="703" priority="322">
      <formula>AND($H$19&lt;&gt;0,$L$19&lt;0.85)</formula>
    </cfRule>
  </conditionalFormatting>
  <conditionalFormatting sqref="L24">
    <cfRule type="expression" dxfId="702" priority="323">
      <formula>AND($H$24&lt;&gt;0,$L$24&lt;0.85)</formula>
    </cfRule>
  </conditionalFormatting>
  <conditionalFormatting sqref="L25">
    <cfRule type="expression" dxfId="701" priority="324">
      <formula>AND($H$25&lt;&gt;0,$L$25&lt;0.85)</formula>
    </cfRule>
  </conditionalFormatting>
  <conditionalFormatting sqref="L28">
    <cfRule type="expression" dxfId="700" priority="325">
      <formula>AND($H$28&lt;&gt;0,$L$28&lt;0.85)</formula>
    </cfRule>
  </conditionalFormatting>
  <conditionalFormatting sqref="L26">
    <cfRule type="expression" dxfId="699" priority="327">
      <formula>AND($H$26&lt;&gt;0,$L$26&lt;0.85)</formula>
    </cfRule>
  </conditionalFormatting>
  <conditionalFormatting sqref="L27">
    <cfRule type="expression" dxfId="698" priority="328">
      <formula>AND($H$27&lt;&gt;0,$L$27&lt;0.85)</formula>
    </cfRule>
  </conditionalFormatting>
  <conditionalFormatting sqref="L30">
    <cfRule type="expression" dxfId="697" priority="329">
      <formula>AND($H$30&lt;&gt;0,$L$30&lt;0.85)</formula>
    </cfRule>
  </conditionalFormatting>
  <conditionalFormatting sqref="L31">
    <cfRule type="expression" dxfId="696" priority="330">
      <formula>AND($H$31&lt;&gt;0,$L$31&lt;0.85)</formula>
    </cfRule>
  </conditionalFormatting>
  <conditionalFormatting sqref="M17">
    <cfRule type="cellIs" dxfId="695" priority="64" operator="equal">
      <formula>"DID NOT MEET THRESHOLD BECAUSE #8 ON THE ROUTINE MONITORING WORKSHEET &lt; 100%"</formula>
    </cfRule>
  </conditionalFormatting>
  <conditionalFormatting sqref="M18 M15:M16">
    <cfRule type="cellIs" dxfId="694" priority="27" operator="equal">
      <formula>"DID NOT MEET THRESHOLD"</formula>
    </cfRule>
  </conditionalFormatting>
  <conditionalFormatting sqref="E18 E15:E16">
    <cfRule type="cellIs" dxfId="693" priority="25" operator="equal">
      <formula>"MET THRESHOLD"</formula>
    </cfRule>
    <cfRule type="cellIs" dxfId="692" priority="26" operator="equal">
      <formula>"DID NOT MEET THRESHOLD"</formula>
    </cfRule>
  </conditionalFormatting>
  <conditionalFormatting sqref="E17">
    <cfRule type="expression" dxfId="691" priority="23">
      <formula>OR(E17="DID NOT MEET THRESHOLD BECAUSE #8 ON THE ROUTINE MONITORING WORKSHEET &lt; 100%",E17="DID NOT MEET THRESHOLD")</formula>
    </cfRule>
    <cfRule type="cellIs" dxfId="690" priority="24" operator="equal">
      <formula>"MET THRESHOLD"</formula>
    </cfRule>
  </conditionalFormatting>
  <conditionalFormatting sqref="L37">
    <cfRule type="expression" dxfId="689" priority="19">
      <formula>AND($H$37&lt;&gt;0,$L$37&gt;=0.85)</formula>
    </cfRule>
    <cfRule type="expression" dxfId="688" priority="20">
      <formula>AND($H$37&lt;&gt;0,L37&lt;0.85)</formula>
    </cfRule>
  </conditionalFormatting>
  <conditionalFormatting sqref="H39:L39">
    <cfRule type="expression" dxfId="687" priority="309" stopIfTrue="1">
      <formula>OR($H$39="PROVIDER DID NOT MEET THE 85% THRESHOLD",$H$39="DID NOT MEET THRESHOLD BECAUSE #8 ON THE ROUTINE MONITORING WORKSHEET &lt;100%")</formula>
    </cfRule>
    <cfRule type="expression" dxfId="686" priority="310" stopIfTrue="1">
      <formula>$H$39="PROVIDER MET THE 85% THRESHOLD"</formula>
    </cfRule>
  </conditionalFormatting>
  <conditionalFormatting sqref="I206:I209 I201:I203 I212:I219">
    <cfRule type="cellIs" dxfId="685" priority="10" stopIfTrue="1" operator="greaterThan">
      <formula>0</formula>
    </cfRule>
  </conditionalFormatting>
  <conditionalFormatting sqref="K206:K209 K201:K203 K212:K219">
    <cfRule type="cellIs" dxfId="684" priority="11" stopIfTrue="1" operator="greaterThan">
      <formula>0</formula>
    </cfRule>
  </conditionalFormatting>
  <conditionalFormatting sqref="J206:J209 J201:J203 J212:J219">
    <cfRule type="cellIs" dxfId="683" priority="12" stopIfTrue="1" operator="greaterThan">
      <formula>0</formula>
    </cfRule>
  </conditionalFormatting>
  <conditionalFormatting sqref="K220">
    <cfRule type="cellIs" dxfId="682" priority="7" stopIfTrue="1" operator="greaterThan">
      <formula>0</formula>
    </cfRule>
  </conditionalFormatting>
  <conditionalFormatting sqref="J220">
    <cfRule type="cellIs" dxfId="681" priority="8" stopIfTrue="1" operator="greaterThan">
      <formula>0</formula>
    </cfRule>
  </conditionalFormatting>
  <conditionalFormatting sqref="I220">
    <cfRule type="cellIs" dxfId="680" priority="9" stopIfTrue="1" operator="greaterThan">
      <formula>0</formula>
    </cfRule>
  </conditionalFormatting>
  <conditionalFormatting sqref="L221 L201:L203 L212:L219">
    <cfRule type="cellIs" dxfId="679" priority="13" stopIfTrue="1" operator="equal">
      <formula>1</formula>
    </cfRule>
    <cfRule type="expression" dxfId="678" priority="14" stopIfTrue="1">
      <formula>AND(H201&lt;&gt;0,L201&lt;1)</formula>
    </cfRule>
  </conditionalFormatting>
  <conditionalFormatting sqref="I29">
    <cfRule type="cellIs" dxfId="677" priority="4" operator="greaterThan">
      <formula>0</formula>
    </cfRule>
  </conditionalFormatting>
  <conditionalFormatting sqref="K29">
    <cfRule type="cellIs" dxfId="676" priority="3" operator="greaterThan">
      <formula>0</formula>
    </cfRule>
  </conditionalFormatting>
  <conditionalFormatting sqref="J29">
    <cfRule type="cellIs" dxfId="675" priority="2" operator="greaterThan">
      <formula>0</formula>
    </cfRule>
  </conditionalFormatting>
  <conditionalFormatting sqref="L29">
    <cfRule type="cellIs" dxfId="674" priority="1" operator="greaterThanOrEqual">
      <formula>0.85</formula>
    </cfRule>
  </conditionalFormatting>
  <conditionalFormatting sqref="L29">
    <cfRule type="expression" dxfId="673" priority="5">
      <formula>AND($H$30&lt;&gt;0,$L$30&lt;0.85)</formula>
    </cfRule>
  </conditionalFormatting>
  <printOptions horizontalCentered="1"/>
  <pageMargins left="0.2" right="0.2" top="0.25" bottom="0.5" header="0.5" footer="0.3"/>
  <pageSetup scale="70" fitToHeight="0" orientation="portrait" r:id="rId1"/>
  <headerFooter alignWithMargins="0">
    <oddFooter>&amp;R&amp;P</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8" id="{02618CEF-9AEB-4232-9F60-260F7FF29CD1}">
            <xm:f>AND($H$17&lt;&gt;0,$L$17&gt;=0.85,'Routine Monitoring'!$AI$20=0)</xm:f>
            <x14:dxf>
              <font>
                <b/>
                <i val="0"/>
                <color theme="7" tint="-0.749961851863155"/>
              </font>
              <fill>
                <patternFill>
                  <bgColor theme="7"/>
                </patternFill>
              </fill>
            </x14:dxf>
          </x14:cfRule>
          <x14:cfRule type="expression" priority="316" id="{DF15A0AF-71B2-4F79-A473-8739CFEAA6E3}">
            <xm:f>OR(AND($H$17&lt;&gt;0,L17&lt;=0.85),'Routine Monitoring'!$AI$20&gt;0)</xm:f>
            <x14:dxf>
              <font>
                <b/>
                <i val="0"/>
                <color rgb="FFFF0000"/>
              </font>
              <fill>
                <patternFill>
                  <bgColor rgb="FFFF99CC"/>
                </patternFill>
              </fill>
            </x14:dxf>
          </x14:cfRule>
          <xm:sqref>L17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CL48"/>
  <sheetViews>
    <sheetView zoomScaleNormal="100" zoomScaleSheetLayoutView="5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7" customWidth="1"/>
    <col min="2" max="2" width="65.7109375" style="160" customWidth="1"/>
    <col min="3" max="32" width="6.7109375" style="161" customWidth="1"/>
    <col min="33" max="37" width="5.7109375" style="162" customWidth="1"/>
    <col min="38" max="38" width="8.85546875" style="734" customWidth="1"/>
    <col min="39" max="39" width="8.85546875" style="3"/>
    <col min="40" max="40" width="8.85546875" style="734" customWidth="1"/>
    <col min="41" max="41" width="8.85546875" style="3"/>
    <col min="42" max="42" width="8.85546875" style="734" customWidth="1"/>
    <col min="43" max="43" width="8.85546875" style="3"/>
    <col min="44" max="44" width="39.140625" style="3" customWidth="1"/>
    <col min="45" max="16384" width="8.85546875" style="3"/>
  </cols>
  <sheetData>
    <row r="1" spans="1:44" ht="30" customHeight="1">
      <c r="A1" s="20"/>
      <c r="B1" s="21"/>
      <c r="C1" s="22" t="s">
        <v>293</v>
      </c>
      <c r="D1" s="21"/>
      <c r="E1" s="21"/>
      <c r="F1" s="21"/>
      <c r="G1" s="21"/>
      <c r="H1" s="21"/>
      <c r="I1" s="21"/>
      <c r="J1" s="21"/>
      <c r="K1" s="21"/>
      <c r="L1" s="685"/>
      <c r="M1" s="812" t="s">
        <v>293</v>
      </c>
      <c r="N1" s="21"/>
      <c r="O1" s="21"/>
      <c r="P1" s="21"/>
      <c r="Q1" s="21"/>
      <c r="R1" s="21"/>
      <c r="S1" s="21"/>
      <c r="T1" s="21"/>
      <c r="U1" s="21"/>
      <c r="V1" s="685"/>
      <c r="W1" s="22" t="s">
        <v>293</v>
      </c>
      <c r="X1" s="21"/>
      <c r="Y1" s="21"/>
      <c r="Z1" s="21"/>
      <c r="AA1" s="21"/>
      <c r="AB1" s="21"/>
      <c r="AC1" s="21"/>
      <c r="AD1" s="21"/>
      <c r="AE1" s="21"/>
      <c r="AF1" s="21"/>
      <c r="AG1" s="23"/>
      <c r="AH1" s="23"/>
      <c r="AI1" s="23"/>
      <c r="AJ1" s="23"/>
      <c r="AK1" s="24"/>
    </row>
    <row r="2" spans="1:44" ht="30" customHeight="1" thickBot="1">
      <c r="A2" s="25"/>
      <c r="B2" s="26"/>
      <c r="C2" s="26" t="str">
        <f>IF('Workbook Set-up'!B4="","[Name of LME/MCO]",'Workbook Set-up'!B4)</f>
        <v>[Name of LME/MCO]</v>
      </c>
      <c r="D2" s="26"/>
      <c r="E2" s="26"/>
      <c r="F2" s="26"/>
      <c r="G2" s="26"/>
      <c r="H2" s="26"/>
      <c r="I2" s="26"/>
      <c r="J2" s="26"/>
      <c r="K2" s="26"/>
      <c r="L2" s="686"/>
      <c r="M2" s="813" t="str">
        <f>IF('Workbook Set-up'!B4="","[Name of LME/MCO]",'Workbook Set-up'!B4)</f>
        <v>[Name of LME/MCO]</v>
      </c>
      <c r="N2" s="26"/>
      <c r="O2" s="26"/>
      <c r="P2" s="26"/>
      <c r="Q2" s="26"/>
      <c r="R2" s="26"/>
      <c r="S2" s="26"/>
      <c r="T2" s="26"/>
      <c r="U2" s="26"/>
      <c r="V2" s="686"/>
      <c r="W2" s="26" t="str">
        <f>IF('Workbook Set-up'!B4="","[Name of LME/MCO]",'Workbook Set-up'!B4)</f>
        <v>[Name of LME/MCO]</v>
      </c>
      <c r="X2" s="26"/>
      <c r="Y2" s="26"/>
      <c r="Z2" s="26"/>
      <c r="AA2" s="26"/>
      <c r="AB2" s="26"/>
      <c r="AC2" s="26"/>
      <c r="AD2" s="26"/>
      <c r="AE2" s="26"/>
      <c r="AF2" s="26"/>
      <c r="AG2" s="27"/>
      <c r="AH2" s="26"/>
      <c r="AI2" s="26"/>
      <c r="AJ2" s="26"/>
      <c r="AK2" s="28"/>
    </row>
    <row r="3" spans="1:44" s="10" customFormat="1" ht="15" customHeight="1">
      <c r="A3" s="29"/>
      <c r="B3" s="30" t="s">
        <v>4</v>
      </c>
      <c r="C3" s="31"/>
      <c r="D3" s="32" t="str">
        <f>IF('Workbook Set-up'!B5="","",'Workbook Set-up'!B5)</f>
        <v/>
      </c>
      <c r="E3" s="32"/>
      <c r="F3" s="32"/>
      <c r="G3" s="32"/>
      <c r="H3" s="32"/>
      <c r="I3" s="32"/>
      <c r="J3" s="32"/>
      <c r="K3" s="32"/>
      <c r="L3" s="33"/>
      <c r="M3" s="34"/>
      <c r="N3" s="32" t="str">
        <f>IF('Workbook Set-up'!B5="","",'Workbook Set-up'!B5)</f>
        <v/>
      </c>
      <c r="O3" s="32"/>
      <c r="P3" s="32"/>
      <c r="Q3" s="32"/>
      <c r="R3" s="32"/>
      <c r="S3" s="32"/>
      <c r="T3" s="32" t="str">
        <f>IF('Workbook Set-up'!J5="","",'Workbook Set-up'!J5)</f>
        <v/>
      </c>
      <c r="U3" s="32"/>
      <c r="V3" s="33"/>
      <c r="W3" s="32"/>
      <c r="X3" s="32" t="str">
        <f>IF('Workbook Set-up'!B5="","",'Workbook Set-up'!B5)</f>
        <v/>
      </c>
      <c r="Y3" s="32"/>
      <c r="Z3" s="32"/>
      <c r="AA3" s="32"/>
      <c r="AB3" s="32"/>
      <c r="AC3" s="32"/>
      <c r="AD3" s="32"/>
      <c r="AE3" s="32"/>
      <c r="AF3" s="35"/>
      <c r="AG3" s="36"/>
      <c r="AH3" s="37"/>
      <c r="AI3" s="37"/>
      <c r="AJ3" s="37"/>
      <c r="AK3" s="38"/>
      <c r="AL3" s="508"/>
      <c r="AN3" s="508"/>
      <c r="AP3" s="508"/>
    </row>
    <row r="4" spans="1:44" s="10" customFormat="1" ht="15" customHeight="1">
      <c r="A4" s="39"/>
      <c r="B4" s="40" t="s">
        <v>29</v>
      </c>
      <c r="C4" s="41"/>
      <c r="D4" s="42" t="str">
        <f>IF('Workbook Set-up'!B6="","",'Workbook Set-up'!B6)</f>
        <v/>
      </c>
      <c r="E4" s="42"/>
      <c r="F4" s="42"/>
      <c r="G4" s="42"/>
      <c r="H4" s="42"/>
      <c r="I4" s="42"/>
      <c r="J4" s="42"/>
      <c r="K4" s="42"/>
      <c r="L4" s="43"/>
      <c r="M4" s="44"/>
      <c r="N4" s="42" t="str">
        <f>IF('Workbook Set-up'!B6="","",'Workbook Set-up'!B6)</f>
        <v/>
      </c>
      <c r="O4" s="42"/>
      <c r="P4" s="42"/>
      <c r="Q4" s="42"/>
      <c r="R4" s="42"/>
      <c r="S4" s="42"/>
      <c r="T4" s="42"/>
      <c r="U4" s="42"/>
      <c r="V4" s="43"/>
      <c r="W4" s="42"/>
      <c r="X4" s="42" t="str">
        <f>IF('Workbook Set-up'!B6="","",'Workbook Set-up'!B6)</f>
        <v/>
      </c>
      <c r="Y4" s="42"/>
      <c r="Z4" s="42"/>
      <c r="AA4" s="42"/>
      <c r="AB4" s="42"/>
      <c r="AC4" s="42"/>
      <c r="AD4" s="42"/>
      <c r="AE4" s="42"/>
      <c r="AF4" s="45"/>
      <c r="AG4" s="46"/>
      <c r="AH4" s="47"/>
      <c r="AI4" s="47"/>
      <c r="AJ4" s="47"/>
      <c r="AK4" s="48"/>
      <c r="AL4" s="508"/>
      <c r="AN4" s="508"/>
      <c r="AP4" s="508"/>
    </row>
    <row r="5" spans="1:44" s="10" customFormat="1" ht="15" customHeight="1">
      <c r="A5" s="49"/>
      <c r="B5" s="50" t="s">
        <v>9</v>
      </c>
      <c r="C5" s="51"/>
      <c r="D5" s="52" t="str">
        <f>IF('Workbook Set-up'!B11="","",'Workbook Set-up'!B11)</f>
        <v/>
      </c>
      <c r="E5" s="52"/>
      <c r="F5" s="52"/>
      <c r="G5" s="52"/>
      <c r="H5" s="52"/>
      <c r="I5" s="52"/>
      <c r="J5" s="52"/>
      <c r="K5" s="52"/>
      <c r="L5" s="53"/>
      <c r="M5" s="54"/>
      <c r="N5" s="52" t="str">
        <f>IF('Workbook Set-up'!B11="","",'Workbook Set-up'!B11)</f>
        <v/>
      </c>
      <c r="O5" s="52"/>
      <c r="P5" s="52"/>
      <c r="Q5" s="52"/>
      <c r="R5" s="52"/>
      <c r="S5" s="52"/>
      <c r="T5" s="52"/>
      <c r="U5" s="52"/>
      <c r="V5" s="53"/>
      <c r="W5" s="52"/>
      <c r="X5" s="52" t="str">
        <f>IF('Workbook Set-up'!B11="","",'Workbook Set-up'!B11)</f>
        <v/>
      </c>
      <c r="Y5" s="52"/>
      <c r="Z5" s="52"/>
      <c r="AA5" s="52"/>
      <c r="AB5" s="52"/>
      <c r="AC5" s="52"/>
      <c r="AD5" s="52"/>
      <c r="AE5" s="52"/>
      <c r="AF5" s="55"/>
      <c r="AG5" s="46"/>
      <c r="AH5" s="47"/>
      <c r="AI5" s="47"/>
      <c r="AJ5" s="47"/>
      <c r="AK5" s="48"/>
      <c r="AL5" s="508"/>
      <c r="AN5" s="508"/>
      <c r="AP5" s="508"/>
    </row>
    <row r="6" spans="1:44" s="10" customFormat="1" ht="15" customHeight="1" thickBot="1">
      <c r="A6" s="56"/>
      <c r="B6" s="57" t="s">
        <v>30</v>
      </c>
      <c r="C6" s="58"/>
      <c r="D6" s="59" t="str">
        <f>IF(AND('Workbook Set-up'!$B$12="",'Workbook Set-up'!$B$13=""),"",IF('Workbook Set-up'!$B$12='Workbook Set-up'!$B$13,TEXT('Workbook Set-up'!$B$12,"m/d/yyyy"),IF('Workbook Set-up'!$B$12&lt;&gt;'Workbook Set-up'!$B$13,TEXT('Workbook Set-up'!$B$12,"m/d/yyyy")&amp;" to "&amp;TEXT('Workbook Set-up'!$B$13,"m/d/yyyy"),"")))</f>
        <v/>
      </c>
      <c r="E6" s="59"/>
      <c r="F6" s="59"/>
      <c r="G6" s="59"/>
      <c r="H6" s="59"/>
      <c r="I6" s="59"/>
      <c r="J6" s="59"/>
      <c r="K6" s="59"/>
      <c r="L6" s="60"/>
      <c r="M6" s="61"/>
      <c r="N6" s="59" t="str">
        <f>IF(AND('Workbook Set-up'!$B$12="",'Workbook Set-up'!$B$13=""),"",IF('Workbook Set-up'!$B$12='Workbook Set-up'!$B$13,TEXT('Workbook Set-up'!$B$12,"m/d/yyyy"),IF('Workbook Set-up'!$B$12&lt;&gt;'Workbook Set-up'!$B$13,TEXT('Workbook Set-up'!$B$12,"m/d/yyyy")&amp;" to "&amp;TEXT('Workbook Set-up'!$B$13,"m/d/yyyy"),"")))</f>
        <v/>
      </c>
      <c r="O6" s="59"/>
      <c r="P6" s="59"/>
      <c r="Q6" s="59"/>
      <c r="R6" s="59"/>
      <c r="S6" s="59"/>
      <c r="T6" s="59"/>
      <c r="U6" s="59"/>
      <c r="V6" s="60"/>
      <c r="W6" s="59"/>
      <c r="X6" s="59" t="str">
        <f>IF(AND('Workbook Set-up'!$B$12="",'Workbook Set-up'!$B$13=""),"",IF('Workbook Set-up'!$B$12='Workbook Set-up'!$B$13,TEXT('Workbook Set-up'!$B$12,"m/d/yyyy"),IF('Workbook Set-up'!$B$12&lt;&gt;'Workbook Set-up'!$B$13,TEXT('Workbook Set-up'!$B$12,"m/d/yyyy")&amp;" to "&amp;TEXT('Workbook Set-up'!$B$13,"m/d/yyyy"),"")))</f>
        <v/>
      </c>
      <c r="Y6" s="59"/>
      <c r="Z6" s="59"/>
      <c r="AA6" s="59"/>
      <c r="AB6" s="59"/>
      <c r="AC6" s="59"/>
      <c r="AD6" s="59"/>
      <c r="AE6" s="59"/>
      <c r="AF6" s="62"/>
      <c r="AG6" s="63" t="s">
        <v>31</v>
      </c>
      <c r="AH6" s="64"/>
      <c r="AI6" s="64"/>
      <c r="AJ6" s="64"/>
      <c r="AK6" s="65"/>
      <c r="AL6" s="508"/>
      <c r="AN6" s="508"/>
      <c r="AP6" s="508"/>
    </row>
    <row r="7" spans="1:44" s="14" customFormat="1" ht="32.1" customHeight="1" thickBot="1">
      <c r="A7" s="66" t="s">
        <v>32</v>
      </c>
      <c r="B7" s="810" t="s">
        <v>33</v>
      </c>
      <c r="C7" s="67">
        <v>1</v>
      </c>
      <c r="D7" s="68">
        <v>2</v>
      </c>
      <c r="E7" s="68">
        <v>3</v>
      </c>
      <c r="F7" s="68">
        <v>4</v>
      </c>
      <c r="G7" s="68">
        <v>5</v>
      </c>
      <c r="H7" s="68">
        <v>6</v>
      </c>
      <c r="I7" s="68">
        <v>7</v>
      </c>
      <c r="J7" s="68">
        <v>8</v>
      </c>
      <c r="K7" s="68">
        <v>9</v>
      </c>
      <c r="L7" s="68">
        <v>10</v>
      </c>
      <c r="M7" s="68">
        <v>11</v>
      </c>
      <c r="N7" s="68">
        <v>12</v>
      </c>
      <c r="O7" s="68">
        <v>13</v>
      </c>
      <c r="P7" s="68">
        <v>14</v>
      </c>
      <c r="Q7" s="68">
        <v>15</v>
      </c>
      <c r="R7" s="68">
        <v>16</v>
      </c>
      <c r="S7" s="68">
        <v>17</v>
      </c>
      <c r="T7" s="68">
        <v>18</v>
      </c>
      <c r="U7" s="68">
        <v>19</v>
      </c>
      <c r="V7" s="68">
        <v>20</v>
      </c>
      <c r="W7" s="68">
        <v>21</v>
      </c>
      <c r="X7" s="68">
        <v>22</v>
      </c>
      <c r="Y7" s="68">
        <v>23</v>
      </c>
      <c r="Z7" s="68">
        <v>24</v>
      </c>
      <c r="AA7" s="68">
        <v>25</v>
      </c>
      <c r="AB7" s="68">
        <v>26</v>
      </c>
      <c r="AC7" s="68">
        <v>27</v>
      </c>
      <c r="AD7" s="68">
        <v>28</v>
      </c>
      <c r="AE7" s="69">
        <v>29</v>
      </c>
      <c r="AF7" s="70">
        <v>30</v>
      </c>
      <c r="AG7" s="71" t="s">
        <v>34</v>
      </c>
      <c r="AH7" s="72" t="s">
        <v>35</v>
      </c>
      <c r="AI7" s="73" t="s">
        <v>36</v>
      </c>
      <c r="AJ7" s="74" t="s">
        <v>37</v>
      </c>
      <c r="AK7" s="75" t="s">
        <v>38</v>
      </c>
      <c r="AL7" s="735"/>
      <c r="AN7" s="735"/>
      <c r="AP7" s="735"/>
    </row>
    <row r="8" spans="1:44" s="14" customFormat="1" ht="21" customHeight="1" thickBot="1">
      <c r="A8" s="79"/>
      <c r="B8" s="731" t="s">
        <v>280</v>
      </c>
      <c r="C8" s="76" t="s">
        <v>241</v>
      </c>
      <c r="D8" s="77"/>
      <c r="E8" s="77"/>
      <c r="F8" s="77"/>
      <c r="G8" s="77"/>
      <c r="H8" s="77"/>
      <c r="I8" s="77"/>
      <c r="J8" s="77"/>
      <c r="K8" s="77"/>
      <c r="L8" s="78"/>
      <c r="M8" s="683" t="s">
        <v>241</v>
      </c>
      <c r="N8" s="77"/>
      <c r="O8" s="77"/>
      <c r="P8" s="77"/>
      <c r="Q8" s="77"/>
      <c r="R8" s="77"/>
      <c r="S8" s="77"/>
      <c r="T8" s="77"/>
      <c r="U8" s="77"/>
      <c r="V8" s="78"/>
      <c r="W8" s="683" t="s">
        <v>241</v>
      </c>
      <c r="X8" s="77"/>
      <c r="Y8" s="77"/>
      <c r="Z8" s="77"/>
      <c r="AA8" s="77"/>
      <c r="AB8" s="77"/>
      <c r="AC8" s="77"/>
      <c r="AD8" s="77"/>
      <c r="AE8" s="77"/>
      <c r="AF8" s="80"/>
      <c r="AG8" s="79"/>
      <c r="AH8" s="77"/>
      <c r="AI8" s="77"/>
      <c r="AJ8" s="77"/>
      <c r="AK8" s="80"/>
      <c r="AL8" s="516"/>
      <c r="AN8" s="735"/>
      <c r="AP8" s="735"/>
    </row>
    <row r="9" spans="1:44" s="88" customFormat="1" ht="25.5">
      <c r="A9" s="115" t="s">
        <v>39</v>
      </c>
      <c r="B9" s="677" t="s">
        <v>252</v>
      </c>
      <c r="C9" s="101"/>
      <c r="D9" s="116"/>
      <c r="E9" s="116"/>
      <c r="F9" s="116"/>
      <c r="G9" s="117"/>
      <c r="H9" s="117"/>
      <c r="I9" s="117"/>
      <c r="J9" s="117"/>
      <c r="K9" s="118"/>
      <c r="L9" s="117"/>
      <c r="M9" s="117"/>
      <c r="N9" s="118"/>
      <c r="O9" s="117"/>
      <c r="P9" s="117"/>
      <c r="Q9" s="118"/>
      <c r="R9" s="117"/>
      <c r="S9" s="117"/>
      <c r="T9" s="118"/>
      <c r="U9" s="117"/>
      <c r="V9" s="117"/>
      <c r="W9" s="117"/>
      <c r="X9" s="118"/>
      <c r="Y9" s="117"/>
      <c r="Z9" s="117"/>
      <c r="AA9" s="118"/>
      <c r="AB9" s="117"/>
      <c r="AC9" s="117"/>
      <c r="AD9" s="118"/>
      <c r="AE9" s="117"/>
      <c r="AF9" s="119"/>
      <c r="AG9" s="120">
        <f t="shared" ref="AG9:AG12" si="0">COUNTIF(C9:AF9,"=Met")</f>
        <v>0</v>
      </c>
      <c r="AH9" s="121">
        <f t="shared" ref="AH9:AH12" si="1">IF(SUM(AG9,AI9)=0,0,AG9/SUM(AG9,AI9))</f>
        <v>0</v>
      </c>
      <c r="AI9" s="108">
        <f t="shared" ref="AI9:AI12" si="2">COUNTIF(C9:AF9,"=Not Met")</f>
        <v>0</v>
      </c>
      <c r="AJ9" s="121">
        <f t="shared" ref="AJ9:AJ12" si="3">IF(SUM(AG9,AI9)=0,0,AI9/SUM(AG9,AI9))</f>
        <v>0</v>
      </c>
      <c r="AK9" s="122">
        <f t="shared" ref="AK9:AK12" si="4">COUNTIF(C9:AF9,"=N/A")</f>
        <v>0</v>
      </c>
      <c r="AL9" s="736" t="s">
        <v>93</v>
      </c>
      <c r="AM9" s="201">
        <f>AM10+AO9</f>
        <v>0</v>
      </c>
      <c r="AN9" s="736" t="s">
        <v>95</v>
      </c>
      <c r="AO9" s="201">
        <f>COUNTIF(C9:AF13,"=Not Met")</f>
        <v>0</v>
      </c>
      <c r="AP9" s="737"/>
    </row>
    <row r="10" spans="1:44" s="88" customFormat="1">
      <c r="A10" s="90" t="s">
        <v>40</v>
      </c>
      <c r="B10" s="677" t="s">
        <v>253</v>
      </c>
      <c r="C10" s="83"/>
      <c r="D10" s="123"/>
      <c r="E10" s="124"/>
      <c r="F10" s="123"/>
      <c r="G10" s="124"/>
      <c r="H10" s="124"/>
      <c r="I10" s="124"/>
      <c r="J10" s="124"/>
      <c r="K10" s="125"/>
      <c r="L10" s="124"/>
      <c r="M10" s="124"/>
      <c r="N10" s="125"/>
      <c r="O10" s="124"/>
      <c r="P10" s="124"/>
      <c r="Q10" s="125"/>
      <c r="R10" s="124"/>
      <c r="S10" s="124"/>
      <c r="T10" s="125"/>
      <c r="U10" s="124"/>
      <c r="V10" s="124"/>
      <c r="W10" s="124"/>
      <c r="X10" s="125"/>
      <c r="Y10" s="124"/>
      <c r="Z10" s="124"/>
      <c r="AA10" s="125"/>
      <c r="AB10" s="124"/>
      <c r="AC10" s="124"/>
      <c r="AD10" s="125"/>
      <c r="AE10" s="124"/>
      <c r="AF10" s="119"/>
      <c r="AG10" s="106">
        <f t="shared" si="0"/>
        <v>0</v>
      </c>
      <c r="AH10" s="107">
        <f t="shared" si="1"/>
        <v>0</v>
      </c>
      <c r="AI10" s="110">
        <f t="shared" si="2"/>
        <v>0</v>
      </c>
      <c r="AJ10" s="107">
        <f t="shared" si="3"/>
        <v>0</v>
      </c>
      <c r="AK10" s="109">
        <f t="shared" si="4"/>
        <v>0</v>
      </c>
      <c r="AL10" s="736" t="s">
        <v>94</v>
      </c>
      <c r="AM10" s="201">
        <f>COUNTIF(C9:AF13,"=Met")</f>
        <v>0</v>
      </c>
      <c r="AN10" s="736" t="s">
        <v>38</v>
      </c>
      <c r="AO10" s="201">
        <f>COUNTIF(C9:AF13,"=N/A")</f>
        <v>0</v>
      </c>
      <c r="AP10" s="736" t="s">
        <v>96</v>
      </c>
      <c r="AQ10" s="774" t="str">
        <f>IF(SUM(AM10,AO9)=0,"",AM10/SUM(AM10,AO9))</f>
        <v/>
      </c>
      <c r="AR10" s="733" t="str">
        <f>IF(AQ10="","",IF(AQ10&gt;=0.85,"MET THRESHOLD","DID NOT MEET THRESHOLD"))</f>
        <v/>
      </c>
    </row>
    <row r="11" spans="1:44" s="88" customFormat="1" ht="25.5">
      <c r="A11" s="89" t="s">
        <v>41</v>
      </c>
      <c r="B11" s="677" t="s">
        <v>281</v>
      </c>
      <c r="C11" s="83"/>
      <c r="D11" s="123"/>
      <c r="E11" s="124"/>
      <c r="F11" s="123"/>
      <c r="G11" s="124"/>
      <c r="H11" s="124"/>
      <c r="I11" s="124"/>
      <c r="J11" s="124"/>
      <c r="K11" s="125"/>
      <c r="L11" s="124"/>
      <c r="M11" s="124"/>
      <c r="N11" s="125"/>
      <c r="O11" s="124"/>
      <c r="P11" s="124"/>
      <c r="Q11" s="125"/>
      <c r="R11" s="124"/>
      <c r="S11" s="124"/>
      <c r="T11" s="125"/>
      <c r="U11" s="124"/>
      <c r="V11" s="124"/>
      <c r="W11" s="124"/>
      <c r="X11" s="125"/>
      <c r="Y11" s="124"/>
      <c r="Z11" s="124"/>
      <c r="AA11" s="125"/>
      <c r="AB11" s="124"/>
      <c r="AC11" s="124"/>
      <c r="AD11" s="125"/>
      <c r="AE11" s="124"/>
      <c r="AF11" s="119"/>
      <c r="AG11" s="106">
        <f t="shared" ref="AG11" si="5">COUNTIF(C11:AF11,"=Met")</f>
        <v>0</v>
      </c>
      <c r="AH11" s="107">
        <f t="shared" ref="AH11" si="6">IF(SUM(AG11,AI11)=0,0,AG11/SUM(AG11,AI11))</f>
        <v>0</v>
      </c>
      <c r="AI11" s="110">
        <f t="shared" ref="AI11" si="7">COUNTIF(C11:AF11,"=Not Met")</f>
        <v>0</v>
      </c>
      <c r="AJ11" s="107">
        <f t="shared" ref="AJ11" si="8">IF(SUM(AG11,AI11)=0,0,AI11/SUM(AG11,AI11))</f>
        <v>0</v>
      </c>
      <c r="AK11" s="109">
        <f t="shared" ref="AK11" si="9">COUNTIF(C11:AF11,"=N/A")</f>
        <v>0</v>
      </c>
      <c r="AL11" s="737"/>
      <c r="AN11" s="737"/>
      <c r="AP11" s="737"/>
    </row>
    <row r="12" spans="1:44" s="88" customFormat="1" ht="38.25">
      <c r="A12" s="89" t="s">
        <v>42</v>
      </c>
      <c r="B12" s="677" t="s">
        <v>283</v>
      </c>
      <c r="C12" s="83"/>
      <c r="D12" s="123"/>
      <c r="E12" s="124"/>
      <c r="F12" s="123"/>
      <c r="G12" s="124"/>
      <c r="H12" s="124"/>
      <c r="I12" s="124"/>
      <c r="J12" s="124"/>
      <c r="K12" s="125"/>
      <c r="L12" s="124"/>
      <c r="M12" s="124"/>
      <c r="N12" s="125"/>
      <c r="O12" s="124"/>
      <c r="P12" s="124"/>
      <c r="Q12" s="125"/>
      <c r="R12" s="124"/>
      <c r="S12" s="124"/>
      <c r="T12" s="125"/>
      <c r="U12" s="124"/>
      <c r="V12" s="124"/>
      <c r="W12" s="124"/>
      <c r="X12" s="125"/>
      <c r="Y12" s="124"/>
      <c r="Z12" s="124"/>
      <c r="AA12" s="125"/>
      <c r="AB12" s="124"/>
      <c r="AC12" s="124"/>
      <c r="AD12" s="125"/>
      <c r="AE12" s="124"/>
      <c r="AF12" s="119"/>
      <c r="AG12" s="106">
        <f t="shared" si="0"/>
        <v>0</v>
      </c>
      <c r="AH12" s="107">
        <f t="shared" si="1"/>
        <v>0</v>
      </c>
      <c r="AI12" s="110">
        <f t="shared" si="2"/>
        <v>0</v>
      </c>
      <c r="AJ12" s="107">
        <f t="shared" si="3"/>
        <v>0</v>
      </c>
      <c r="AK12" s="109">
        <f t="shared" si="4"/>
        <v>0</v>
      </c>
      <c r="AL12" s="737"/>
      <c r="AN12" s="737"/>
      <c r="AP12" s="737"/>
    </row>
    <row r="13" spans="1:44" s="88" customFormat="1" ht="64.5" thickBot="1">
      <c r="A13" s="729" t="s">
        <v>43</v>
      </c>
      <c r="B13" s="730" t="s">
        <v>350</v>
      </c>
      <c r="C13" s="726" t="str">
        <f>IF('Record Release Checklist'!C23=0,"",'Record Release Checklist'!C23)</f>
        <v/>
      </c>
      <c r="D13" s="727" t="str">
        <f>IF('Record Release Checklist'!D23=0,"",'Record Release Checklist'!D23)</f>
        <v/>
      </c>
      <c r="E13" s="727" t="str">
        <f>IF('Record Release Checklist'!E23=0,"",'Record Release Checklist'!E23)</f>
        <v/>
      </c>
      <c r="F13" s="727" t="str">
        <f>IF('Record Release Checklist'!F23=0,"",'Record Release Checklist'!F23)</f>
        <v/>
      </c>
      <c r="G13" s="727" t="str">
        <f>IF('Record Release Checklist'!G23=0,"",'Record Release Checklist'!G23)</f>
        <v/>
      </c>
      <c r="H13" s="727" t="str">
        <f>IF('Record Release Checklist'!H23=0,"",'Record Release Checklist'!H23)</f>
        <v/>
      </c>
      <c r="I13" s="727" t="str">
        <f>IF('Record Release Checklist'!I23=0,"",'Record Release Checklist'!I23)</f>
        <v/>
      </c>
      <c r="J13" s="727" t="str">
        <f>IF('Record Release Checklist'!J23=0,"",'Record Release Checklist'!J23)</f>
        <v/>
      </c>
      <c r="K13" s="727" t="str">
        <f>IF('Record Release Checklist'!K23=0,"",'Record Release Checklist'!K23)</f>
        <v/>
      </c>
      <c r="L13" s="727" t="str">
        <f>IF('Record Release Checklist'!L23=0,"",'Record Release Checklist'!L23)</f>
        <v/>
      </c>
      <c r="M13" s="727" t="str">
        <f>IF('Record Release Checklist'!M23=0,"",'Record Release Checklist'!M23)</f>
        <v/>
      </c>
      <c r="N13" s="727" t="str">
        <f>IF('Record Release Checklist'!N23=0,"",'Record Release Checklist'!N23)</f>
        <v/>
      </c>
      <c r="O13" s="727" t="str">
        <f>IF('Record Release Checklist'!O23=0,"",'Record Release Checklist'!O23)</f>
        <v/>
      </c>
      <c r="P13" s="727" t="str">
        <f>IF('Record Release Checklist'!P23=0,"",'Record Release Checklist'!P23)</f>
        <v/>
      </c>
      <c r="Q13" s="727" t="str">
        <f>IF('Record Release Checklist'!Q23=0,"",'Record Release Checklist'!Q23)</f>
        <v/>
      </c>
      <c r="R13" s="727" t="str">
        <f>IF('Record Release Checklist'!R23=0,"",'Record Release Checklist'!R23)</f>
        <v/>
      </c>
      <c r="S13" s="727" t="str">
        <f>IF('Record Release Checklist'!S23=0,"",'Record Release Checklist'!S23)</f>
        <v/>
      </c>
      <c r="T13" s="727" t="str">
        <f>IF('Record Release Checklist'!T23=0,"",'Record Release Checklist'!T23)</f>
        <v/>
      </c>
      <c r="U13" s="727" t="str">
        <f>IF('Record Release Checklist'!U23=0,"",'Record Release Checklist'!U23)</f>
        <v/>
      </c>
      <c r="V13" s="727" t="str">
        <f>IF('Record Release Checklist'!V23=0,"",'Record Release Checklist'!V23)</f>
        <v/>
      </c>
      <c r="W13" s="727" t="str">
        <f>IF('Record Release Checklist'!W23=0,"",'Record Release Checklist'!W23)</f>
        <v/>
      </c>
      <c r="X13" s="727" t="str">
        <f>IF('Record Release Checklist'!X23=0,"",'Record Release Checklist'!X23)</f>
        <v/>
      </c>
      <c r="Y13" s="727" t="str">
        <f>IF('Record Release Checklist'!Y23=0,"",'Record Release Checklist'!Y23)</f>
        <v/>
      </c>
      <c r="Z13" s="727" t="str">
        <f>IF('Record Release Checklist'!Z23=0,"",'Record Release Checklist'!Z23)</f>
        <v/>
      </c>
      <c r="AA13" s="727" t="str">
        <f>IF('Record Release Checklist'!AA23=0,"",'Record Release Checklist'!AA23)</f>
        <v/>
      </c>
      <c r="AB13" s="727" t="str">
        <f>IF('Record Release Checklist'!AB23=0,"",'Record Release Checklist'!AB23)</f>
        <v/>
      </c>
      <c r="AC13" s="727" t="str">
        <f>IF('Record Release Checklist'!AC23=0,"",'Record Release Checklist'!AC23)</f>
        <v/>
      </c>
      <c r="AD13" s="727" t="str">
        <f>IF('Record Release Checklist'!AD23=0,"",'Record Release Checklist'!AD23)</f>
        <v/>
      </c>
      <c r="AE13" s="727" t="str">
        <f>IF('Record Release Checklist'!AE23=0,"",'Record Release Checklist'!AE23)</f>
        <v/>
      </c>
      <c r="AF13" s="728" t="str">
        <f>IF('Record Release Checklist'!AF23=0,"",'Record Release Checklist'!AF23)</f>
        <v/>
      </c>
      <c r="AG13" s="120">
        <f t="shared" ref="AG13" si="10">COUNTIF(C13:AF13,"=Met")</f>
        <v>0</v>
      </c>
      <c r="AH13" s="121">
        <f t="shared" ref="AH13" si="11">IF(SUM(AG13,AI13)=0,0,AG13/SUM(AG13,AI13))</f>
        <v>0</v>
      </c>
      <c r="AI13" s="108">
        <f t="shared" ref="AI13" si="12">COUNTIF(C13:AF13,"=Not Met")</f>
        <v>0</v>
      </c>
      <c r="AJ13" s="121">
        <f t="shared" ref="AJ13" si="13">IF(SUM(AG13,AI13)=0,0,AI13/SUM(AG13,AI13))</f>
        <v>0</v>
      </c>
      <c r="AK13" s="122">
        <f t="shared" ref="AK13" si="14">COUNTIF(C13:AF13,"=N/A")</f>
        <v>0</v>
      </c>
      <c r="AL13" s="775"/>
      <c r="AN13" s="737"/>
      <c r="AP13" s="737"/>
    </row>
    <row r="14" spans="1:44" s="14" customFormat="1" ht="21" customHeight="1" thickBot="1">
      <c r="A14" s="79"/>
      <c r="B14" s="731" t="s">
        <v>280</v>
      </c>
      <c r="C14" s="76" t="s">
        <v>257</v>
      </c>
      <c r="D14" s="77"/>
      <c r="E14" s="77"/>
      <c r="F14" s="77"/>
      <c r="G14" s="77"/>
      <c r="H14" s="77"/>
      <c r="I14" s="77"/>
      <c r="J14" s="77"/>
      <c r="K14" s="77"/>
      <c r="L14" s="78"/>
      <c r="M14" s="683" t="s">
        <v>257</v>
      </c>
      <c r="N14" s="77"/>
      <c r="O14" s="77"/>
      <c r="P14" s="77"/>
      <c r="Q14" s="77"/>
      <c r="R14" s="77"/>
      <c r="S14" s="77"/>
      <c r="T14" s="77"/>
      <c r="U14" s="77"/>
      <c r="V14" s="78"/>
      <c r="W14" s="683" t="s">
        <v>257</v>
      </c>
      <c r="X14" s="77"/>
      <c r="Y14" s="77"/>
      <c r="Z14" s="77"/>
      <c r="AA14" s="77"/>
      <c r="AB14" s="77"/>
      <c r="AC14" s="77"/>
      <c r="AD14" s="77"/>
      <c r="AE14" s="77"/>
      <c r="AF14" s="80"/>
      <c r="AG14" s="79"/>
      <c r="AH14" s="77"/>
      <c r="AI14" s="77"/>
      <c r="AJ14" s="77"/>
      <c r="AK14" s="80"/>
      <c r="AL14" s="735"/>
      <c r="AN14" s="735"/>
      <c r="AP14" s="735"/>
    </row>
    <row r="15" spans="1:44" s="88" customFormat="1" ht="38.25">
      <c r="A15" s="90" t="s">
        <v>44</v>
      </c>
      <c r="B15" s="677" t="s">
        <v>351</v>
      </c>
      <c r="C15" s="83"/>
      <c r="D15" s="123"/>
      <c r="E15" s="124"/>
      <c r="F15" s="123"/>
      <c r="G15" s="124"/>
      <c r="H15" s="124"/>
      <c r="I15" s="124"/>
      <c r="J15" s="124"/>
      <c r="K15" s="125"/>
      <c r="L15" s="124"/>
      <c r="M15" s="124"/>
      <c r="N15" s="125"/>
      <c r="O15" s="124"/>
      <c r="P15" s="124"/>
      <c r="Q15" s="125"/>
      <c r="R15" s="124"/>
      <c r="S15" s="124"/>
      <c r="T15" s="125"/>
      <c r="U15" s="124"/>
      <c r="V15" s="124"/>
      <c r="W15" s="124"/>
      <c r="X15" s="125"/>
      <c r="Y15" s="124"/>
      <c r="Z15" s="124"/>
      <c r="AA15" s="125"/>
      <c r="AB15" s="124"/>
      <c r="AC15" s="124"/>
      <c r="AD15" s="125"/>
      <c r="AE15" s="124"/>
      <c r="AF15" s="119"/>
      <c r="AG15" s="106">
        <f>COUNTIF(C15:AF15,"=Met")</f>
        <v>0</v>
      </c>
      <c r="AH15" s="107">
        <f>IF(SUM(AG15,AI15)=0,0,AG15/SUM(AG15,AI15))</f>
        <v>0</v>
      </c>
      <c r="AI15" s="110">
        <f>COUNTIF(C15:AF15,"=Not Met")</f>
        <v>0</v>
      </c>
      <c r="AJ15" s="107">
        <f>IF(SUM(AG15,AI15)=0,0,AI15/SUM(AG15,AI15))</f>
        <v>0</v>
      </c>
      <c r="AK15" s="109">
        <f>COUNTIF(C15:AF15,"=N/A")</f>
        <v>0</v>
      </c>
      <c r="AL15" s="736" t="s">
        <v>93</v>
      </c>
      <c r="AM15" s="201">
        <f>AM16+AO15</f>
        <v>0</v>
      </c>
      <c r="AN15" s="736" t="s">
        <v>95</v>
      </c>
      <c r="AO15" s="201">
        <f>COUNTIF(C15:AF16,"=Not Met")</f>
        <v>0</v>
      </c>
      <c r="AP15" s="737"/>
    </row>
    <row r="16" spans="1:44" s="88" customFormat="1" ht="39" thickBot="1">
      <c r="A16" s="90" t="s">
        <v>45</v>
      </c>
      <c r="B16" s="677" t="s">
        <v>286</v>
      </c>
      <c r="C16" s="83"/>
      <c r="D16" s="123"/>
      <c r="E16" s="124"/>
      <c r="F16" s="123"/>
      <c r="G16" s="124"/>
      <c r="H16" s="124"/>
      <c r="I16" s="124"/>
      <c r="J16" s="124"/>
      <c r="K16" s="125"/>
      <c r="L16" s="124"/>
      <c r="M16" s="124"/>
      <c r="N16" s="125"/>
      <c r="O16" s="124"/>
      <c r="P16" s="124"/>
      <c r="Q16" s="125"/>
      <c r="R16" s="124"/>
      <c r="S16" s="124"/>
      <c r="T16" s="125"/>
      <c r="U16" s="124"/>
      <c r="V16" s="124"/>
      <c r="W16" s="124"/>
      <c r="X16" s="125"/>
      <c r="Y16" s="124"/>
      <c r="Z16" s="124"/>
      <c r="AA16" s="125"/>
      <c r="AB16" s="124"/>
      <c r="AC16" s="124"/>
      <c r="AD16" s="125"/>
      <c r="AE16" s="124"/>
      <c r="AF16" s="119"/>
      <c r="AG16" s="106">
        <f>COUNTIF(C16:AF16,"=Met")</f>
        <v>0</v>
      </c>
      <c r="AH16" s="107">
        <f>IF(SUM(AG16,AI16)=0,0,AG16/SUM(AG16,AI16))</f>
        <v>0</v>
      </c>
      <c r="AI16" s="110">
        <f>COUNTIF(C16:AF16,"=Not Met")</f>
        <v>0</v>
      </c>
      <c r="AJ16" s="107">
        <f>IF(SUM(AG16,AI16)=0,0,AI16/SUM(AG16,AI16))</f>
        <v>0</v>
      </c>
      <c r="AK16" s="109">
        <f>COUNTIF(C16:AF16,"=N/A")</f>
        <v>0</v>
      </c>
      <c r="AL16" s="736" t="s">
        <v>94</v>
      </c>
      <c r="AM16" s="201">
        <f>COUNTIF(C15:AF16,"=Met")</f>
        <v>0</v>
      </c>
      <c r="AN16" s="736" t="s">
        <v>38</v>
      </c>
      <c r="AO16" s="201">
        <f>COUNTIF(C15:AF16,"=N/A")</f>
        <v>0</v>
      </c>
      <c r="AP16" s="736" t="s">
        <v>96</v>
      </c>
      <c r="AQ16" s="774" t="str">
        <f>IF(SUM(AM16,AO15)=0,"",AM16/SUM(AM16,AO15))</f>
        <v/>
      </c>
      <c r="AR16" s="733" t="str">
        <f>IF(AQ16="","",IF(AQ16&gt;=0.85,"MET THRESHOLD","DID NOT MEET THRESHOLD"))</f>
        <v/>
      </c>
    </row>
    <row r="17" spans="1:90" s="14" customFormat="1" ht="21" customHeight="1" thickBot="1">
      <c r="A17" s="79"/>
      <c r="B17" s="731" t="s">
        <v>292</v>
      </c>
      <c r="C17" s="76" t="s">
        <v>270</v>
      </c>
      <c r="D17" s="77"/>
      <c r="E17" s="77"/>
      <c r="F17" s="77"/>
      <c r="G17" s="77"/>
      <c r="H17" s="77"/>
      <c r="I17" s="77"/>
      <c r="J17" s="77"/>
      <c r="K17" s="77"/>
      <c r="L17" s="78"/>
      <c r="M17" s="683" t="s">
        <v>270</v>
      </c>
      <c r="N17" s="77"/>
      <c r="O17" s="77"/>
      <c r="P17" s="77"/>
      <c r="Q17" s="77"/>
      <c r="R17" s="77"/>
      <c r="S17" s="77"/>
      <c r="T17" s="77"/>
      <c r="U17" s="77"/>
      <c r="V17" s="78"/>
      <c r="W17" s="683" t="s">
        <v>270</v>
      </c>
      <c r="X17" s="77"/>
      <c r="Y17" s="77"/>
      <c r="Z17" s="77"/>
      <c r="AA17" s="77"/>
      <c r="AB17" s="77"/>
      <c r="AC17" s="77"/>
      <c r="AD17" s="77"/>
      <c r="AE17" s="77"/>
      <c r="AF17" s="80"/>
      <c r="AG17" s="79"/>
      <c r="AH17" s="77"/>
      <c r="AI17" s="77"/>
      <c r="AJ17" s="77"/>
      <c r="AK17" s="80"/>
      <c r="AL17" s="775"/>
      <c r="AN17" s="735"/>
      <c r="AP17" s="735"/>
    </row>
    <row r="18" spans="1:90" s="111" customFormat="1" ht="25.5">
      <c r="A18" s="112" t="s">
        <v>46</v>
      </c>
      <c r="B18" s="811" t="s">
        <v>352</v>
      </c>
      <c r="C18" s="722"/>
      <c r="D18" s="723"/>
      <c r="E18" s="723"/>
      <c r="F18" s="723"/>
      <c r="G18" s="723"/>
      <c r="H18" s="723"/>
      <c r="I18" s="723"/>
      <c r="J18" s="723"/>
      <c r="K18" s="723"/>
      <c r="L18" s="723"/>
      <c r="M18" s="81"/>
      <c r="N18" s="81"/>
      <c r="O18" s="81"/>
      <c r="P18" s="81"/>
      <c r="Q18" s="81"/>
      <c r="R18" s="81"/>
      <c r="S18" s="81"/>
      <c r="T18" s="81"/>
      <c r="U18" s="81"/>
      <c r="V18" s="81"/>
      <c r="W18" s="81"/>
      <c r="X18" s="81"/>
      <c r="Y18" s="81"/>
      <c r="Z18" s="81"/>
      <c r="AA18" s="81"/>
      <c r="AB18" s="81"/>
      <c r="AC18" s="81"/>
      <c r="AD18" s="81"/>
      <c r="AE18" s="81"/>
      <c r="AF18" s="82"/>
      <c r="AG18" s="106">
        <f t="shared" ref="AG18:AG21" si="15">COUNTIF(C18:AF18,"=Met")</f>
        <v>0</v>
      </c>
      <c r="AH18" s="107">
        <f>IF(SUM(AG18,AI18)=0,0,AG18/SUM(AG18,AI18))</f>
        <v>0</v>
      </c>
      <c r="AI18" s="110">
        <f t="shared" ref="AI18:AI21" si="16">COUNTIF(C18:AF18,"=Not Met")</f>
        <v>0</v>
      </c>
      <c r="AJ18" s="107">
        <f>IF(SUM(AG18,AI18)=0,0,AI18/SUM(AG18,AI18))</f>
        <v>0</v>
      </c>
      <c r="AK18" s="109">
        <f t="shared" ref="AK18:AK21" si="17">COUNTIF(C18:AF18,"=N/A")</f>
        <v>0</v>
      </c>
      <c r="AL18" s="736" t="s">
        <v>93</v>
      </c>
      <c r="AM18" s="201">
        <f>AM19+AO18</f>
        <v>0</v>
      </c>
      <c r="AN18" s="736" t="s">
        <v>95</v>
      </c>
      <c r="AO18" s="201">
        <f>COUNTIF(C18:AF21,"=Not Met")</f>
        <v>0</v>
      </c>
      <c r="AP18" s="737"/>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row>
    <row r="19" spans="1:90" s="111" customFormat="1" ht="25.5">
      <c r="A19" s="112" t="s">
        <v>47</v>
      </c>
      <c r="B19" s="811" t="s">
        <v>353</v>
      </c>
      <c r="C19" s="83"/>
      <c r="D19" s="123"/>
      <c r="E19" s="123"/>
      <c r="F19" s="123"/>
      <c r="G19" s="123"/>
      <c r="H19" s="123"/>
      <c r="I19" s="123"/>
      <c r="J19" s="123"/>
      <c r="K19" s="123"/>
      <c r="L19" s="123"/>
      <c r="M19" s="81"/>
      <c r="N19" s="81"/>
      <c r="O19" s="81"/>
      <c r="P19" s="81"/>
      <c r="Q19" s="81"/>
      <c r="R19" s="81"/>
      <c r="S19" s="81"/>
      <c r="T19" s="81"/>
      <c r="U19" s="81"/>
      <c r="V19" s="81"/>
      <c r="W19" s="81"/>
      <c r="X19" s="81"/>
      <c r="Y19" s="81"/>
      <c r="Z19" s="81"/>
      <c r="AA19" s="81"/>
      <c r="AB19" s="81"/>
      <c r="AC19" s="81"/>
      <c r="AD19" s="81"/>
      <c r="AE19" s="81"/>
      <c r="AF19" s="82"/>
      <c r="AG19" s="106">
        <f t="shared" si="15"/>
        <v>0</v>
      </c>
      <c r="AH19" s="107">
        <f>IF(SUM(AG19,AI19)=0,0,AG19/SUM(AG19,AI19))</f>
        <v>0</v>
      </c>
      <c r="AI19" s="110">
        <f t="shared" si="16"/>
        <v>0</v>
      </c>
      <c r="AJ19" s="107">
        <f>IF(SUM(AG19,AI19)=0,0,AI19/SUM(AG19,AI19))</f>
        <v>0</v>
      </c>
      <c r="AK19" s="109">
        <f t="shared" si="17"/>
        <v>0</v>
      </c>
      <c r="AL19" s="736" t="s">
        <v>94</v>
      </c>
      <c r="AM19" s="201">
        <f>COUNTIF(C18:AF21,"=Met")</f>
        <v>0</v>
      </c>
      <c r="AN19" s="736" t="s">
        <v>38</v>
      </c>
      <c r="AO19" s="201">
        <f>COUNTIF(C18:AF21,"=N/A")</f>
        <v>0</v>
      </c>
      <c r="AP19" s="736" t="s">
        <v>96</v>
      </c>
      <c r="AQ19" s="774" t="str">
        <f>IF(SUM(AM19,AO18)=0,"",AM19/SUM(AM19,AO18))</f>
        <v/>
      </c>
      <c r="AR19" s="733" t="str">
        <f>IF(AQ19="","",IF(AND(AQ19&gt;=0.85,AI20=0),"MET THRESHOLD",IF(AND(AQ19&lt;0.85,AI20&gt;0),"DID NOT MEET THRESHOLD",IF(AI20&gt;0,"DID NOT MEET THRESHOLD BECAUSE #8 ON THE ROUTINE MONITORING WORKSHEET &lt; 100%"))))</f>
        <v/>
      </c>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row>
    <row r="20" spans="1:90" s="111" customFormat="1" ht="25.5">
      <c r="A20" s="112" t="s">
        <v>48</v>
      </c>
      <c r="B20" s="811" t="s">
        <v>285</v>
      </c>
      <c r="C20" s="83"/>
      <c r="D20" s="123"/>
      <c r="E20" s="123"/>
      <c r="F20" s="123"/>
      <c r="G20" s="123"/>
      <c r="H20" s="123"/>
      <c r="I20" s="123"/>
      <c r="J20" s="123"/>
      <c r="K20" s="123"/>
      <c r="L20" s="123"/>
      <c r="M20" s="81"/>
      <c r="N20" s="81"/>
      <c r="O20" s="81"/>
      <c r="P20" s="81"/>
      <c r="Q20" s="81"/>
      <c r="R20" s="81"/>
      <c r="S20" s="81"/>
      <c r="T20" s="81"/>
      <c r="U20" s="81"/>
      <c r="V20" s="81"/>
      <c r="W20" s="81"/>
      <c r="X20" s="81"/>
      <c r="Y20" s="81"/>
      <c r="Z20" s="81"/>
      <c r="AA20" s="81"/>
      <c r="AB20" s="81"/>
      <c r="AC20" s="81"/>
      <c r="AD20" s="81"/>
      <c r="AE20" s="81"/>
      <c r="AF20" s="82"/>
      <c r="AG20" s="106">
        <f t="shared" si="15"/>
        <v>0</v>
      </c>
      <c r="AH20" s="107">
        <f>IF(SUM(AG20,AI20)=0,0,AG20/SUM(AG20,AI20))</f>
        <v>0</v>
      </c>
      <c r="AI20" s="110">
        <f t="shared" si="16"/>
        <v>0</v>
      </c>
      <c r="AJ20" s="107">
        <f>IF(SUM(AG20,AI20)=0,0,AI20/SUM(AG20,AI20))</f>
        <v>0</v>
      </c>
      <c r="AK20" s="109">
        <f t="shared" si="17"/>
        <v>0</v>
      </c>
      <c r="AL20" s="735"/>
      <c r="AM20" s="14"/>
      <c r="AN20" s="735"/>
      <c r="AO20" s="14"/>
      <c r="AP20" s="735"/>
      <c r="AQ20" s="783"/>
      <c r="AR20" s="733"/>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row>
    <row r="21" spans="1:90" s="111" customFormat="1" ht="26.25" thickBot="1">
      <c r="A21" s="569" t="s">
        <v>49</v>
      </c>
      <c r="B21" s="676" t="s">
        <v>243</v>
      </c>
      <c r="C21" s="724"/>
      <c r="D21" s="725"/>
      <c r="E21" s="725"/>
      <c r="F21" s="725"/>
      <c r="G21" s="725"/>
      <c r="H21" s="725"/>
      <c r="I21" s="725"/>
      <c r="J21" s="725"/>
      <c r="K21" s="725"/>
      <c r="L21" s="725"/>
      <c r="M21" s="684"/>
      <c r="N21" s="684"/>
      <c r="O21" s="684"/>
      <c r="P21" s="684"/>
      <c r="Q21" s="684"/>
      <c r="R21" s="684"/>
      <c r="S21" s="684"/>
      <c r="T21" s="684"/>
      <c r="U21" s="684"/>
      <c r="V21" s="684"/>
      <c r="W21" s="684"/>
      <c r="X21" s="684"/>
      <c r="Y21" s="684"/>
      <c r="Z21" s="684"/>
      <c r="AA21" s="684"/>
      <c r="AB21" s="684"/>
      <c r="AC21" s="684"/>
      <c r="AD21" s="684"/>
      <c r="AE21" s="684"/>
      <c r="AF21" s="808"/>
      <c r="AG21" s="658">
        <f t="shared" si="15"/>
        <v>0</v>
      </c>
      <c r="AH21" s="659">
        <f>IF(SUM(AG21,AI21)=0,0,AG21/SUM(AG21,AI21))</f>
        <v>0</v>
      </c>
      <c r="AI21" s="660">
        <f t="shared" si="16"/>
        <v>0</v>
      </c>
      <c r="AJ21" s="659">
        <f>IF(SUM(AG21,AI21)=0,0,AI21/SUM(AG21,AI21))</f>
        <v>0</v>
      </c>
      <c r="AK21" s="661">
        <f t="shared" si="17"/>
        <v>0</v>
      </c>
      <c r="AL21" s="735"/>
      <c r="AM21" s="14"/>
      <c r="AN21" s="735"/>
      <c r="AO21" s="14"/>
      <c r="AP21" s="735"/>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row>
    <row r="22" spans="1:90" s="14" customFormat="1" ht="21.75" customHeight="1" thickBot="1">
      <c r="A22" s="93"/>
      <c r="B22" s="731" t="s">
        <v>280</v>
      </c>
      <c r="C22" s="94" t="s">
        <v>17</v>
      </c>
      <c r="D22" s="95"/>
      <c r="E22" s="95"/>
      <c r="F22" s="95"/>
      <c r="G22" s="95"/>
      <c r="H22" s="95"/>
      <c r="I22" s="95"/>
      <c r="J22" s="95"/>
      <c r="K22" s="95"/>
      <c r="L22" s="96"/>
      <c r="M22" s="97" t="s">
        <v>17</v>
      </c>
      <c r="N22" s="95"/>
      <c r="O22" s="95"/>
      <c r="P22" s="95"/>
      <c r="Q22" s="95"/>
      <c r="R22" s="95"/>
      <c r="S22" s="95"/>
      <c r="T22" s="95"/>
      <c r="U22" s="95"/>
      <c r="V22" s="96"/>
      <c r="W22" s="1011" t="s">
        <v>17</v>
      </c>
      <c r="X22" s="1012"/>
      <c r="Y22" s="1012"/>
      <c r="Z22" s="1012"/>
      <c r="AA22" s="1012"/>
      <c r="AB22" s="1012"/>
      <c r="AC22" s="1012"/>
      <c r="AD22" s="1012"/>
      <c r="AE22" s="1012"/>
      <c r="AF22" s="1013"/>
      <c r="AG22" s="98"/>
      <c r="AH22" s="99"/>
      <c r="AI22" s="99"/>
      <c r="AJ22" s="99"/>
      <c r="AK22" s="100"/>
      <c r="AL22" s="738"/>
      <c r="AN22" s="735"/>
      <c r="AP22" s="735"/>
    </row>
    <row r="23" spans="1:90" s="14" customFormat="1" ht="38.25">
      <c r="A23" s="91" t="s">
        <v>50</v>
      </c>
      <c r="B23" s="811" t="s">
        <v>242</v>
      </c>
      <c r="C23" s="722"/>
      <c r="D23" s="723"/>
      <c r="E23" s="723"/>
      <c r="F23" s="723"/>
      <c r="G23" s="723"/>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2"/>
      <c r="AG23" s="102">
        <f>COUNTIF(C23:AF23,"=Met")</f>
        <v>0</v>
      </c>
      <c r="AH23" s="103">
        <f t="shared" ref="AH23:AH26" si="18">IF(SUM(AG23,AI23)=0,0,AG23/SUM(AG23,AI23))</f>
        <v>0</v>
      </c>
      <c r="AI23" s="104">
        <f>COUNTIF(C23:AF23,"=Not Met")</f>
        <v>0</v>
      </c>
      <c r="AJ23" s="103">
        <f t="shared" ref="AJ23:AJ26" si="19">IF(SUM(AG23,AI23)=0,0,AI23/SUM(AG23,AI23))</f>
        <v>0</v>
      </c>
      <c r="AK23" s="105">
        <f>COUNTIF(C23:AF23,"=N/A")</f>
        <v>0</v>
      </c>
      <c r="AL23" s="736" t="s">
        <v>93</v>
      </c>
      <c r="AM23" s="201">
        <f>AM24+AO23</f>
        <v>0</v>
      </c>
      <c r="AN23" s="736" t="s">
        <v>95</v>
      </c>
      <c r="AO23" s="201">
        <f>COUNTIF(C23:AF26,"=Not Met")</f>
        <v>0</v>
      </c>
      <c r="AP23" s="739"/>
    </row>
    <row r="24" spans="1:90" s="183" customFormat="1" ht="38.25">
      <c r="A24" s="184" t="s">
        <v>51</v>
      </c>
      <c r="B24" s="678" t="s">
        <v>288</v>
      </c>
      <c r="C24" s="185" t="str">
        <f>IF('Medication Review'!C92=0,"",'Medication Review'!C92)</f>
        <v/>
      </c>
      <c r="D24" s="186" t="str">
        <f>IF('Medication Review'!D92=0,"",'Medication Review'!D92)</f>
        <v/>
      </c>
      <c r="E24" s="186" t="str">
        <f>IF('Medication Review'!E92=0,"",'Medication Review'!E92)</f>
        <v/>
      </c>
      <c r="F24" s="186" t="str">
        <f>IF('Medication Review'!F92=0,"",'Medication Review'!F92)</f>
        <v/>
      </c>
      <c r="G24" s="186" t="str">
        <f>IF('Medication Review'!G92=0,"",'Medication Review'!G92)</f>
        <v/>
      </c>
      <c r="H24" s="186" t="str">
        <f>IF('Medication Review'!H92=0,"",'Medication Review'!H92)</f>
        <v/>
      </c>
      <c r="I24" s="186" t="str">
        <f>IF('Medication Review'!I92=0,"",'Medication Review'!I92)</f>
        <v/>
      </c>
      <c r="J24" s="186" t="str">
        <f>IF('Medication Review'!J92=0,"",'Medication Review'!J92)</f>
        <v/>
      </c>
      <c r="K24" s="186" t="str">
        <f>IF('Medication Review'!K92=0,"",'Medication Review'!K92)</f>
        <v/>
      </c>
      <c r="L24" s="186" t="str">
        <f>IF('Medication Review'!L92=0,"",'Medication Review'!L92)</f>
        <v/>
      </c>
      <c r="M24" s="186" t="str">
        <f>IF('Medication Review'!M92=0,"",'Medication Review'!M92)</f>
        <v/>
      </c>
      <c r="N24" s="186" t="str">
        <f>IF('Medication Review'!N92=0,"",'Medication Review'!N92)</f>
        <v/>
      </c>
      <c r="O24" s="186" t="str">
        <f>IF('Medication Review'!O92=0,"",'Medication Review'!O92)</f>
        <v/>
      </c>
      <c r="P24" s="186" t="str">
        <f>IF('Medication Review'!P92=0,"",'Medication Review'!P92)</f>
        <v/>
      </c>
      <c r="Q24" s="186" t="str">
        <f>IF('Medication Review'!Q92=0,"",'Medication Review'!Q92)</f>
        <v/>
      </c>
      <c r="R24" s="186" t="str">
        <f>IF('Medication Review'!R92=0,"",'Medication Review'!R92)</f>
        <v/>
      </c>
      <c r="S24" s="186" t="str">
        <f>IF('Medication Review'!S92=0,"",'Medication Review'!S92)</f>
        <v/>
      </c>
      <c r="T24" s="186" t="str">
        <f>IF('Medication Review'!T92=0,"",'Medication Review'!T92)</f>
        <v/>
      </c>
      <c r="U24" s="186" t="str">
        <f>IF('Medication Review'!U92=0,"",'Medication Review'!U92)</f>
        <v/>
      </c>
      <c r="V24" s="186" t="str">
        <f>IF('Medication Review'!V92=0,"",'Medication Review'!V92)</f>
        <v/>
      </c>
      <c r="W24" s="186" t="str">
        <f>IF('Medication Review'!W92=0,"",'Medication Review'!W92)</f>
        <v/>
      </c>
      <c r="X24" s="186" t="str">
        <f>IF('Medication Review'!X92=0,"",'Medication Review'!X92)</f>
        <v/>
      </c>
      <c r="Y24" s="186" t="str">
        <f>IF('Medication Review'!Y92=0,"",'Medication Review'!Y92)</f>
        <v/>
      </c>
      <c r="Z24" s="186" t="str">
        <f>IF('Medication Review'!Z92=0,"",'Medication Review'!Z92)</f>
        <v/>
      </c>
      <c r="AA24" s="186" t="str">
        <f>IF('Medication Review'!AA92=0,"",'Medication Review'!AA92)</f>
        <v/>
      </c>
      <c r="AB24" s="186" t="str">
        <f>IF('Medication Review'!AB92=0,"",'Medication Review'!AB92)</f>
        <v/>
      </c>
      <c r="AC24" s="186" t="str">
        <f>IF('Medication Review'!AC92=0,"",'Medication Review'!AC92)</f>
        <v/>
      </c>
      <c r="AD24" s="186" t="str">
        <f>IF('Medication Review'!AD92=0,"",'Medication Review'!AD92)</f>
        <v/>
      </c>
      <c r="AE24" s="186" t="str">
        <f>IF('Medication Review'!AE92=0,"",'Medication Review'!AE92)</f>
        <v/>
      </c>
      <c r="AF24" s="187" t="str">
        <f>IF('Medication Review'!AF92=0,"",'Medication Review'!AF92)</f>
        <v/>
      </c>
      <c r="AG24" s="679">
        <f t="shared" ref="AG24:AG26" si="20">COUNTIF(C24:AF24,"=Met")</f>
        <v>0</v>
      </c>
      <c r="AH24" s="680">
        <f t="shared" si="18"/>
        <v>0</v>
      </c>
      <c r="AI24" s="681">
        <f t="shared" ref="AI24:AI26" si="21">COUNTIF(C24:AF24,"=Not Met")</f>
        <v>0</v>
      </c>
      <c r="AJ24" s="680">
        <f t="shared" si="19"/>
        <v>0</v>
      </c>
      <c r="AK24" s="682">
        <f t="shared" ref="AK24:AK26" si="22">COUNTIF(C24:AF24,"=N/A")</f>
        <v>0</v>
      </c>
      <c r="AL24" s="736" t="s">
        <v>94</v>
      </c>
      <c r="AM24" s="201">
        <f>COUNTIF(C23:AF26,"=Met")</f>
        <v>0</v>
      </c>
      <c r="AN24" s="736" t="s">
        <v>38</v>
      </c>
      <c r="AO24" s="201">
        <f>COUNTIF(C23:AF26,"=N/A")</f>
        <v>0</v>
      </c>
      <c r="AP24" s="736" t="s">
        <v>96</v>
      </c>
      <c r="AQ24" s="774" t="str">
        <f>IF(SUM(AM24,AO23)=0,"",AM24/SUM(AM24,AO23))</f>
        <v/>
      </c>
      <c r="AR24" s="733" t="str">
        <f>IF(AQ24="","",IF(AQ24&gt;=0.85,"MET THRESHOLD","DID NOT MEET THRESHOLD"))</f>
        <v/>
      </c>
    </row>
    <row r="25" spans="1:90" s="183" customFormat="1" ht="25.5">
      <c r="A25" s="184" t="s">
        <v>52</v>
      </c>
      <c r="B25" s="678" t="s">
        <v>67</v>
      </c>
      <c r="C25" s="185" t="str">
        <f>IF('Medication Review'!C98=0,"",'Medication Review'!C98)</f>
        <v/>
      </c>
      <c r="D25" s="186" t="str">
        <f>IF('Medication Review'!D98=0,"",'Medication Review'!D98)</f>
        <v/>
      </c>
      <c r="E25" s="186" t="str">
        <f>IF('Medication Review'!E98=0,"",'Medication Review'!E98)</f>
        <v/>
      </c>
      <c r="F25" s="186" t="str">
        <f>IF('Medication Review'!F98=0,"",'Medication Review'!F98)</f>
        <v/>
      </c>
      <c r="G25" s="186" t="str">
        <f>IF('Medication Review'!G98=0,"",'Medication Review'!G98)</f>
        <v/>
      </c>
      <c r="H25" s="186" t="str">
        <f>IF('Medication Review'!H98=0,"",'Medication Review'!H98)</f>
        <v/>
      </c>
      <c r="I25" s="186" t="str">
        <f>IF('Medication Review'!I98=0,"",'Medication Review'!I98)</f>
        <v/>
      </c>
      <c r="J25" s="186" t="str">
        <f>IF('Medication Review'!J98=0,"",'Medication Review'!J98)</f>
        <v/>
      </c>
      <c r="K25" s="186" t="str">
        <f>IF('Medication Review'!K98=0,"",'Medication Review'!K98)</f>
        <v/>
      </c>
      <c r="L25" s="186" t="str">
        <f>IF('Medication Review'!L98=0,"",'Medication Review'!L98)</f>
        <v/>
      </c>
      <c r="M25" s="186" t="str">
        <f>IF('Medication Review'!M98=0,"",'Medication Review'!M98)</f>
        <v/>
      </c>
      <c r="N25" s="186" t="str">
        <f>IF('Medication Review'!N98=0,"",'Medication Review'!N98)</f>
        <v/>
      </c>
      <c r="O25" s="186" t="str">
        <f>IF('Medication Review'!O98=0,"",'Medication Review'!O98)</f>
        <v/>
      </c>
      <c r="P25" s="186" t="str">
        <f>IF('Medication Review'!P98=0,"",'Medication Review'!P98)</f>
        <v/>
      </c>
      <c r="Q25" s="186" t="str">
        <f>IF('Medication Review'!Q98=0,"",'Medication Review'!Q98)</f>
        <v/>
      </c>
      <c r="R25" s="186" t="str">
        <f>IF('Medication Review'!R98=0,"",'Medication Review'!R98)</f>
        <v/>
      </c>
      <c r="S25" s="186" t="str">
        <f>IF('Medication Review'!S98=0,"",'Medication Review'!S98)</f>
        <v/>
      </c>
      <c r="T25" s="186" t="str">
        <f>IF('Medication Review'!T98=0,"",'Medication Review'!T98)</f>
        <v/>
      </c>
      <c r="U25" s="186" t="str">
        <f>IF('Medication Review'!U98=0,"",'Medication Review'!U98)</f>
        <v/>
      </c>
      <c r="V25" s="186" t="str">
        <f>IF('Medication Review'!V98=0,"",'Medication Review'!V98)</f>
        <v/>
      </c>
      <c r="W25" s="186" t="str">
        <f>IF('Medication Review'!W98=0,"",'Medication Review'!W98)</f>
        <v/>
      </c>
      <c r="X25" s="186" t="str">
        <f>IF('Medication Review'!X98=0,"",'Medication Review'!X98)</f>
        <v/>
      </c>
      <c r="Y25" s="186" t="str">
        <f>IF('Medication Review'!Y98=0,"",'Medication Review'!Y98)</f>
        <v/>
      </c>
      <c r="Z25" s="186" t="str">
        <f>IF('Medication Review'!Z98=0,"",'Medication Review'!Z98)</f>
        <v/>
      </c>
      <c r="AA25" s="186" t="str">
        <f>IF('Medication Review'!AA98=0,"",'Medication Review'!AA98)</f>
        <v/>
      </c>
      <c r="AB25" s="186" t="str">
        <f>IF('Medication Review'!AB98=0,"",'Medication Review'!AB98)</f>
        <v/>
      </c>
      <c r="AC25" s="186" t="str">
        <f>IF('Medication Review'!AC98=0,"",'Medication Review'!AC98)</f>
        <v/>
      </c>
      <c r="AD25" s="186" t="str">
        <f>IF('Medication Review'!AD98=0,"",'Medication Review'!AD98)</f>
        <v/>
      </c>
      <c r="AE25" s="186" t="str">
        <f>IF('Medication Review'!AE98=0,"",'Medication Review'!AE98)</f>
        <v/>
      </c>
      <c r="AF25" s="187" t="str">
        <f>IF('Medication Review'!AF98=0,"",'Medication Review'!AF98)</f>
        <v/>
      </c>
      <c r="AG25" s="679">
        <f t="shared" si="20"/>
        <v>0</v>
      </c>
      <c r="AH25" s="680">
        <f t="shared" si="18"/>
        <v>0</v>
      </c>
      <c r="AI25" s="681">
        <f t="shared" si="21"/>
        <v>0</v>
      </c>
      <c r="AJ25" s="680">
        <f t="shared" si="19"/>
        <v>0</v>
      </c>
      <c r="AK25" s="682">
        <f t="shared" si="22"/>
        <v>0</v>
      </c>
      <c r="AL25" s="739"/>
      <c r="AN25" s="739"/>
      <c r="AP25" s="739"/>
    </row>
    <row r="26" spans="1:90" s="183" customFormat="1" ht="39" thickBot="1">
      <c r="A26" s="720" t="s">
        <v>53</v>
      </c>
      <c r="B26" s="803" t="s">
        <v>354</v>
      </c>
      <c r="C26" s="726" t="str">
        <f>IF('Medication Review'!C104=0,"",'Medication Review'!C104)</f>
        <v/>
      </c>
      <c r="D26" s="727" t="str">
        <f>IF('Medication Review'!D104=0,"",'Medication Review'!D104)</f>
        <v/>
      </c>
      <c r="E26" s="727" t="str">
        <f>IF('Medication Review'!E104=0,"",'Medication Review'!E104)</f>
        <v/>
      </c>
      <c r="F26" s="727" t="str">
        <f>IF('Medication Review'!F104=0,"",'Medication Review'!F104)</f>
        <v/>
      </c>
      <c r="G26" s="727" t="str">
        <f>IF('Medication Review'!G104=0,"",'Medication Review'!G104)</f>
        <v/>
      </c>
      <c r="H26" s="727" t="str">
        <f>IF('Medication Review'!H104=0,"",'Medication Review'!H104)</f>
        <v/>
      </c>
      <c r="I26" s="727" t="str">
        <f>IF('Medication Review'!I104=0,"",'Medication Review'!I104)</f>
        <v/>
      </c>
      <c r="J26" s="727" t="str">
        <f>IF('Medication Review'!J104=0,"",'Medication Review'!J104)</f>
        <v/>
      </c>
      <c r="K26" s="727" t="str">
        <f>IF('Medication Review'!K104=0,"",'Medication Review'!K104)</f>
        <v/>
      </c>
      <c r="L26" s="727" t="str">
        <f>IF('Medication Review'!L104=0,"",'Medication Review'!L104)</f>
        <v/>
      </c>
      <c r="M26" s="727" t="str">
        <f>IF('Medication Review'!M104=0,"",'Medication Review'!M104)</f>
        <v/>
      </c>
      <c r="N26" s="727" t="str">
        <f>IF('Medication Review'!N104=0,"",'Medication Review'!N104)</f>
        <v/>
      </c>
      <c r="O26" s="727" t="str">
        <f>IF('Medication Review'!O104=0,"",'Medication Review'!O104)</f>
        <v/>
      </c>
      <c r="P26" s="727" t="str">
        <f>IF('Medication Review'!P104=0,"",'Medication Review'!P104)</f>
        <v/>
      </c>
      <c r="Q26" s="727" t="str">
        <f>IF('Medication Review'!Q104=0,"",'Medication Review'!Q104)</f>
        <v/>
      </c>
      <c r="R26" s="727" t="str">
        <f>IF('Medication Review'!R104=0,"",'Medication Review'!R104)</f>
        <v/>
      </c>
      <c r="S26" s="727" t="str">
        <f>IF('Medication Review'!S104=0,"",'Medication Review'!S104)</f>
        <v/>
      </c>
      <c r="T26" s="727" t="str">
        <f>IF('Medication Review'!T104=0,"",'Medication Review'!T104)</f>
        <v/>
      </c>
      <c r="U26" s="727" t="str">
        <f>IF('Medication Review'!U104=0,"",'Medication Review'!U104)</f>
        <v/>
      </c>
      <c r="V26" s="727" t="str">
        <f>IF('Medication Review'!V104=0,"",'Medication Review'!V104)</f>
        <v/>
      </c>
      <c r="W26" s="727" t="str">
        <f>IF('Medication Review'!W104=0,"",'Medication Review'!W104)</f>
        <v/>
      </c>
      <c r="X26" s="727" t="str">
        <f>IF('Medication Review'!X104=0,"",'Medication Review'!X104)</f>
        <v/>
      </c>
      <c r="Y26" s="727" t="str">
        <f>IF('Medication Review'!Y104=0,"",'Medication Review'!Y104)</f>
        <v/>
      </c>
      <c r="Z26" s="727" t="str">
        <f>IF('Medication Review'!Z104=0,"",'Medication Review'!Z104)</f>
        <v/>
      </c>
      <c r="AA26" s="727" t="str">
        <f>IF('Medication Review'!AA104=0,"",'Medication Review'!AA104)</f>
        <v/>
      </c>
      <c r="AB26" s="727" t="str">
        <f>IF('Medication Review'!AB104=0,"",'Medication Review'!AB104)</f>
        <v/>
      </c>
      <c r="AC26" s="727" t="str">
        <f>IF('Medication Review'!AC104=0,"",'Medication Review'!AC104)</f>
        <v/>
      </c>
      <c r="AD26" s="727" t="str">
        <f>IF('Medication Review'!AD104=0,"",'Medication Review'!AD104)</f>
        <v/>
      </c>
      <c r="AE26" s="727" t="str">
        <f>IF('Medication Review'!AE104=0,"",'Medication Review'!AE104)</f>
        <v/>
      </c>
      <c r="AF26" s="728" t="str">
        <f>IF('Medication Review'!AF104=0,"",'Medication Review'!AF104)</f>
        <v/>
      </c>
      <c r="AG26" s="804">
        <f t="shared" si="20"/>
        <v>0</v>
      </c>
      <c r="AH26" s="805">
        <f t="shared" si="18"/>
        <v>0</v>
      </c>
      <c r="AI26" s="806">
        <f t="shared" si="21"/>
        <v>0</v>
      </c>
      <c r="AJ26" s="805">
        <f t="shared" si="19"/>
        <v>0</v>
      </c>
      <c r="AK26" s="807">
        <f t="shared" si="22"/>
        <v>0</v>
      </c>
      <c r="AL26" s="739"/>
      <c r="AN26" s="739"/>
      <c r="AP26" s="739"/>
    </row>
    <row r="27" spans="1:90" s="14" customFormat="1" ht="13.9" customHeight="1" thickBot="1">
      <c r="A27" s="127"/>
      <c r="B27" s="128" t="s">
        <v>57</v>
      </c>
      <c r="C27" s="800"/>
      <c r="D27" s="801"/>
      <c r="E27" s="801"/>
      <c r="F27" s="801"/>
      <c r="G27" s="801"/>
      <c r="H27" s="801"/>
      <c r="I27" s="801"/>
      <c r="J27" s="801"/>
      <c r="K27" s="801"/>
      <c r="L27" s="801"/>
      <c r="M27" s="801"/>
      <c r="N27" s="801"/>
      <c r="O27" s="801"/>
      <c r="P27" s="801"/>
      <c r="Q27" s="801"/>
      <c r="R27" s="801"/>
      <c r="S27" s="801"/>
      <c r="T27" s="801"/>
      <c r="U27" s="801"/>
      <c r="V27" s="801"/>
      <c r="W27" s="801"/>
      <c r="X27" s="801"/>
      <c r="Y27" s="801"/>
      <c r="Z27" s="801"/>
      <c r="AA27" s="801"/>
      <c r="AB27" s="801"/>
      <c r="AC27" s="801"/>
      <c r="AD27" s="801"/>
      <c r="AE27" s="801"/>
      <c r="AF27" s="802"/>
      <c r="AG27" s="129"/>
      <c r="AH27" s="129"/>
      <c r="AI27" s="129"/>
      <c r="AJ27" s="129"/>
      <c r="AK27" s="129"/>
      <c r="AL27" s="735"/>
      <c r="AN27" s="735"/>
      <c r="AP27" s="735"/>
    </row>
    <row r="28" spans="1:90" s="14" customFormat="1" ht="13.9" customHeight="1" thickBot="1">
      <c r="A28" s="127"/>
      <c r="B28" s="128"/>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29"/>
      <c r="AH28" s="129"/>
      <c r="AI28" s="129"/>
      <c r="AJ28" s="129"/>
      <c r="AK28" s="129"/>
      <c r="AL28" s="735"/>
      <c r="AN28" s="735"/>
      <c r="AP28" s="735"/>
    </row>
    <row r="29" spans="1:90" s="14" customFormat="1" ht="13.9" customHeight="1">
      <c r="A29" s="127"/>
      <c r="B29" s="131" t="s">
        <v>58</v>
      </c>
      <c r="C29" s="132">
        <f t="shared" ref="C29:AF29" si="23">COUNTIF(C9:C26,"=Met")</f>
        <v>0</v>
      </c>
      <c r="D29" s="133">
        <f t="shared" si="23"/>
        <v>0</v>
      </c>
      <c r="E29" s="133">
        <f t="shared" si="23"/>
        <v>0</v>
      </c>
      <c r="F29" s="133">
        <f t="shared" si="23"/>
        <v>0</v>
      </c>
      <c r="G29" s="133">
        <f t="shared" si="23"/>
        <v>0</v>
      </c>
      <c r="H29" s="133">
        <f t="shared" si="23"/>
        <v>0</v>
      </c>
      <c r="I29" s="133">
        <f t="shared" si="23"/>
        <v>0</v>
      </c>
      <c r="J29" s="133">
        <f t="shared" si="23"/>
        <v>0</v>
      </c>
      <c r="K29" s="133">
        <f t="shared" si="23"/>
        <v>0</v>
      </c>
      <c r="L29" s="133">
        <f t="shared" si="23"/>
        <v>0</v>
      </c>
      <c r="M29" s="133">
        <f t="shared" si="23"/>
        <v>0</v>
      </c>
      <c r="N29" s="133">
        <f t="shared" si="23"/>
        <v>0</v>
      </c>
      <c r="O29" s="133">
        <f t="shared" si="23"/>
        <v>0</v>
      </c>
      <c r="P29" s="133">
        <f t="shared" si="23"/>
        <v>0</v>
      </c>
      <c r="Q29" s="133">
        <f t="shared" si="23"/>
        <v>0</v>
      </c>
      <c r="R29" s="133">
        <f t="shared" si="23"/>
        <v>0</v>
      </c>
      <c r="S29" s="133">
        <f t="shared" si="23"/>
        <v>0</v>
      </c>
      <c r="T29" s="133">
        <f t="shared" si="23"/>
        <v>0</v>
      </c>
      <c r="U29" s="133">
        <f t="shared" si="23"/>
        <v>0</v>
      </c>
      <c r="V29" s="133">
        <f t="shared" si="23"/>
        <v>0</v>
      </c>
      <c r="W29" s="133">
        <f t="shared" si="23"/>
        <v>0</v>
      </c>
      <c r="X29" s="133">
        <f t="shared" si="23"/>
        <v>0</v>
      </c>
      <c r="Y29" s="133">
        <f t="shared" si="23"/>
        <v>0</v>
      </c>
      <c r="Z29" s="133">
        <f t="shared" si="23"/>
        <v>0</v>
      </c>
      <c r="AA29" s="133">
        <f t="shared" si="23"/>
        <v>0</v>
      </c>
      <c r="AB29" s="133">
        <f t="shared" si="23"/>
        <v>0</v>
      </c>
      <c r="AC29" s="133">
        <f t="shared" si="23"/>
        <v>0</v>
      </c>
      <c r="AD29" s="133">
        <f t="shared" si="23"/>
        <v>0</v>
      </c>
      <c r="AE29" s="133">
        <f t="shared" si="23"/>
        <v>0</v>
      </c>
      <c r="AF29" s="134">
        <f t="shared" si="23"/>
        <v>0</v>
      </c>
      <c r="AG29" s="135"/>
      <c r="AH29" s="136"/>
      <c r="AI29" s="136"/>
      <c r="AJ29" s="136"/>
      <c r="AK29" s="136"/>
      <c r="AL29" s="735"/>
      <c r="AN29" s="735"/>
      <c r="AP29" s="735"/>
    </row>
    <row r="30" spans="1:90" s="14" customFormat="1" ht="13.9" customHeight="1">
      <c r="A30" s="127"/>
      <c r="B30" s="131" t="s">
        <v>59</v>
      </c>
      <c r="C30" s="137">
        <f t="shared" ref="C30:AF30" si="24">IF(SUM(C29,C31)=0,0,C29/SUM(C29,C31))</f>
        <v>0</v>
      </c>
      <c r="D30" s="138">
        <f t="shared" si="24"/>
        <v>0</v>
      </c>
      <c r="E30" s="138">
        <f t="shared" si="24"/>
        <v>0</v>
      </c>
      <c r="F30" s="138">
        <f t="shared" si="24"/>
        <v>0</v>
      </c>
      <c r="G30" s="138">
        <f t="shared" si="24"/>
        <v>0</v>
      </c>
      <c r="H30" s="138">
        <f t="shared" si="24"/>
        <v>0</v>
      </c>
      <c r="I30" s="138">
        <f t="shared" si="24"/>
        <v>0</v>
      </c>
      <c r="J30" s="138">
        <f t="shared" si="24"/>
        <v>0</v>
      </c>
      <c r="K30" s="138">
        <f t="shared" si="24"/>
        <v>0</v>
      </c>
      <c r="L30" s="138">
        <f t="shared" si="24"/>
        <v>0</v>
      </c>
      <c r="M30" s="138">
        <f t="shared" si="24"/>
        <v>0</v>
      </c>
      <c r="N30" s="138">
        <f t="shared" si="24"/>
        <v>0</v>
      </c>
      <c r="O30" s="138">
        <f t="shared" si="24"/>
        <v>0</v>
      </c>
      <c r="P30" s="138">
        <f t="shared" si="24"/>
        <v>0</v>
      </c>
      <c r="Q30" s="138">
        <f t="shared" si="24"/>
        <v>0</v>
      </c>
      <c r="R30" s="138">
        <f t="shared" si="24"/>
        <v>0</v>
      </c>
      <c r="S30" s="138">
        <f t="shared" si="24"/>
        <v>0</v>
      </c>
      <c r="T30" s="138">
        <f t="shared" si="24"/>
        <v>0</v>
      </c>
      <c r="U30" s="138">
        <f t="shared" si="24"/>
        <v>0</v>
      </c>
      <c r="V30" s="138">
        <f t="shared" si="24"/>
        <v>0</v>
      </c>
      <c r="W30" s="138">
        <f t="shared" si="24"/>
        <v>0</v>
      </c>
      <c r="X30" s="138">
        <f t="shared" si="24"/>
        <v>0</v>
      </c>
      <c r="Y30" s="138">
        <f t="shared" si="24"/>
        <v>0</v>
      </c>
      <c r="Z30" s="138">
        <f t="shared" si="24"/>
        <v>0</v>
      </c>
      <c r="AA30" s="138">
        <f t="shared" si="24"/>
        <v>0</v>
      </c>
      <c r="AB30" s="138">
        <f t="shared" si="24"/>
        <v>0</v>
      </c>
      <c r="AC30" s="138">
        <f t="shared" si="24"/>
        <v>0</v>
      </c>
      <c r="AD30" s="138">
        <f t="shared" si="24"/>
        <v>0</v>
      </c>
      <c r="AE30" s="138">
        <f t="shared" si="24"/>
        <v>0</v>
      </c>
      <c r="AF30" s="139">
        <f t="shared" si="24"/>
        <v>0</v>
      </c>
      <c r="AG30" s="135"/>
      <c r="AH30" s="136"/>
      <c r="AI30" s="136"/>
      <c r="AJ30" s="136"/>
      <c r="AK30" s="136"/>
      <c r="AL30" s="735"/>
      <c r="AN30" s="735"/>
      <c r="AP30" s="735"/>
    </row>
    <row r="31" spans="1:90" s="14" customFormat="1" ht="13.9" customHeight="1">
      <c r="A31" s="127"/>
      <c r="B31" s="131" t="s">
        <v>60</v>
      </c>
      <c r="C31" s="140">
        <f t="shared" ref="C31:AF31" si="25">COUNTIF(C9:C26,"=Not Met")</f>
        <v>0</v>
      </c>
      <c r="D31" s="141">
        <f t="shared" si="25"/>
        <v>0</v>
      </c>
      <c r="E31" s="141">
        <f t="shared" si="25"/>
        <v>0</v>
      </c>
      <c r="F31" s="141">
        <f t="shared" si="25"/>
        <v>0</v>
      </c>
      <c r="G31" s="141">
        <f t="shared" si="25"/>
        <v>0</v>
      </c>
      <c r="H31" s="141">
        <f t="shared" si="25"/>
        <v>0</v>
      </c>
      <c r="I31" s="141">
        <f t="shared" si="25"/>
        <v>0</v>
      </c>
      <c r="J31" s="141">
        <f t="shared" si="25"/>
        <v>0</v>
      </c>
      <c r="K31" s="141">
        <f t="shared" si="25"/>
        <v>0</v>
      </c>
      <c r="L31" s="141">
        <f t="shared" si="25"/>
        <v>0</v>
      </c>
      <c r="M31" s="141">
        <f t="shared" si="25"/>
        <v>0</v>
      </c>
      <c r="N31" s="141">
        <f t="shared" si="25"/>
        <v>0</v>
      </c>
      <c r="O31" s="141">
        <f t="shared" si="25"/>
        <v>0</v>
      </c>
      <c r="P31" s="141">
        <f t="shared" si="25"/>
        <v>0</v>
      </c>
      <c r="Q31" s="141">
        <f t="shared" si="25"/>
        <v>0</v>
      </c>
      <c r="R31" s="141">
        <f t="shared" si="25"/>
        <v>0</v>
      </c>
      <c r="S31" s="141">
        <f t="shared" si="25"/>
        <v>0</v>
      </c>
      <c r="T31" s="141">
        <f t="shared" si="25"/>
        <v>0</v>
      </c>
      <c r="U31" s="141">
        <f t="shared" si="25"/>
        <v>0</v>
      </c>
      <c r="V31" s="141">
        <f t="shared" si="25"/>
        <v>0</v>
      </c>
      <c r="W31" s="141">
        <f t="shared" si="25"/>
        <v>0</v>
      </c>
      <c r="X31" s="141">
        <f t="shared" si="25"/>
        <v>0</v>
      </c>
      <c r="Y31" s="141">
        <f t="shared" si="25"/>
        <v>0</v>
      </c>
      <c r="Z31" s="141">
        <f t="shared" si="25"/>
        <v>0</v>
      </c>
      <c r="AA31" s="141">
        <f t="shared" si="25"/>
        <v>0</v>
      </c>
      <c r="AB31" s="141">
        <f t="shared" si="25"/>
        <v>0</v>
      </c>
      <c r="AC31" s="141">
        <f t="shared" si="25"/>
        <v>0</v>
      </c>
      <c r="AD31" s="141">
        <f t="shared" si="25"/>
        <v>0</v>
      </c>
      <c r="AE31" s="141">
        <f t="shared" si="25"/>
        <v>0</v>
      </c>
      <c r="AF31" s="142">
        <f t="shared" si="25"/>
        <v>0</v>
      </c>
      <c r="AG31" s="135"/>
      <c r="AH31" s="136"/>
      <c r="AI31" s="136"/>
      <c r="AJ31" s="136"/>
      <c r="AK31" s="136"/>
      <c r="AL31" s="735"/>
      <c r="AN31" s="735"/>
      <c r="AP31" s="735"/>
    </row>
    <row r="32" spans="1:90" s="14" customFormat="1" ht="13.9" customHeight="1">
      <c r="A32" s="127"/>
      <c r="B32" s="131" t="s">
        <v>61</v>
      </c>
      <c r="C32" s="137">
        <f t="shared" ref="C32:AF32" si="26">IF(SUM(C29,C31)=0,0,C31/SUM(C29,C31))</f>
        <v>0</v>
      </c>
      <c r="D32" s="138">
        <f t="shared" si="26"/>
        <v>0</v>
      </c>
      <c r="E32" s="138">
        <f t="shared" si="26"/>
        <v>0</v>
      </c>
      <c r="F32" s="138">
        <f t="shared" si="26"/>
        <v>0</v>
      </c>
      <c r="G32" s="138">
        <f t="shared" si="26"/>
        <v>0</v>
      </c>
      <c r="H32" s="138">
        <f t="shared" si="26"/>
        <v>0</v>
      </c>
      <c r="I32" s="138">
        <f t="shared" si="26"/>
        <v>0</v>
      </c>
      <c r="J32" s="138">
        <f t="shared" si="26"/>
        <v>0</v>
      </c>
      <c r="K32" s="138">
        <f t="shared" si="26"/>
        <v>0</v>
      </c>
      <c r="L32" s="138">
        <f t="shared" si="26"/>
        <v>0</v>
      </c>
      <c r="M32" s="138">
        <f t="shared" si="26"/>
        <v>0</v>
      </c>
      <c r="N32" s="138">
        <f t="shared" si="26"/>
        <v>0</v>
      </c>
      <c r="O32" s="138">
        <f t="shared" si="26"/>
        <v>0</v>
      </c>
      <c r="P32" s="138">
        <f t="shared" si="26"/>
        <v>0</v>
      </c>
      <c r="Q32" s="138">
        <f t="shared" si="26"/>
        <v>0</v>
      </c>
      <c r="R32" s="138">
        <f t="shared" si="26"/>
        <v>0</v>
      </c>
      <c r="S32" s="138">
        <f t="shared" si="26"/>
        <v>0</v>
      </c>
      <c r="T32" s="138">
        <f t="shared" si="26"/>
        <v>0</v>
      </c>
      <c r="U32" s="138">
        <f t="shared" si="26"/>
        <v>0</v>
      </c>
      <c r="V32" s="138">
        <f t="shared" si="26"/>
        <v>0</v>
      </c>
      <c r="W32" s="138">
        <f t="shared" si="26"/>
        <v>0</v>
      </c>
      <c r="X32" s="138">
        <f t="shared" si="26"/>
        <v>0</v>
      </c>
      <c r="Y32" s="138">
        <f t="shared" si="26"/>
        <v>0</v>
      </c>
      <c r="Z32" s="138">
        <f t="shared" si="26"/>
        <v>0</v>
      </c>
      <c r="AA32" s="138">
        <f t="shared" si="26"/>
        <v>0</v>
      </c>
      <c r="AB32" s="138">
        <f t="shared" si="26"/>
        <v>0</v>
      </c>
      <c r="AC32" s="138">
        <f t="shared" si="26"/>
        <v>0</v>
      </c>
      <c r="AD32" s="138">
        <f t="shared" si="26"/>
        <v>0</v>
      </c>
      <c r="AE32" s="138">
        <f t="shared" si="26"/>
        <v>0</v>
      </c>
      <c r="AF32" s="139">
        <f t="shared" si="26"/>
        <v>0</v>
      </c>
      <c r="AG32" s="135"/>
      <c r="AH32" s="136"/>
      <c r="AI32" s="136"/>
      <c r="AJ32" s="136"/>
      <c r="AK32" s="136"/>
      <c r="AL32" s="735"/>
      <c r="AN32" s="735"/>
      <c r="AP32" s="735"/>
    </row>
    <row r="33" spans="1:42" s="14" customFormat="1" ht="13.9" customHeight="1" thickBot="1">
      <c r="A33" s="127"/>
      <c r="B33" s="131" t="s">
        <v>62</v>
      </c>
      <c r="C33" s="143">
        <f t="shared" ref="C33:AF33" si="27">COUNTIF(C9:C26,"=N/A")</f>
        <v>0</v>
      </c>
      <c r="D33" s="144">
        <f t="shared" si="27"/>
        <v>0</v>
      </c>
      <c r="E33" s="144">
        <f t="shared" si="27"/>
        <v>0</v>
      </c>
      <c r="F33" s="144">
        <f t="shared" si="27"/>
        <v>0</v>
      </c>
      <c r="G33" s="144">
        <f t="shared" si="27"/>
        <v>0</v>
      </c>
      <c r="H33" s="144">
        <f t="shared" si="27"/>
        <v>0</v>
      </c>
      <c r="I33" s="144">
        <f t="shared" si="27"/>
        <v>0</v>
      </c>
      <c r="J33" s="144">
        <f t="shared" si="27"/>
        <v>0</v>
      </c>
      <c r="K33" s="144">
        <f t="shared" si="27"/>
        <v>0</v>
      </c>
      <c r="L33" s="144">
        <f t="shared" si="27"/>
        <v>0</v>
      </c>
      <c r="M33" s="144">
        <f t="shared" si="27"/>
        <v>0</v>
      </c>
      <c r="N33" s="144">
        <f t="shared" si="27"/>
        <v>0</v>
      </c>
      <c r="O33" s="144">
        <f t="shared" si="27"/>
        <v>0</v>
      </c>
      <c r="P33" s="144">
        <f t="shared" si="27"/>
        <v>0</v>
      </c>
      <c r="Q33" s="144">
        <f t="shared" si="27"/>
        <v>0</v>
      </c>
      <c r="R33" s="144">
        <f t="shared" si="27"/>
        <v>0</v>
      </c>
      <c r="S33" s="144">
        <f t="shared" si="27"/>
        <v>0</v>
      </c>
      <c r="T33" s="144">
        <f t="shared" si="27"/>
        <v>0</v>
      </c>
      <c r="U33" s="144">
        <f t="shared" si="27"/>
        <v>0</v>
      </c>
      <c r="V33" s="144">
        <f t="shared" si="27"/>
        <v>0</v>
      </c>
      <c r="W33" s="144">
        <f t="shared" si="27"/>
        <v>0</v>
      </c>
      <c r="X33" s="144">
        <f t="shared" si="27"/>
        <v>0</v>
      </c>
      <c r="Y33" s="144">
        <f t="shared" si="27"/>
        <v>0</v>
      </c>
      <c r="Z33" s="144">
        <f t="shared" si="27"/>
        <v>0</v>
      </c>
      <c r="AA33" s="144">
        <f t="shared" si="27"/>
        <v>0</v>
      </c>
      <c r="AB33" s="144">
        <f t="shared" si="27"/>
        <v>0</v>
      </c>
      <c r="AC33" s="144">
        <f t="shared" si="27"/>
        <v>0</v>
      </c>
      <c r="AD33" s="144">
        <f t="shared" si="27"/>
        <v>0</v>
      </c>
      <c r="AE33" s="144">
        <f t="shared" si="27"/>
        <v>0</v>
      </c>
      <c r="AF33" s="145">
        <f t="shared" si="27"/>
        <v>0</v>
      </c>
      <c r="AG33" s="146"/>
      <c r="AH33" s="147"/>
      <c r="AI33" s="147"/>
      <c r="AJ33" s="147"/>
      <c r="AK33" s="147"/>
      <c r="AL33" s="735"/>
      <c r="AN33" s="735"/>
      <c r="AP33" s="735"/>
    </row>
    <row r="34" spans="1:42" s="14" customFormat="1" ht="13.9" customHeight="1" thickBot="1">
      <c r="A34" s="1014"/>
      <c r="B34" s="1014"/>
      <c r="C34" s="1014"/>
      <c r="D34" s="1014"/>
      <c r="E34" s="1014"/>
      <c r="F34" s="1014"/>
      <c r="G34" s="1014"/>
      <c r="H34" s="1014"/>
      <c r="I34" s="1014"/>
      <c r="J34" s="1014"/>
      <c r="K34" s="1014"/>
      <c r="L34" s="1014"/>
      <c r="M34" s="1014"/>
      <c r="N34" s="1014"/>
      <c r="O34" s="1014"/>
      <c r="P34" s="1014"/>
      <c r="Q34" s="1014"/>
      <c r="R34" s="1014"/>
      <c r="S34" s="1014"/>
      <c r="T34" s="1014"/>
      <c r="U34" s="1014"/>
      <c r="V34" s="1014"/>
      <c r="W34" s="1014"/>
      <c r="X34" s="1014"/>
      <c r="Y34" s="1014"/>
      <c r="Z34" s="1014"/>
      <c r="AA34" s="1014"/>
      <c r="AB34" s="1014"/>
      <c r="AC34" s="1014"/>
      <c r="AD34" s="1014"/>
      <c r="AE34" s="1014"/>
      <c r="AF34" s="1014"/>
      <c r="AG34" s="1014"/>
      <c r="AH34" s="1014"/>
      <c r="AI34" s="1014"/>
      <c r="AJ34" s="1014"/>
      <c r="AK34" s="1014"/>
      <c r="AL34" s="735"/>
      <c r="AN34" s="735"/>
      <c r="AP34" s="735"/>
    </row>
    <row r="35" spans="1:42" s="14" customFormat="1" ht="13.9" customHeight="1">
      <c r="A35" s="127"/>
      <c r="B35" s="148"/>
      <c r="C35" s="149" t="s">
        <v>63</v>
      </c>
      <c r="D35" s="150"/>
      <c r="E35" s="150"/>
      <c r="F35" s="150"/>
      <c r="G35" s="150"/>
      <c r="H35" s="150"/>
      <c r="I35" s="150"/>
      <c r="J35" s="150"/>
      <c r="K35" s="150"/>
      <c r="L35" s="151"/>
      <c r="M35" s="149" t="s">
        <v>64</v>
      </c>
      <c r="N35" s="150"/>
      <c r="O35" s="150"/>
      <c r="P35" s="150"/>
      <c r="Q35" s="150"/>
      <c r="R35" s="150"/>
      <c r="S35" s="150"/>
      <c r="T35" s="150"/>
      <c r="U35" s="150"/>
      <c r="V35" s="151"/>
      <c r="W35" s="149" t="s">
        <v>65</v>
      </c>
      <c r="X35" s="150"/>
      <c r="Y35" s="150"/>
      <c r="Z35" s="150"/>
      <c r="AA35" s="150"/>
      <c r="AB35" s="150"/>
      <c r="AC35" s="150"/>
      <c r="AD35" s="150"/>
      <c r="AE35" s="150"/>
      <c r="AF35" s="151"/>
      <c r="AG35" s="152"/>
      <c r="AH35" s="153"/>
      <c r="AI35" s="153"/>
      <c r="AJ35" s="153"/>
      <c r="AK35" s="153"/>
      <c r="AL35" s="735"/>
      <c r="AN35" s="735"/>
      <c r="AP35" s="735"/>
    </row>
    <row r="36" spans="1:42" s="14" customFormat="1" ht="70.150000000000006" customHeight="1" thickBot="1">
      <c r="A36" s="127"/>
      <c r="B36" s="796" t="s">
        <v>345</v>
      </c>
      <c r="C36" s="1015"/>
      <c r="D36" s="1016"/>
      <c r="E36" s="1016"/>
      <c r="F36" s="1016"/>
      <c r="G36" s="1016"/>
      <c r="H36" s="1016"/>
      <c r="I36" s="1016"/>
      <c r="J36" s="1016"/>
      <c r="K36" s="1016"/>
      <c r="L36" s="1017"/>
      <c r="M36" s="1015"/>
      <c r="N36" s="1016"/>
      <c r="O36" s="1016"/>
      <c r="P36" s="1016"/>
      <c r="Q36" s="1016"/>
      <c r="R36" s="1016"/>
      <c r="S36" s="1016"/>
      <c r="T36" s="1016"/>
      <c r="U36" s="1016"/>
      <c r="V36" s="1017"/>
      <c r="W36" s="1015"/>
      <c r="X36" s="1016"/>
      <c r="Y36" s="1016"/>
      <c r="Z36" s="1016"/>
      <c r="AA36" s="1016"/>
      <c r="AB36" s="1016"/>
      <c r="AC36" s="1016"/>
      <c r="AD36" s="1016"/>
      <c r="AE36" s="1016"/>
      <c r="AF36" s="1017"/>
      <c r="AG36" s="154"/>
      <c r="AH36" s="154"/>
      <c r="AI36" s="154"/>
      <c r="AJ36" s="154"/>
      <c r="AK36" s="154"/>
      <c r="AL36" s="735"/>
      <c r="AN36" s="735"/>
      <c r="AP36" s="735"/>
    </row>
    <row r="37" spans="1:42" s="14" customFormat="1">
      <c r="A37" s="127"/>
      <c r="B37" s="155"/>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7"/>
      <c r="AH37" s="157"/>
      <c r="AI37" s="157"/>
      <c r="AJ37" s="157"/>
      <c r="AK37" s="157"/>
      <c r="AL37" s="735"/>
      <c r="AN37" s="735"/>
      <c r="AP37" s="735"/>
    </row>
    <row r="38" spans="1:42" s="14" customFormat="1">
      <c r="A38" s="127"/>
      <c r="B38" s="155"/>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735"/>
      <c r="AN38" s="735"/>
      <c r="AP38" s="735"/>
    </row>
    <row r="39" spans="1:42" s="14" customFormat="1">
      <c r="A39" s="127"/>
      <c r="B39" s="155"/>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735"/>
      <c r="AN39" s="735"/>
      <c r="AP39" s="735"/>
    </row>
    <row r="40" spans="1:42" s="14" customFormat="1">
      <c r="A40" s="127"/>
      <c r="B40" s="155"/>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9"/>
      <c r="AH40" s="159"/>
      <c r="AI40" s="159"/>
      <c r="AJ40" s="159"/>
      <c r="AK40" s="159"/>
      <c r="AL40" s="735"/>
      <c r="AN40" s="735"/>
      <c r="AP40" s="735"/>
    </row>
    <row r="41" spans="1:42" s="14" customFormat="1">
      <c r="A41" s="127"/>
      <c r="B41" s="155"/>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9"/>
      <c r="AH41" s="159"/>
      <c r="AI41" s="159"/>
      <c r="AJ41" s="159"/>
      <c r="AK41" s="159"/>
      <c r="AL41" s="735"/>
      <c r="AN41" s="735"/>
      <c r="AP41" s="735"/>
    </row>
    <row r="42" spans="1:42" s="14" customFormat="1">
      <c r="A42" s="127"/>
      <c r="B42" s="155"/>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9"/>
      <c r="AH42" s="159"/>
      <c r="AI42" s="159"/>
      <c r="AJ42" s="159"/>
      <c r="AK42" s="159"/>
      <c r="AL42" s="735"/>
      <c r="AN42" s="735"/>
      <c r="AP42" s="735"/>
    </row>
    <row r="43" spans="1:42" s="14" customFormat="1">
      <c r="A43" s="127"/>
      <c r="B43" s="155"/>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9"/>
      <c r="AH43" s="159"/>
      <c r="AI43" s="159"/>
      <c r="AJ43" s="159"/>
      <c r="AK43" s="159"/>
      <c r="AL43" s="735"/>
      <c r="AN43" s="735"/>
      <c r="AP43" s="735"/>
    </row>
    <row r="44" spans="1:42" s="14" customFormat="1">
      <c r="A44" s="127"/>
      <c r="B44" s="155"/>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9"/>
      <c r="AH44" s="159"/>
      <c r="AI44" s="159"/>
      <c r="AJ44" s="159"/>
      <c r="AK44" s="159"/>
      <c r="AL44" s="735"/>
      <c r="AN44" s="735"/>
      <c r="AP44" s="735"/>
    </row>
    <row r="45" spans="1:42" s="14" customFormat="1">
      <c r="A45" s="127"/>
      <c r="B45" s="155"/>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9"/>
      <c r="AH45" s="159"/>
      <c r="AI45" s="159"/>
      <c r="AJ45" s="159"/>
      <c r="AK45" s="159"/>
      <c r="AL45" s="735"/>
      <c r="AN45" s="735"/>
      <c r="AP45" s="735"/>
    </row>
    <row r="46" spans="1:42" s="14" customFormat="1">
      <c r="A46" s="127"/>
      <c r="B46" s="155"/>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9"/>
      <c r="AH46" s="159"/>
      <c r="AI46" s="159"/>
      <c r="AJ46" s="159"/>
      <c r="AK46" s="159"/>
      <c r="AL46" s="735"/>
      <c r="AN46" s="735"/>
      <c r="AP46" s="735"/>
    </row>
    <row r="47" spans="1:42" s="14" customFormat="1">
      <c r="A47" s="127"/>
      <c r="B47" s="155"/>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9"/>
      <c r="AH47" s="159"/>
      <c r="AI47" s="159"/>
      <c r="AJ47" s="159"/>
      <c r="AK47" s="159"/>
      <c r="AL47" s="735"/>
      <c r="AN47" s="735"/>
      <c r="AP47" s="735"/>
    </row>
    <row r="48" spans="1:42" s="14" customFormat="1">
      <c r="A48" s="127"/>
      <c r="B48" s="155"/>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9"/>
      <c r="AH48" s="159"/>
      <c r="AI48" s="159"/>
      <c r="AJ48" s="159"/>
      <c r="AK48" s="159"/>
      <c r="AL48" s="735"/>
      <c r="AN48" s="735"/>
      <c r="AP48" s="735"/>
    </row>
  </sheetData>
  <sheetProtection sheet="1" objects="1" scenarios="1"/>
  <mergeCells count="5">
    <mergeCell ref="W22:AF22"/>
    <mergeCell ref="A34:AK34"/>
    <mergeCell ref="C36:L36"/>
    <mergeCell ref="M36:V36"/>
    <mergeCell ref="W36:AF36"/>
  </mergeCells>
  <conditionalFormatting sqref="C18:AF21 C23:AF23">
    <cfRule type="cellIs" dxfId="670" priority="60" stopIfTrue="1" operator="equal">
      <formula>"Not Met"</formula>
    </cfRule>
    <cfRule type="cellIs" dxfId="669" priority="61" stopIfTrue="1" operator="equal">
      <formula>"N/A"</formula>
    </cfRule>
  </conditionalFormatting>
  <conditionalFormatting sqref="C9:AF12 C15:AF16">
    <cfRule type="cellIs" dxfId="668" priority="52" stopIfTrue="1" operator="equal">
      <formula>"Not Met"</formula>
    </cfRule>
    <cfRule type="cellIs" dxfId="667" priority="53" stopIfTrue="1" operator="equal">
      <formula>"N/A"</formula>
    </cfRule>
  </conditionalFormatting>
  <conditionalFormatting sqref="C24:AF24">
    <cfRule type="expression" dxfId="666" priority="42" stopIfTrue="1">
      <formula>OR(C24="",C24="N/A")</formula>
    </cfRule>
    <cfRule type="cellIs" dxfId="665" priority="43" operator="equal">
      <formula>"Not Met"</formula>
    </cfRule>
  </conditionalFormatting>
  <conditionalFormatting sqref="C25:AF25">
    <cfRule type="expression" dxfId="664" priority="40" stopIfTrue="1">
      <formula>OR(C25="",C25="N/A")</formula>
    </cfRule>
    <cfRule type="cellIs" dxfId="663" priority="41" operator="equal">
      <formula>"Not Met"</formula>
    </cfRule>
  </conditionalFormatting>
  <conditionalFormatting sqref="C26:AF26">
    <cfRule type="expression" dxfId="662" priority="38" stopIfTrue="1">
      <formula>OR(C26="",C26="N/A")</formula>
    </cfRule>
    <cfRule type="cellIs" dxfId="661" priority="39" operator="equal">
      <formula>"Not Met"</formula>
    </cfRule>
  </conditionalFormatting>
  <conditionalFormatting sqref="C13:AF13">
    <cfRule type="expression" dxfId="660" priority="26" stopIfTrue="1">
      <formula>OR(C13="",C13="N/A")</formula>
    </cfRule>
    <cfRule type="cellIs" dxfId="659" priority="27" operator="equal">
      <formula>"Not Met"</formula>
    </cfRule>
  </conditionalFormatting>
  <conditionalFormatting sqref="AQ10">
    <cfRule type="cellIs" dxfId="658" priority="16" stopIfTrue="1" operator="equal">
      <formula>"N/A"</formula>
    </cfRule>
    <cfRule type="cellIs" dxfId="657" priority="17" stopIfTrue="1" operator="equal">
      <formula>"Not Met"</formula>
    </cfRule>
  </conditionalFormatting>
  <conditionalFormatting sqref="AQ24">
    <cfRule type="cellIs" dxfId="656" priority="14" stopIfTrue="1" operator="equal">
      <formula>"N/A"</formula>
    </cfRule>
    <cfRule type="cellIs" dxfId="655" priority="15" stopIfTrue="1" operator="equal">
      <formula>"Not Met"</formula>
    </cfRule>
  </conditionalFormatting>
  <conditionalFormatting sqref="AQ19">
    <cfRule type="cellIs" dxfId="654" priority="12" stopIfTrue="1" operator="equal">
      <formula>"N/A"</formula>
    </cfRule>
    <cfRule type="cellIs" dxfId="653" priority="13" stopIfTrue="1" operator="equal">
      <formula>"Not Met"</formula>
    </cfRule>
  </conditionalFormatting>
  <conditionalFormatting sqref="AQ16">
    <cfRule type="cellIs" dxfId="652" priority="10" stopIfTrue="1" operator="equal">
      <formula>"N/A"</formula>
    </cfRule>
    <cfRule type="cellIs" dxfId="651" priority="11" stopIfTrue="1" operator="equal">
      <formula>"Not Met"</formula>
    </cfRule>
  </conditionalFormatting>
  <conditionalFormatting sqref="AR10 AR16 AR24">
    <cfRule type="cellIs" dxfId="650" priority="6" operator="equal">
      <formula>"DID NOT MEET THRESHOLD"</formula>
    </cfRule>
    <cfRule type="cellIs" dxfId="649" priority="7" operator="equal">
      <formula>"MET THRESHOLD"</formula>
    </cfRule>
  </conditionalFormatting>
  <conditionalFormatting sqref="AR20">
    <cfRule type="cellIs" dxfId="648" priority="4" operator="equal">
      <formula>"DID NOT MEET THRESHOLD"</formula>
    </cfRule>
    <cfRule type="cellIs" dxfId="647" priority="5" operator="equal">
      <formula>"MET THRESHOLD"</formula>
    </cfRule>
  </conditionalFormatting>
  <conditionalFormatting sqref="AR19">
    <cfRule type="cellIs" dxfId="646" priority="1" operator="equal">
      <formula>"DID NOT MEET THRESHOLD BECAUSE #8 ON THE ROUTINE MONITORING WORKSHEET &lt; 100%"</formula>
    </cfRule>
    <cfRule type="cellIs" dxfId="645" priority="2" operator="equal">
      <formula>"DID NOT MEET THRESHOLD"</formula>
    </cfRule>
    <cfRule type="cellIs" dxfId="644" priority="3" operator="equal">
      <formula>"MET THRESHOLD"</formula>
    </cfRule>
  </conditionalFormatting>
  <dataValidations count="1">
    <dataValidation type="list" allowBlank="1" showInputMessage="1" showErrorMessage="1" sqref="C18:L21 C23:G23 C9:AF12 C15:AF16">
      <formula1>"Met, Not Met, N/A"</formula1>
    </dataValidation>
  </dataValidations>
  <printOptions horizontalCentered="1"/>
  <pageMargins left="0.2" right="0.2" top="0.3" bottom="0.5" header="0.25" footer="0.3"/>
  <pageSetup orientation="landscape" r:id="rId1"/>
  <headerFooter alignWithMargins="0">
    <oddFooter>&amp;L&amp;8&amp;K000000DHHS Routine Monitoring Tool - Revised April 21, 2015&amp;R&amp;8&amp;K000000&amp;P</oddFooter>
  </headerFooter>
  <rowBreaks count="1" manualBreakCount="1">
    <brk id="21" max="16383" man="1"/>
  </rowBreaks>
  <colBreaks count="2" manualBreakCount="2">
    <brk id="12" max="81" man="1"/>
    <brk id="22" max="8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F23"/>
  <sheetViews>
    <sheetView workbookViewId="0">
      <pane xSplit="2" ySplit="5" topLeftCell="C6" activePane="bottomRight" state="frozen"/>
      <selection activeCell="B4" sqref="B4"/>
      <selection pane="topRight" activeCell="B4" sqref="B4"/>
      <selection pane="bottomLeft" activeCell="B4" sqref="B4"/>
      <selection pane="bottomRight" activeCell="C6" sqref="C6"/>
    </sheetView>
  </sheetViews>
  <sheetFormatPr defaultColWidth="8.85546875" defaultRowHeight="12.75"/>
  <cols>
    <col min="1" max="1" width="5.7109375" style="208" customWidth="1"/>
    <col min="2" max="2" width="40.7109375" style="208" customWidth="1"/>
    <col min="3" max="12" width="12.7109375" style="208" customWidth="1"/>
    <col min="13" max="32" width="12.7109375" style="192" customWidth="1"/>
    <col min="33" max="16384" width="8.85546875" style="192"/>
  </cols>
  <sheetData>
    <row r="1" spans="1:32" s="563" customFormat="1" ht="51" customHeight="1" thickBot="1">
      <c r="A1" s="562"/>
      <c r="B1" s="562"/>
      <c r="C1" s="1018" t="s">
        <v>258</v>
      </c>
      <c r="D1" s="1018"/>
      <c r="E1" s="1018"/>
      <c r="F1" s="1018"/>
      <c r="G1" s="1018"/>
      <c r="H1" s="1018"/>
      <c r="I1" s="1018"/>
      <c r="J1" s="1018"/>
      <c r="K1" s="1018"/>
      <c r="L1" s="1018"/>
      <c r="M1" s="1018" t="s">
        <v>258</v>
      </c>
      <c r="N1" s="1018"/>
      <c r="O1" s="1018"/>
      <c r="P1" s="1018"/>
      <c r="Q1" s="1018"/>
      <c r="R1" s="1018"/>
      <c r="S1" s="1018"/>
      <c r="T1" s="1018"/>
      <c r="U1" s="1018"/>
      <c r="V1" s="1018"/>
      <c r="W1" s="1018" t="s">
        <v>258</v>
      </c>
      <c r="X1" s="1018"/>
      <c r="Y1" s="1018"/>
      <c r="Z1" s="1018"/>
      <c r="AA1" s="1018"/>
      <c r="AB1" s="1018"/>
      <c r="AC1" s="1018"/>
      <c r="AD1" s="1018"/>
      <c r="AE1" s="1018"/>
      <c r="AF1" s="1018"/>
    </row>
    <row r="2" spans="1:32" ht="48" customHeight="1">
      <c r="A2" s="188"/>
      <c r="B2" s="189"/>
      <c r="C2" s="189" t="s">
        <v>259</v>
      </c>
      <c r="D2" s="189"/>
      <c r="E2" s="189"/>
      <c r="F2" s="189"/>
      <c r="G2" s="189"/>
      <c r="H2" s="189"/>
      <c r="I2" s="189"/>
      <c r="J2" s="189"/>
      <c r="K2" s="189"/>
      <c r="L2" s="189"/>
      <c r="M2" s="189" t="s">
        <v>259</v>
      </c>
      <c r="N2" s="189"/>
      <c r="O2" s="189"/>
      <c r="P2" s="189"/>
      <c r="Q2" s="189"/>
      <c r="R2" s="190"/>
      <c r="S2" s="189"/>
      <c r="T2" s="189"/>
      <c r="U2" s="189"/>
      <c r="V2" s="189"/>
      <c r="W2" s="189" t="s">
        <v>259</v>
      </c>
      <c r="X2" s="189"/>
      <c r="Y2" s="189"/>
      <c r="Z2" s="189"/>
      <c r="AA2" s="189"/>
      <c r="AB2" s="189"/>
      <c r="AC2" s="189"/>
      <c r="AD2" s="189"/>
      <c r="AE2" s="189"/>
      <c r="AF2" s="191"/>
    </row>
    <row r="3" spans="1:32" ht="19.5" customHeight="1">
      <c r="A3" s="193"/>
      <c r="B3" s="194"/>
      <c r="C3" s="195" t="s">
        <v>69</v>
      </c>
      <c r="D3" s="196"/>
      <c r="E3" s="197" t="str">
        <f>IF('Workbook Set-up'!$B$5="","",'Workbook Set-up'!$B$5&amp;"   /   "&amp;'Workbook Set-up'!$B$6)</f>
        <v/>
      </c>
      <c r="F3" s="198"/>
      <c r="G3" s="198"/>
      <c r="H3" s="198"/>
      <c r="I3" s="195"/>
      <c r="J3" s="199" t="s">
        <v>30</v>
      </c>
      <c r="K3" s="197" t="str">
        <f>IF(AND('Workbook Set-up'!$B$12="",'Workbook Set-up'!$B$13=""),"",IF('Workbook Set-up'!$B$12='Workbook Set-up'!$B$13,TEXT('Workbook Set-up'!$B$12,"m/d/yyyy"),IF('Workbook Set-up'!$B$12&lt;&gt;'Workbook Set-up'!$B$13,TEXT('Workbook Set-up'!$B$12,"m/d/yyyy")&amp;" to "&amp;TEXT('Workbook Set-up'!$B$13,"m/d/yyyy"),"")))</f>
        <v/>
      </c>
      <c r="L3" s="198"/>
      <c r="M3" s="195" t="s">
        <v>69</v>
      </c>
      <c r="N3" s="196"/>
      <c r="O3" s="197" t="str">
        <f>IF('Workbook Set-up'!$B$5="","",'Workbook Set-up'!$B$5&amp;"   /   "&amp;'Workbook Set-up'!$B$6)</f>
        <v/>
      </c>
      <c r="P3" s="198"/>
      <c r="Q3" s="198"/>
      <c r="R3" s="198"/>
      <c r="S3" s="195"/>
      <c r="T3" s="199" t="s">
        <v>30</v>
      </c>
      <c r="U3" s="197" t="str">
        <f>IF(AND('Workbook Set-up'!$B$12="",'Workbook Set-up'!$B$13=""),"",IF('Workbook Set-up'!$B$12='Workbook Set-up'!$B$13,TEXT('Workbook Set-up'!$B$12,"m/d/yyyy"),IF('Workbook Set-up'!$B$12&lt;&gt;'Workbook Set-up'!$B$13,TEXT('Workbook Set-up'!$B$12,"m/d/yyyy")&amp;" to "&amp;TEXT('Workbook Set-up'!$B$13,"m/d/yyyy"),"")))</f>
        <v/>
      </c>
      <c r="V3" s="198"/>
      <c r="W3" s="195" t="s">
        <v>69</v>
      </c>
      <c r="X3" s="196"/>
      <c r="Y3" s="197" t="str">
        <f>IF('Workbook Set-up'!$B$5="","",'Workbook Set-up'!$B$5&amp;"   /   "&amp;'Workbook Set-up'!$B$6)</f>
        <v/>
      </c>
      <c r="Z3" s="198"/>
      <c r="AA3" s="198"/>
      <c r="AB3" s="198"/>
      <c r="AC3" s="195"/>
      <c r="AD3" s="199" t="s">
        <v>30</v>
      </c>
      <c r="AE3" s="197" t="str">
        <f>IF(AND('Workbook Set-up'!$B$12="",'Workbook Set-up'!$B$13=""),"",IF('Workbook Set-up'!$B$12='Workbook Set-up'!$B$13,TEXT('Workbook Set-up'!$B$12,"m/d/yyyy"),IF('Workbook Set-up'!$B$12&lt;&gt;'Workbook Set-up'!$B$13,TEXT('Workbook Set-up'!$B$12,"m/d/yyyy")&amp;" to "&amp;TEXT('Workbook Set-up'!$B$13,"m/d/yyyy"),"")))</f>
        <v/>
      </c>
      <c r="AF3" s="200"/>
    </row>
    <row r="4" spans="1:32" s="558" customFormat="1" ht="19.5" customHeight="1">
      <c r="A4" s="557"/>
      <c r="B4" s="557"/>
      <c r="C4" s="559" t="s">
        <v>70</v>
      </c>
      <c r="D4" s="559"/>
      <c r="E4" s="559"/>
      <c r="F4" s="559"/>
      <c r="G4" s="559"/>
      <c r="H4" s="559"/>
      <c r="I4" s="559"/>
      <c r="J4" s="559"/>
      <c r="K4" s="559"/>
      <c r="L4" s="559"/>
      <c r="M4" s="559" t="s">
        <v>70</v>
      </c>
      <c r="N4" s="559"/>
      <c r="O4" s="559"/>
      <c r="P4" s="559"/>
      <c r="Q4" s="559"/>
      <c r="R4" s="559"/>
      <c r="S4" s="559"/>
      <c r="T4" s="559"/>
      <c r="U4" s="559"/>
      <c r="V4" s="559"/>
      <c r="W4" s="559" t="s">
        <v>70</v>
      </c>
      <c r="X4" s="559"/>
      <c r="Y4" s="559"/>
      <c r="Z4" s="559"/>
      <c r="AA4" s="559"/>
      <c r="AB4" s="559"/>
      <c r="AC4" s="559"/>
      <c r="AD4" s="559"/>
      <c r="AE4" s="559"/>
      <c r="AF4" s="559"/>
    </row>
    <row r="5" spans="1:32">
      <c r="A5" s="201" t="s">
        <v>71</v>
      </c>
      <c r="B5" s="561" t="s">
        <v>72</v>
      </c>
      <c r="C5" s="560">
        <v>1</v>
      </c>
      <c r="D5" s="560">
        <v>2</v>
      </c>
      <c r="E5" s="560">
        <v>3</v>
      </c>
      <c r="F5" s="560">
        <v>4</v>
      </c>
      <c r="G5" s="560">
        <v>5</v>
      </c>
      <c r="H5" s="560">
        <v>6</v>
      </c>
      <c r="I5" s="560">
        <v>7</v>
      </c>
      <c r="J5" s="560">
        <v>8</v>
      </c>
      <c r="K5" s="560">
        <v>9</v>
      </c>
      <c r="L5" s="560">
        <v>10</v>
      </c>
      <c r="M5" s="560">
        <v>11</v>
      </c>
      <c r="N5" s="560">
        <v>12</v>
      </c>
      <c r="O5" s="560">
        <v>13</v>
      </c>
      <c r="P5" s="560">
        <v>14</v>
      </c>
      <c r="Q5" s="560">
        <v>15</v>
      </c>
      <c r="R5" s="560">
        <v>16</v>
      </c>
      <c r="S5" s="560">
        <v>17</v>
      </c>
      <c r="T5" s="560">
        <v>18</v>
      </c>
      <c r="U5" s="560">
        <v>19</v>
      </c>
      <c r="V5" s="560">
        <v>20</v>
      </c>
      <c r="W5" s="560">
        <v>21</v>
      </c>
      <c r="X5" s="560">
        <v>22</v>
      </c>
      <c r="Y5" s="560">
        <v>23</v>
      </c>
      <c r="Z5" s="560">
        <v>24</v>
      </c>
      <c r="AA5" s="560">
        <v>25</v>
      </c>
      <c r="AB5" s="560">
        <v>26</v>
      </c>
      <c r="AC5" s="560">
        <v>27</v>
      </c>
      <c r="AD5" s="560">
        <v>28</v>
      </c>
      <c r="AE5" s="560">
        <v>29</v>
      </c>
      <c r="AF5" s="560">
        <v>30</v>
      </c>
    </row>
    <row r="6" spans="1:32">
      <c r="A6" s="721">
        <v>1</v>
      </c>
      <c r="B6" s="732" t="s">
        <v>261</v>
      </c>
      <c r="C6" s="206"/>
      <c r="D6" s="206"/>
      <c r="E6" s="206"/>
      <c r="F6" s="206"/>
      <c r="G6" s="206"/>
      <c r="H6" s="206"/>
      <c r="I6" s="206"/>
      <c r="J6" s="206"/>
      <c r="K6" s="206"/>
      <c r="L6" s="206"/>
      <c r="M6" s="207"/>
      <c r="N6" s="207"/>
      <c r="O6" s="207"/>
      <c r="P6" s="207"/>
      <c r="Q6" s="207"/>
      <c r="R6" s="207"/>
      <c r="S6" s="207"/>
      <c r="T6" s="207"/>
      <c r="U6" s="207"/>
      <c r="V6" s="207"/>
      <c r="W6" s="207"/>
      <c r="X6" s="207"/>
      <c r="Y6" s="207"/>
      <c r="Z6" s="207"/>
      <c r="AA6" s="207"/>
      <c r="AB6" s="207"/>
      <c r="AC6" s="207"/>
      <c r="AD6" s="207"/>
      <c r="AE6" s="207"/>
      <c r="AF6" s="207"/>
    </row>
    <row r="7" spans="1:32">
      <c r="A7" s="721">
        <v>2</v>
      </c>
      <c r="B7" s="732" t="s">
        <v>262</v>
      </c>
      <c r="C7" s="206"/>
      <c r="D7" s="206"/>
      <c r="E7" s="206"/>
      <c r="F7" s="206"/>
      <c r="G7" s="206"/>
      <c r="H7" s="206"/>
      <c r="I7" s="206"/>
      <c r="J7" s="206"/>
      <c r="K7" s="206"/>
      <c r="L7" s="206"/>
      <c r="M7" s="207"/>
      <c r="N7" s="207"/>
      <c r="O7" s="207"/>
      <c r="P7" s="207"/>
      <c r="Q7" s="207"/>
      <c r="R7" s="207"/>
      <c r="S7" s="207"/>
      <c r="T7" s="207"/>
      <c r="U7" s="207"/>
      <c r="V7" s="207"/>
      <c r="W7" s="207"/>
      <c r="X7" s="207"/>
      <c r="Y7" s="207"/>
      <c r="Z7" s="207"/>
      <c r="AA7" s="207"/>
      <c r="AB7" s="207"/>
      <c r="AC7" s="207"/>
      <c r="AD7" s="207"/>
      <c r="AE7" s="207"/>
      <c r="AF7" s="207"/>
    </row>
    <row r="8" spans="1:32" ht="25.5">
      <c r="A8" s="721">
        <v>3</v>
      </c>
      <c r="B8" s="732" t="s">
        <v>263</v>
      </c>
      <c r="C8" s="206"/>
      <c r="D8" s="206"/>
      <c r="E8" s="206"/>
      <c r="F8" s="206"/>
      <c r="G8" s="206"/>
      <c r="H8" s="206"/>
      <c r="I8" s="206"/>
      <c r="J8" s="206"/>
      <c r="K8" s="206"/>
      <c r="L8" s="206"/>
      <c r="M8" s="207"/>
      <c r="N8" s="207"/>
      <c r="O8" s="207"/>
      <c r="P8" s="207"/>
      <c r="Q8" s="207"/>
      <c r="R8" s="207"/>
      <c r="S8" s="207"/>
      <c r="T8" s="207"/>
      <c r="U8" s="207"/>
      <c r="V8" s="207"/>
      <c r="W8" s="207"/>
      <c r="X8" s="207"/>
      <c r="Y8" s="207"/>
      <c r="Z8" s="207"/>
      <c r="AA8" s="207"/>
      <c r="AB8" s="207"/>
      <c r="AC8" s="207"/>
      <c r="AD8" s="207"/>
      <c r="AE8" s="207"/>
      <c r="AF8" s="207"/>
    </row>
    <row r="9" spans="1:32">
      <c r="A9" s="721">
        <v>4</v>
      </c>
      <c r="B9" s="732" t="s">
        <v>264</v>
      </c>
      <c r="C9" s="206"/>
      <c r="D9" s="206"/>
      <c r="E9" s="206"/>
      <c r="F9" s="206"/>
      <c r="G9" s="206"/>
      <c r="H9" s="206"/>
      <c r="I9" s="206"/>
      <c r="J9" s="206"/>
      <c r="K9" s="206"/>
      <c r="L9" s="206"/>
      <c r="M9" s="207"/>
      <c r="N9" s="207"/>
      <c r="O9" s="207"/>
      <c r="P9" s="207"/>
      <c r="Q9" s="207"/>
      <c r="R9" s="207"/>
      <c r="S9" s="207"/>
      <c r="T9" s="207"/>
      <c r="U9" s="207"/>
      <c r="V9" s="207"/>
      <c r="W9" s="207"/>
      <c r="X9" s="207"/>
      <c r="Y9" s="207"/>
      <c r="Z9" s="207"/>
      <c r="AA9" s="207"/>
      <c r="AB9" s="207"/>
      <c r="AC9" s="207"/>
      <c r="AD9" s="207"/>
      <c r="AE9" s="207"/>
      <c r="AF9" s="207"/>
    </row>
    <row r="10" spans="1:32">
      <c r="A10" s="721">
        <v>5</v>
      </c>
      <c r="B10" s="732" t="s">
        <v>265</v>
      </c>
      <c r="C10" s="206"/>
      <c r="D10" s="206"/>
      <c r="E10" s="206"/>
      <c r="F10" s="206"/>
      <c r="G10" s="206"/>
      <c r="H10" s="206"/>
      <c r="I10" s="206"/>
      <c r="J10" s="206"/>
      <c r="K10" s="206"/>
      <c r="L10" s="206"/>
      <c r="M10" s="207"/>
      <c r="N10" s="207"/>
      <c r="O10" s="207"/>
      <c r="P10" s="207"/>
      <c r="Q10" s="207"/>
      <c r="R10" s="207"/>
      <c r="S10" s="207"/>
      <c r="T10" s="207"/>
      <c r="U10" s="207"/>
      <c r="V10" s="207"/>
      <c r="W10" s="207"/>
      <c r="X10" s="207"/>
      <c r="Y10" s="207"/>
      <c r="Z10" s="207"/>
      <c r="AA10" s="207"/>
      <c r="AB10" s="207"/>
      <c r="AC10" s="207"/>
      <c r="AD10" s="207"/>
      <c r="AE10" s="207"/>
      <c r="AF10" s="207"/>
    </row>
    <row r="11" spans="1:32">
      <c r="A11" s="721">
        <v>6</v>
      </c>
      <c r="B11" s="732" t="s">
        <v>266</v>
      </c>
      <c r="C11" s="206"/>
      <c r="D11" s="206"/>
      <c r="E11" s="206"/>
      <c r="F11" s="206"/>
      <c r="G11" s="206"/>
      <c r="H11" s="206"/>
      <c r="I11" s="206"/>
      <c r="J11" s="206"/>
      <c r="K11" s="206"/>
      <c r="L11" s="206"/>
      <c r="M11" s="207"/>
      <c r="N11" s="207"/>
      <c r="O11" s="207"/>
      <c r="P11" s="207"/>
      <c r="Q11" s="207"/>
      <c r="R11" s="207"/>
      <c r="S11" s="207"/>
      <c r="T11" s="207"/>
      <c r="U11" s="207"/>
      <c r="V11" s="207"/>
      <c r="W11" s="207"/>
      <c r="X11" s="207"/>
      <c r="Y11" s="207"/>
      <c r="Z11" s="207"/>
      <c r="AA11" s="207"/>
      <c r="AB11" s="207"/>
      <c r="AC11" s="207"/>
      <c r="AD11" s="207"/>
      <c r="AE11" s="207"/>
      <c r="AF11" s="207"/>
    </row>
    <row r="12" spans="1:32" ht="38.25">
      <c r="A12" s="721">
        <v>7</v>
      </c>
      <c r="B12" s="732" t="s">
        <v>267</v>
      </c>
      <c r="C12" s="206"/>
      <c r="D12" s="206"/>
      <c r="E12" s="206"/>
      <c r="F12" s="206"/>
      <c r="G12" s="206"/>
      <c r="H12" s="206"/>
      <c r="I12" s="206"/>
      <c r="J12" s="206"/>
      <c r="K12" s="206"/>
      <c r="L12" s="206"/>
      <c r="M12" s="207"/>
      <c r="N12" s="207"/>
      <c r="O12" s="207"/>
      <c r="P12" s="207"/>
      <c r="Q12" s="207"/>
      <c r="R12" s="207"/>
      <c r="S12" s="207"/>
      <c r="T12" s="207"/>
      <c r="U12" s="207"/>
      <c r="V12" s="207"/>
      <c r="W12" s="207"/>
      <c r="X12" s="207"/>
      <c r="Y12" s="207"/>
      <c r="Z12" s="207"/>
      <c r="AA12" s="207"/>
      <c r="AB12" s="207"/>
      <c r="AC12" s="207"/>
      <c r="AD12" s="207"/>
      <c r="AE12" s="207"/>
      <c r="AF12" s="207"/>
    </row>
    <row r="13" spans="1:32" ht="25.5">
      <c r="A13" s="792">
        <v>8</v>
      </c>
      <c r="B13" s="732" t="s">
        <v>268</v>
      </c>
      <c r="C13" s="206"/>
      <c r="D13" s="206"/>
      <c r="E13" s="206"/>
      <c r="F13" s="206"/>
      <c r="G13" s="206"/>
      <c r="H13" s="206"/>
      <c r="I13" s="206"/>
      <c r="J13" s="206"/>
      <c r="K13" s="206"/>
      <c r="L13" s="206"/>
      <c r="M13" s="207"/>
      <c r="N13" s="207"/>
      <c r="O13" s="207"/>
      <c r="P13" s="207"/>
      <c r="Q13" s="207"/>
      <c r="R13" s="207"/>
      <c r="S13" s="207"/>
      <c r="T13" s="207"/>
      <c r="U13" s="207"/>
      <c r="V13" s="207"/>
      <c r="W13" s="207"/>
      <c r="X13" s="207"/>
      <c r="Y13" s="207"/>
      <c r="Z13" s="207"/>
      <c r="AA13" s="207"/>
      <c r="AB13" s="207"/>
      <c r="AC13" s="207"/>
      <c r="AD13" s="207"/>
      <c r="AE13" s="207"/>
      <c r="AF13" s="207"/>
    </row>
    <row r="14" spans="1:32">
      <c r="A14" s="792">
        <v>9</v>
      </c>
      <c r="B14" s="732" t="s">
        <v>269</v>
      </c>
      <c r="C14" s="206"/>
      <c r="D14" s="206"/>
      <c r="E14" s="206"/>
      <c r="F14" s="206"/>
      <c r="G14" s="206"/>
      <c r="H14" s="206"/>
      <c r="I14" s="206"/>
      <c r="J14" s="206"/>
      <c r="K14" s="206"/>
      <c r="L14" s="206"/>
      <c r="M14" s="207"/>
      <c r="N14" s="207"/>
      <c r="O14" s="207"/>
      <c r="P14" s="207"/>
      <c r="Q14" s="207"/>
      <c r="R14" s="207"/>
      <c r="S14" s="207"/>
      <c r="T14" s="207"/>
      <c r="U14" s="207"/>
      <c r="V14" s="207"/>
      <c r="W14" s="207"/>
      <c r="X14" s="207"/>
      <c r="Y14" s="207"/>
      <c r="Z14" s="207"/>
      <c r="AA14" s="207"/>
      <c r="AB14" s="207"/>
      <c r="AC14" s="207"/>
      <c r="AD14" s="207"/>
      <c r="AE14" s="207"/>
      <c r="AF14" s="207"/>
    </row>
    <row r="15" spans="1:32" ht="76.5">
      <c r="A15" s="721">
        <v>10</v>
      </c>
      <c r="B15" s="732" t="s">
        <v>574</v>
      </c>
      <c r="C15" s="206"/>
      <c r="D15" s="206"/>
      <c r="E15" s="206"/>
      <c r="F15" s="206"/>
      <c r="G15" s="206"/>
      <c r="H15" s="206"/>
      <c r="I15" s="206"/>
      <c r="J15" s="206"/>
      <c r="K15" s="206"/>
      <c r="L15" s="206"/>
      <c r="M15" s="207"/>
      <c r="N15" s="207"/>
      <c r="O15" s="207"/>
      <c r="P15" s="207"/>
      <c r="Q15" s="207"/>
      <c r="R15" s="207"/>
      <c r="S15" s="207"/>
      <c r="T15" s="207"/>
      <c r="U15" s="207"/>
      <c r="V15" s="207"/>
      <c r="W15" s="207"/>
      <c r="X15" s="207"/>
      <c r="Y15" s="207"/>
      <c r="Z15" s="207"/>
      <c r="AA15" s="207"/>
      <c r="AB15" s="207"/>
      <c r="AC15" s="207"/>
      <c r="AD15" s="207"/>
      <c r="AE15" s="207"/>
      <c r="AF15" s="207"/>
    </row>
    <row r="16" spans="1:32" ht="76.5">
      <c r="A16" s="721">
        <v>11</v>
      </c>
      <c r="B16" s="732" t="s">
        <v>575</v>
      </c>
      <c r="C16" s="206"/>
      <c r="D16" s="206"/>
      <c r="E16" s="206"/>
      <c r="F16" s="206"/>
      <c r="G16" s="206"/>
      <c r="H16" s="206"/>
      <c r="I16" s="206"/>
      <c r="J16" s="206"/>
      <c r="K16" s="206"/>
      <c r="L16" s="206"/>
      <c r="M16" s="207"/>
      <c r="N16" s="207"/>
      <c r="O16" s="207"/>
      <c r="P16" s="207"/>
      <c r="Q16" s="207"/>
      <c r="R16" s="207"/>
      <c r="S16" s="207"/>
      <c r="T16" s="207"/>
      <c r="U16" s="207"/>
      <c r="V16" s="207"/>
      <c r="W16" s="207"/>
      <c r="X16" s="207"/>
      <c r="Y16" s="207"/>
      <c r="Z16" s="207"/>
      <c r="AA16" s="207"/>
      <c r="AB16" s="207"/>
      <c r="AC16" s="207"/>
      <c r="AD16" s="207"/>
      <c r="AE16" s="207"/>
      <c r="AF16" s="207"/>
    </row>
    <row r="18" spans="2:32">
      <c r="B18" s="209" t="s">
        <v>260</v>
      </c>
    </row>
    <row r="19" spans="2:32">
      <c r="B19" s="210" t="s">
        <v>93</v>
      </c>
      <c r="C19" s="201">
        <f>COUNTIFS(C6:C16,"&lt;&gt;")</f>
        <v>0</v>
      </c>
      <c r="D19" s="201">
        <f>COUNTIFS(D6:D16,"&lt;&gt;")</f>
        <v>0</v>
      </c>
      <c r="E19" s="201">
        <f>COUNTIFS(E6:E16,"&lt;&gt;")</f>
        <v>0</v>
      </c>
      <c r="F19" s="201">
        <f>COUNTIFS(F6:F16,"&lt;&gt;")</f>
        <v>0</v>
      </c>
      <c r="G19" s="201">
        <f t="shared" ref="G19:AF19" si="0">COUNTIFS(G6:G16,"&lt;&gt;")</f>
        <v>0</v>
      </c>
      <c r="H19" s="201">
        <f t="shared" si="0"/>
        <v>0</v>
      </c>
      <c r="I19" s="201">
        <f t="shared" si="0"/>
        <v>0</v>
      </c>
      <c r="J19" s="201">
        <f t="shared" si="0"/>
        <v>0</v>
      </c>
      <c r="K19" s="201">
        <f t="shared" si="0"/>
        <v>0</v>
      </c>
      <c r="L19" s="201">
        <f t="shared" si="0"/>
        <v>0</v>
      </c>
      <c r="M19" s="201">
        <f t="shared" si="0"/>
        <v>0</v>
      </c>
      <c r="N19" s="201">
        <f t="shared" si="0"/>
        <v>0</v>
      </c>
      <c r="O19" s="201">
        <f t="shared" si="0"/>
        <v>0</v>
      </c>
      <c r="P19" s="201">
        <f t="shared" si="0"/>
        <v>0</v>
      </c>
      <c r="Q19" s="201">
        <f t="shared" si="0"/>
        <v>0</v>
      </c>
      <c r="R19" s="201">
        <f t="shared" si="0"/>
        <v>0</v>
      </c>
      <c r="S19" s="201">
        <f t="shared" si="0"/>
        <v>0</v>
      </c>
      <c r="T19" s="201">
        <f t="shared" si="0"/>
        <v>0</v>
      </c>
      <c r="U19" s="201">
        <f t="shared" si="0"/>
        <v>0</v>
      </c>
      <c r="V19" s="201">
        <f t="shared" si="0"/>
        <v>0</v>
      </c>
      <c r="W19" s="201">
        <f t="shared" si="0"/>
        <v>0</v>
      </c>
      <c r="X19" s="201">
        <f t="shared" si="0"/>
        <v>0</v>
      </c>
      <c r="Y19" s="201">
        <f t="shared" si="0"/>
        <v>0</v>
      </c>
      <c r="Z19" s="201">
        <f t="shared" si="0"/>
        <v>0</v>
      </c>
      <c r="AA19" s="201">
        <f t="shared" si="0"/>
        <v>0</v>
      </c>
      <c r="AB19" s="201">
        <f t="shared" si="0"/>
        <v>0</v>
      </c>
      <c r="AC19" s="201">
        <f t="shared" si="0"/>
        <v>0</v>
      </c>
      <c r="AD19" s="201">
        <f t="shared" si="0"/>
        <v>0</v>
      </c>
      <c r="AE19" s="201">
        <f t="shared" si="0"/>
        <v>0</v>
      </c>
      <c r="AF19" s="201">
        <f t="shared" si="0"/>
        <v>0</v>
      </c>
    </row>
    <row r="20" spans="2:32">
      <c r="B20" s="210" t="s">
        <v>94</v>
      </c>
      <c r="C20" s="201">
        <f>COUNTIF(C6:C16,"=Met")</f>
        <v>0</v>
      </c>
      <c r="D20" s="201">
        <f t="shared" ref="D20:AF20" si="1">COUNTIF(D6:D16,"=Met")</f>
        <v>0</v>
      </c>
      <c r="E20" s="201">
        <f t="shared" si="1"/>
        <v>0</v>
      </c>
      <c r="F20" s="201">
        <f t="shared" si="1"/>
        <v>0</v>
      </c>
      <c r="G20" s="201">
        <f t="shared" si="1"/>
        <v>0</v>
      </c>
      <c r="H20" s="201">
        <f t="shared" si="1"/>
        <v>0</v>
      </c>
      <c r="I20" s="201">
        <f t="shared" si="1"/>
        <v>0</v>
      </c>
      <c r="J20" s="201">
        <f t="shared" si="1"/>
        <v>0</v>
      </c>
      <c r="K20" s="201">
        <f t="shared" si="1"/>
        <v>0</v>
      </c>
      <c r="L20" s="201">
        <f t="shared" si="1"/>
        <v>0</v>
      </c>
      <c r="M20" s="201">
        <f t="shared" si="1"/>
        <v>0</v>
      </c>
      <c r="N20" s="201">
        <f t="shared" si="1"/>
        <v>0</v>
      </c>
      <c r="O20" s="201">
        <f t="shared" si="1"/>
        <v>0</v>
      </c>
      <c r="P20" s="201">
        <f t="shared" si="1"/>
        <v>0</v>
      </c>
      <c r="Q20" s="201">
        <f t="shared" si="1"/>
        <v>0</v>
      </c>
      <c r="R20" s="201">
        <f t="shared" si="1"/>
        <v>0</v>
      </c>
      <c r="S20" s="201">
        <f t="shared" si="1"/>
        <v>0</v>
      </c>
      <c r="T20" s="201">
        <f t="shared" si="1"/>
        <v>0</v>
      </c>
      <c r="U20" s="201">
        <f t="shared" si="1"/>
        <v>0</v>
      </c>
      <c r="V20" s="201">
        <f t="shared" si="1"/>
        <v>0</v>
      </c>
      <c r="W20" s="201">
        <f t="shared" si="1"/>
        <v>0</v>
      </c>
      <c r="X20" s="201">
        <f t="shared" si="1"/>
        <v>0</v>
      </c>
      <c r="Y20" s="201">
        <f t="shared" si="1"/>
        <v>0</v>
      </c>
      <c r="Z20" s="201">
        <f t="shared" si="1"/>
        <v>0</v>
      </c>
      <c r="AA20" s="201">
        <f t="shared" si="1"/>
        <v>0</v>
      </c>
      <c r="AB20" s="201">
        <f t="shared" si="1"/>
        <v>0</v>
      </c>
      <c r="AC20" s="201">
        <f t="shared" si="1"/>
        <v>0</v>
      </c>
      <c r="AD20" s="201">
        <f t="shared" si="1"/>
        <v>0</v>
      </c>
      <c r="AE20" s="201">
        <f t="shared" si="1"/>
        <v>0</v>
      </c>
      <c r="AF20" s="201">
        <f t="shared" si="1"/>
        <v>0</v>
      </c>
    </row>
    <row r="21" spans="2:32">
      <c r="B21" s="210" t="s">
        <v>95</v>
      </c>
      <c r="C21" s="201">
        <f>COUNTIF(C6:C16,"=Not Met")</f>
        <v>0</v>
      </c>
      <c r="D21" s="201">
        <f t="shared" ref="D21:AF21" si="2">COUNTIF(D6:D16,"=Not Met")</f>
        <v>0</v>
      </c>
      <c r="E21" s="201">
        <f t="shared" si="2"/>
        <v>0</v>
      </c>
      <c r="F21" s="201">
        <f t="shared" si="2"/>
        <v>0</v>
      </c>
      <c r="G21" s="201">
        <f t="shared" si="2"/>
        <v>0</v>
      </c>
      <c r="H21" s="201">
        <f t="shared" si="2"/>
        <v>0</v>
      </c>
      <c r="I21" s="201">
        <f t="shared" si="2"/>
        <v>0</v>
      </c>
      <c r="J21" s="201">
        <f t="shared" si="2"/>
        <v>0</v>
      </c>
      <c r="K21" s="201">
        <f t="shared" si="2"/>
        <v>0</v>
      </c>
      <c r="L21" s="201">
        <f t="shared" si="2"/>
        <v>0</v>
      </c>
      <c r="M21" s="201">
        <f t="shared" si="2"/>
        <v>0</v>
      </c>
      <c r="N21" s="201">
        <f t="shared" si="2"/>
        <v>0</v>
      </c>
      <c r="O21" s="201">
        <f t="shared" si="2"/>
        <v>0</v>
      </c>
      <c r="P21" s="201">
        <f t="shared" si="2"/>
        <v>0</v>
      </c>
      <c r="Q21" s="201">
        <f t="shared" si="2"/>
        <v>0</v>
      </c>
      <c r="R21" s="201">
        <f t="shared" si="2"/>
        <v>0</v>
      </c>
      <c r="S21" s="201">
        <f t="shared" si="2"/>
        <v>0</v>
      </c>
      <c r="T21" s="201">
        <f t="shared" si="2"/>
        <v>0</v>
      </c>
      <c r="U21" s="201">
        <f t="shared" si="2"/>
        <v>0</v>
      </c>
      <c r="V21" s="201">
        <f t="shared" si="2"/>
        <v>0</v>
      </c>
      <c r="W21" s="201">
        <f t="shared" si="2"/>
        <v>0</v>
      </c>
      <c r="X21" s="201">
        <f t="shared" si="2"/>
        <v>0</v>
      </c>
      <c r="Y21" s="201">
        <f t="shared" si="2"/>
        <v>0</v>
      </c>
      <c r="Z21" s="201">
        <f t="shared" si="2"/>
        <v>0</v>
      </c>
      <c r="AA21" s="201">
        <f t="shared" si="2"/>
        <v>0</v>
      </c>
      <c r="AB21" s="201">
        <f t="shared" si="2"/>
        <v>0</v>
      </c>
      <c r="AC21" s="201">
        <f t="shared" si="2"/>
        <v>0</v>
      </c>
      <c r="AD21" s="201">
        <f t="shared" si="2"/>
        <v>0</v>
      </c>
      <c r="AE21" s="201">
        <f t="shared" si="2"/>
        <v>0</v>
      </c>
      <c r="AF21" s="201">
        <f t="shared" si="2"/>
        <v>0</v>
      </c>
    </row>
    <row r="22" spans="2:32">
      <c r="B22" s="210" t="s">
        <v>38</v>
      </c>
      <c r="C22" s="201">
        <f>COUNTIF(C6:C16,"=N/A")</f>
        <v>0</v>
      </c>
      <c r="D22" s="201">
        <f t="shared" ref="D22:AF22" si="3">COUNTIF(D6:D16,"=N/A")</f>
        <v>0</v>
      </c>
      <c r="E22" s="201">
        <f t="shared" si="3"/>
        <v>0</v>
      </c>
      <c r="F22" s="201">
        <f t="shared" si="3"/>
        <v>0</v>
      </c>
      <c r="G22" s="201">
        <f t="shared" si="3"/>
        <v>0</v>
      </c>
      <c r="H22" s="201">
        <f t="shared" si="3"/>
        <v>0</v>
      </c>
      <c r="I22" s="201">
        <f t="shared" si="3"/>
        <v>0</v>
      </c>
      <c r="J22" s="201">
        <f t="shared" si="3"/>
        <v>0</v>
      </c>
      <c r="K22" s="201">
        <f t="shared" si="3"/>
        <v>0</v>
      </c>
      <c r="L22" s="201">
        <f t="shared" si="3"/>
        <v>0</v>
      </c>
      <c r="M22" s="201">
        <f t="shared" si="3"/>
        <v>0</v>
      </c>
      <c r="N22" s="201">
        <f t="shared" si="3"/>
        <v>0</v>
      </c>
      <c r="O22" s="201">
        <f t="shared" si="3"/>
        <v>0</v>
      </c>
      <c r="P22" s="201">
        <f t="shared" si="3"/>
        <v>0</v>
      </c>
      <c r="Q22" s="201">
        <f t="shared" si="3"/>
        <v>0</v>
      </c>
      <c r="R22" s="201">
        <f t="shared" si="3"/>
        <v>0</v>
      </c>
      <c r="S22" s="201">
        <f t="shared" si="3"/>
        <v>0</v>
      </c>
      <c r="T22" s="201">
        <f t="shared" si="3"/>
        <v>0</v>
      </c>
      <c r="U22" s="201">
        <f t="shared" si="3"/>
        <v>0</v>
      </c>
      <c r="V22" s="201">
        <f t="shared" si="3"/>
        <v>0</v>
      </c>
      <c r="W22" s="201">
        <f t="shared" si="3"/>
        <v>0</v>
      </c>
      <c r="X22" s="201">
        <f t="shared" si="3"/>
        <v>0</v>
      </c>
      <c r="Y22" s="201">
        <f t="shared" si="3"/>
        <v>0</v>
      </c>
      <c r="Z22" s="201">
        <f t="shared" si="3"/>
        <v>0</v>
      </c>
      <c r="AA22" s="201">
        <f t="shared" si="3"/>
        <v>0</v>
      </c>
      <c r="AB22" s="201">
        <f t="shared" si="3"/>
        <v>0</v>
      </c>
      <c r="AC22" s="201">
        <f t="shared" si="3"/>
        <v>0</v>
      </c>
      <c r="AD22" s="201">
        <f t="shared" si="3"/>
        <v>0</v>
      </c>
      <c r="AE22" s="201">
        <f t="shared" si="3"/>
        <v>0</v>
      </c>
      <c r="AF22" s="201">
        <f t="shared" si="3"/>
        <v>0</v>
      </c>
    </row>
    <row r="23" spans="2:32">
      <c r="B23" s="210" t="s">
        <v>96</v>
      </c>
      <c r="C23" s="201">
        <f t="shared" ref="C23" si="4">IF(C19=0,0,IF(C19=C22,"N/A",IF(C19=C20+C22,"Met","Not Met")))</f>
        <v>0</v>
      </c>
      <c r="D23" s="201">
        <f t="shared" ref="D23:AF23" si="5">IF(D19=0,0,IF(D19=D22,"N/A",IF(D19=D20+D22,"Met","Not Met")))</f>
        <v>0</v>
      </c>
      <c r="E23" s="201">
        <f t="shared" si="5"/>
        <v>0</v>
      </c>
      <c r="F23" s="201">
        <f t="shared" si="5"/>
        <v>0</v>
      </c>
      <c r="G23" s="201">
        <f t="shared" si="5"/>
        <v>0</v>
      </c>
      <c r="H23" s="201">
        <f t="shared" si="5"/>
        <v>0</v>
      </c>
      <c r="I23" s="201">
        <f t="shared" si="5"/>
        <v>0</v>
      </c>
      <c r="J23" s="201">
        <f t="shared" si="5"/>
        <v>0</v>
      </c>
      <c r="K23" s="201">
        <f t="shared" si="5"/>
        <v>0</v>
      </c>
      <c r="L23" s="201">
        <f t="shared" si="5"/>
        <v>0</v>
      </c>
      <c r="M23" s="201">
        <f t="shared" si="5"/>
        <v>0</v>
      </c>
      <c r="N23" s="201">
        <f t="shared" si="5"/>
        <v>0</v>
      </c>
      <c r="O23" s="201">
        <f t="shared" si="5"/>
        <v>0</v>
      </c>
      <c r="P23" s="201">
        <f t="shared" si="5"/>
        <v>0</v>
      </c>
      <c r="Q23" s="201">
        <f t="shared" si="5"/>
        <v>0</v>
      </c>
      <c r="R23" s="201">
        <f t="shared" si="5"/>
        <v>0</v>
      </c>
      <c r="S23" s="201">
        <f t="shared" si="5"/>
        <v>0</v>
      </c>
      <c r="T23" s="201">
        <f t="shared" si="5"/>
        <v>0</v>
      </c>
      <c r="U23" s="201">
        <f t="shared" si="5"/>
        <v>0</v>
      </c>
      <c r="V23" s="201">
        <f t="shared" si="5"/>
        <v>0</v>
      </c>
      <c r="W23" s="201">
        <f t="shared" si="5"/>
        <v>0</v>
      </c>
      <c r="X23" s="201">
        <f t="shared" si="5"/>
        <v>0</v>
      </c>
      <c r="Y23" s="201">
        <f t="shared" si="5"/>
        <v>0</v>
      </c>
      <c r="Z23" s="201">
        <f t="shared" si="5"/>
        <v>0</v>
      </c>
      <c r="AA23" s="201">
        <f t="shared" si="5"/>
        <v>0</v>
      </c>
      <c r="AB23" s="201">
        <f t="shared" si="5"/>
        <v>0</v>
      </c>
      <c r="AC23" s="201">
        <f t="shared" si="5"/>
        <v>0</v>
      </c>
      <c r="AD23" s="201">
        <f t="shared" si="5"/>
        <v>0</v>
      </c>
      <c r="AE23" s="201">
        <f t="shared" si="5"/>
        <v>0</v>
      </c>
      <c r="AF23" s="201">
        <f t="shared" si="5"/>
        <v>0</v>
      </c>
    </row>
  </sheetData>
  <sheetProtection sheet="1" objects="1" scenarios="1"/>
  <mergeCells count="3">
    <mergeCell ref="C1:L1"/>
    <mergeCell ref="M1:V1"/>
    <mergeCell ref="W1:AF1"/>
  </mergeCells>
  <conditionalFormatting sqref="C6:AF6 D8:D15 C7:D7 F7:AF7 E7:E16">
    <cfRule type="cellIs" dxfId="643" priority="41" stopIfTrue="1" operator="equal">
      <formula>"Not Met"</formula>
    </cfRule>
    <cfRule type="cellIs" dxfId="642" priority="42" stopIfTrue="1" operator="equal">
      <formula>"N/A"</formula>
    </cfRule>
  </conditionalFormatting>
  <conditionalFormatting sqref="C23:AF23">
    <cfRule type="cellIs" dxfId="641" priority="43" stopIfTrue="1" operator="equal">
      <formula>"N/A"</formula>
    </cfRule>
    <cfRule type="cellIs" dxfId="640" priority="44" stopIfTrue="1" operator="equal">
      <formula>"Not Met"</formula>
    </cfRule>
  </conditionalFormatting>
  <conditionalFormatting sqref="C12:C14 F12:AF14">
    <cfRule type="cellIs" dxfId="639" priority="3" stopIfTrue="1" operator="equal">
      <formula>"Not Met"</formula>
    </cfRule>
    <cfRule type="cellIs" dxfId="638" priority="4" stopIfTrue="1" operator="equal">
      <formula>"N/A"</formula>
    </cfRule>
  </conditionalFormatting>
  <conditionalFormatting sqref="C8 F8:AF8">
    <cfRule type="cellIs" dxfId="637" priority="9" stopIfTrue="1" operator="equal">
      <formula>"Not Met"</formula>
    </cfRule>
    <cfRule type="cellIs" dxfId="636" priority="10" stopIfTrue="1" operator="equal">
      <formula>"N/A"</formula>
    </cfRule>
  </conditionalFormatting>
  <conditionalFormatting sqref="C9 F9:AF9">
    <cfRule type="cellIs" dxfId="635" priority="11" stopIfTrue="1" operator="equal">
      <formula>"Not Met"</formula>
    </cfRule>
    <cfRule type="cellIs" dxfId="634" priority="12" stopIfTrue="1" operator="equal">
      <formula>"N/A"</formula>
    </cfRule>
  </conditionalFormatting>
  <conditionalFormatting sqref="C15 F15:AF15">
    <cfRule type="cellIs" dxfId="633" priority="13" stopIfTrue="1" operator="equal">
      <formula>"Not Met"</formula>
    </cfRule>
    <cfRule type="cellIs" dxfId="632" priority="14" stopIfTrue="1" operator="equal">
      <formula>"N/A"</formula>
    </cfRule>
  </conditionalFormatting>
  <conditionalFormatting sqref="C10 F10:AF10">
    <cfRule type="cellIs" dxfId="631" priority="15" stopIfTrue="1" operator="equal">
      <formula>"Not Met"</formula>
    </cfRule>
    <cfRule type="cellIs" dxfId="630" priority="16" stopIfTrue="1" operator="equal">
      <formula>"N/A"</formula>
    </cfRule>
  </conditionalFormatting>
  <conditionalFormatting sqref="C11 F11:AF11">
    <cfRule type="cellIs" dxfId="629" priority="17" stopIfTrue="1" operator="equal">
      <formula>"Not Met"</formula>
    </cfRule>
    <cfRule type="cellIs" dxfId="628" priority="18" stopIfTrue="1" operator="equal">
      <formula>"N/A"</formula>
    </cfRule>
  </conditionalFormatting>
  <conditionalFormatting sqref="C16:D16 F16:AF16">
    <cfRule type="cellIs" dxfId="627" priority="37" stopIfTrue="1" operator="equal">
      <formula>"Not Met"</formula>
    </cfRule>
    <cfRule type="cellIs" dxfId="626" priority="38" stopIfTrue="1" operator="equal">
      <formula>"N/A"</formula>
    </cfRule>
  </conditionalFormatting>
  <dataValidations count="1">
    <dataValidation type="list" allowBlank="1" showInputMessage="1" showErrorMessage="1" sqref="C6:AF16">
      <formula1>"Met,Not Met,N/A"</formula1>
    </dataValidation>
  </dataValidations>
  <printOptions horizontalCentered="1"/>
  <pageMargins left="0.25" right="0.25" top="0.4" bottom="0.5" header="0" footer="0.3"/>
  <pageSetup scale="70" fitToWidth="2" orientation="landscape" r:id="rId1"/>
  <headerFooter alignWithMargins="0">
    <oddFooter>&amp;L&amp;8&amp;A - Revised April 3, 2014&amp;R&amp;8&amp;P</oddFooter>
  </headerFooter>
  <colBreaks count="2" manualBreakCount="2">
    <brk id="12" max="1048575" man="1"/>
    <brk id="2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55</vt:i4>
      </vt:variant>
    </vt:vector>
  </HeadingPairs>
  <TitlesOfParts>
    <vt:vector size="96" baseType="lpstr">
      <vt:lpstr>Instructions</vt:lpstr>
      <vt:lpstr>Guidelines</vt:lpstr>
      <vt:lpstr>Overview</vt:lpstr>
      <vt:lpstr>Frequency-Licensed Surveys</vt:lpstr>
      <vt:lpstr>Workbook Set-up</vt:lpstr>
      <vt:lpstr>Data Validation</vt:lpstr>
      <vt:lpstr>OVERALL SUMMARY</vt:lpstr>
      <vt:lpstr>Routine Monitoring</vt:lpstr>
      <vt:lpstr>Record Release Checklist</vt:lpstr>
      <vt:lpstr>Medication Review</vt:lpstr>
      <vt:lpstr>Post-Payment Generic Tool</vt:lpstr>
      <vt:lpstr>Staff Qual Generic</vt:lpstr>
      <vt:lpstr>Staff Qual ACTT</vt:lpstr>
      <vt:lpstr>Staff Qual CST</vt:lpstr>
      <vt:lpstr>Staff Qual Day Tx</vt:lpstr>
      <vt:lpstr>Staff Qual FBC</vt:lpstr>
      <vt:lpstr>Staff Qual IIH</vt:lpstr>
      <vt:lpstr>Staff Qual MCM</vt:lpstr>
      <vt:lpstr>Staff Qual MST</vt:lpstr>
      <vt:lpstr>Staff Qual PSR</vt:lpstr>
      <vt:lpstr>Staff PartialHosp-MedCRT- Dtx</vt:lpstr>
      <vt:lpstr>Staff Qual SAIOP-SACOT</vt:lpstr>
      <vt:lpstr>Post-Payment Innovations Waiver</vt:lpstr>
      <vt:lpstr>Staff Qual Innovations Waiver</vt:lpstr>
      <vt:lpstr>Post-Payment Opioid</vt:lpstr>
      <vt:lpstr>Staff Qual Opioid</vt:lpstr>
      <vt:lpstr>Post-Payment DA</vt:lpstr>
      <vt:lpstr>Staff Qual DA</vt:lpstr>
      <vt:lpstr>Post-Payment Residential</vt:lpstr>
      <vt:lpstr>Post-Payment PRTF</vt:lpstr>
      <vt:lpstr>Staff Qual Residential &amp; PRTF</vt:lpstr>
      <vt:lpstr>Staff Credentials</vt:lpstr>
      <vt:lpstr>Post-Payment TFC</vt:lpstr>
      <vt:lpstr>Sample Based on Paid Claims</vt:lpstr>
      <vt:lpstr>Personnel List</vt:lpstr>
      <vt:lpstr>Incident Level I</vt:lpstr>
      <vt:lpstr>Incident Level II &amp; III</vt:lpstr>
      <vt:lpstr>Restrictive Interventions</vt:lpstr>
      <vt:lpstr>Complaints</vt:lpstr>
      <vt:lpstr>Medication Review Records</vt:lpstr>
      <vt:lpstr>Data Extraction</vt:lpstr>
      <vt:lpstr>LME_MCO</vt:lpstr>
      <vt:lpstr>Instructions!Print_Area</vt:lpstr>
      <vt:lpstr>'Medication Review'!Print_Area</vt:lpstr>
      <vt:lpstr>'OVERALL SUMMARY'!Print_Area</vt:lpstr>
      <vt:lpstr>'Post-Payment DA'!Print_Area</vt:lpstr>
      <vt:lpstr>'Post-Payment Generic Tool'!Print_Area</vt:lpstr>
      <vt:lpstr>'Post-Payment Innovations Waiver'!Print_Area</vt:lpstr>
      <vt:lpstr>'Post-Payment Opioid'!Print_Area</vt:lpstr>
      <vt:lpstr>'Post-Payment PRTF'!Print_Area</vt:lpstr>
      <vt:lpstr>'Post-Payment Residential'!Print_Area</vt:lpstr>
      <vt:lpstr>'Post-Payment TFC'!Print_Area</vt:lpstr>
      <vt:lpstr>'Record Release Checklist'!Print_Area</vt:lpstr>
      <vt:lpstr>'Routine Monitoring'!Print_Area</vt:lpstr>
      <vt:lpstr>'Staff PartialHosp-MedCRT- Dtx'!Print_Area</vt:lpstr>
      <vt:lpstr>'Staff Qual ACTT'!Print_Area</vt:lpstr>
      <vt:lpstr>'Staff Qual CST'!Print_Area</vt:lpstr>
      <vt:lpstr>'Staff Qual DA'!Print_Area</vt:lpstr>
      <vt:lpstr>'Staff Qual Day Tx'!Print_Area</vt:lpstr>
      <vt:lpstr>'Staff Qual FBC'!Print_Area</vt:lpstr>
      <vt:lpstr>'Staff Qual Generic'!Print_Area</vt:lpstr>
      <vt:lpstr>'Staff Qual IIH'!Print_Area</vt:lpstr>
      <vt:lpstr>'Staff Qual Innovations Waiver'!Print_Area</vt:lpstr>
      <vt:lpstr>'Staff Qual MCM'!Print_Area</vt:lpstr>
      <vt:lpstr>'Staff Qual MST'!Print_Area</vt:lpstr>
      <vt:lpstr>'Staff Qual Opioid'!Print_Area</vt:lpstr>
      <vt:lpstr>'Staff Qual PSR'!Print_Area</vt:lpstr>
      <vt:lpstr>'Staff Qual Residential &amp; PRTF'!Print_Area</vt:lpstr>
      <vt:lpstr>'Staff Qual SAIOP-SACOT'!Print_Area</vt:lpstr>
      <vt:lpstr>'Medication Review'!Print_Titles</vt:lpstr>
      <vt:lpstr>'OVERALL SUMMARY'!Print_Titles</vt:lpstr>
      <vt:lpstr>'Post-Payment DA'!Print_Titles</vt:lpstr>
      <vt:lpstr>'Post-Payment Generic Tool'!Print_Titles</vt:lpstr>
      <vt:lpstr>'Post-Payment Innovations Waiver'!Print_Titles</vt:lpstr>
      <vt:lpstr>'Post-Payment Opioid'!Print_Titles</vt:lpstr>
      <vt:lpstr>'Post-Payment PRTF'!Print_Titles</vt:lpstr>
      <vt:lpstr>'Post-Payment Residential'!Print_Titles</vt:lpstr>
      <vt:lpstr>'Post-Payment TFC'!Print_Titles</vt:lpstr>
      <vt:lpstr>'Record Release Checklist'!Print_Titles</vt:lpstr>
      <vt:lpstr>'Routine Monitoring'!Print_Titles</vt:lpstr>
      <vt:lpstr>'Staff PartialHosp-MedCRT- Dtx'!Print_Titles</vt:lpstr>
      <vt:lpstr>'Staff Qual ACTT'!Print_Titles</vt:lpstr>
      <vt:lpstr>'Staff Qual CST'!Print_Titles</vt:lpstr>
      <vt:lpstr>'Staff Qual DA'!Print_Titles</vt:lpstr>
      <vt:lpstr>'Staff Qual Day Tx'!Print_Titles</vt:lpstr>
      <vt:lpstr>'Staff Qual FBC'!Print_Titles</vt:lpstr>
      <vt:lpstr>'Staff Qual Generic'!Print_Titles</vt:lpstr>
      <vt:lpstr>'Staff Qual IIH'!Print_Titles</vt:lpstr>
      <vt:lpstr>'Staff Qual Innovations Waiver'!Print_Titles</vt:lpstr>
      <vt:lpstr>'Staff Qual MCM'!Print_Titles</vt:lpstr>
      <vt:lpstr>'Staff Qual MST'!Print_Titles</vt:lpstr>
      <vt:lpstr>'Staff Qual Opioid'!Print_Titles</vt:lpstr>
      <vt:lpstr>'Staff Qual PSR'!Print_Titles</vt:lpstr>
      <vt:lpstr>'Staff Qual Residential &amp; PRTF'!Print_Titles</vt:lpstr>
      <vt:lpstr>'Staff Qual SAIOP-SACOT'!Print_Titles</vt:lpstr>
      <vt:lpstr>Staff_Credentials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Zainab Baloch</cp:lastModifiedBy>
  <cp:lastPrinted>2015-12-16T16:02:51Z</cp:lastPrinted>
  <dcterms:created xsi:type="dcterms:W3CDTF">2013-02-17T18:06:16Z</dcterms:created>
  <dcterms:modified xsi:type="dcterms:W3CDTF">2016-08-11T20:19:23Z</dcterms:modified>
</cp:coreProperties>
</file>