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S:\Financial Audit Team\2019 LME Systems Review\Web Site\"/>
    </mc:Choice>
  </mc:AlternateContent>
  <xr:revisionPtr revIDLastSave="0" documentId="8_{1879D7F9-1878-4A65-9572-B5F3F70F0C30}" xr6:coauthVersionLast="36" xr6:coauthVersionMax="36" xr10:uidLastSave="{00000000-0000-0000-0000-000000000000}"/>
  <bookViews>
    <workbookView xWindow="0" yWindow="0" windowWidth="20490" windowHeight="7470" tabRatio="889" firstSheet="1" activeTab="8" xr2:uid="{00000000-000D-0000-FFFF-FFFF00000000}"/>
  </bookViews>
  <sheets>
    <sheet name="Updates" sheetId="91" state="hidden" r:id="rId1"/>
    <sheet name="Instructions" sheetId="23" r:id="rId2"/>
    <sheet name="Guidelines" sheetId="24" r:id="rId3"/>
    <sheet name="Workbook Set-up" sheetId="1" r:id="rId4"/>
    <sheet name="Data Validation" sheetId="21" state="hidden" r:id="rId5"/>
    <sheet name="County List" sheetId="53" state="hidden" r:id="rId6"/>
    <sheet name="Reviewers" sheetId="81" state="hidden" r:id="rId7"/>
    <sheet name="MH Adult" sheetId="92" r:id="rId8"/>
    <sheet name="SUD Adult" sheetId="93" r:id="rId9"/>
    <sheet name="POC Summary" sheetId="56" r:id="rId10"/>
    <sheet name="OVERALL SUMMARY" sheetId="16" r:id="rId11"/>
    <sheet name="Data Extraction (1)" sheetId="20" r:id="rId12"/>
    <sheet name="Data Extraction (2)" sheetId="80" r:id="rId13"/>
    <sheet name="County" sheetId="82"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_Q4" localSheetId="12" hidden="1">{#N/A,#N/A,FALSE,"Sheet2";#N/A,#N/A,FALSE,"Outcomes";#N/A,#N/A,FALSE,"Outcomes-AP";#N/A,#N/A,FALSE,"Outcomes-AP2";#N/A,#N/A,FALSE,"Outcomes-AP3";#N/A,#N/A,FALSE,"Outcomes-Inst";#N/A,#N/A,FALSE,"Outcomes-Inst2";#N/A,#N/A,FALSE,"Outcomes-Inst3"}</definedName>
    <definedName name="__Q4" localSheetId="4"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13" hidden="1">County!$A$1:$A$101</definedName>
    <definedName name="_xlnm._FilterDatabase" localSheetId="10" hidden="1">'OVERALL SUMMARY'!$M$6:$M$32</definedName>
    <definedName name="_Q4" localSheetId="12" hidden="1">{#N/A,#N/A,FALSE,"Sheet2";#N/A,#N/A,FALSE,"Outcomes";#N/A,#N/A,FALSE,"Outcomes-AP";#N/A,#N/A,FALSE,"Outcomes-AP2";#N/A,#N/A,FALSE,"Outcomes-AP3";#N/A,#N/A,FALSE,"Outcomes-Inst";#N/A,#N/A,FALSE,"Outcomes-Inst2";#N/A,#N/A,FALSE,"Outcomes-Inst3"}</definedName>
    <definedName name="_Q4" localSheetId="4"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County">'County List'!$A$1:$A$100</definedName>
    <definedName name="CST_ASAM" localSheetId="7">#REF!</definedName>
    <definedName name="CST_ASAM" localSheetId="8">#REF!</definedName>
    <definedName name="CST_ASAM">#REF!</definedName>
    <definedName name="Diagnoses" localSheetId="13">'[4]Diagnosis by Population fy04-05'!$A$2:$AD$512</definedName>
    <definedName name="Diagnoses">'[5]Diagnosis by Population fy04-05'!$A$2:$AD$512</definedName>
    <definedName name="DX" localSheetId="13">'[4]Diagnosis by Population fy04-05'!$A$3:$A$512</definedName>
    <definedName name="DX">'[5]Diagnosis by Population fy04-05'!$A$3:$A$512</definedName>
    <definedName name="FBC_ASAM" localSheetId="7">#REF!</definedName>
    <definedName name="FBC_ASAM" localSheetId="8">#REF!</definedName>
    <definedName name="FBC_ASAM">#REF!</definedName>
    <definedName name="IESummary">'[6]I&amp;E Summary Data'!$A$5:$U$218</definedName>
    <definedName name="LME_MCO" localSheetId="12">'[7]Data Validation'!$A$5:$A$15</definedName>
    <definedName name="LME_MCO">'Data Validation'!$A$5:$A$11</definedName>
    <definedName name="OLE_LINK1" localSheetId="2">Guidelines!#REF!</definedName>
    <definedName name="Outpatient_Adult_ASAM" localSheetId="7">#REF!</definedName>
    <definedName name="Outpatient_Adult_ASAM" localSheetId="8">#REF!</definedName>
    <definedName name="Outpatient_Adult_ASAM">#REF!</definedName>
    <definedName name="_xlnm.Print_Area" localSheetId="1">Instructions!$A$1:$K$108</definedName>
    <definedName name="_xlnm.Print_Area" localSheetId="7">'MH Adult'!$A$1:$BY$52</definedName>
    <definedName name="_xlnm.Print_Area" localSheetId="10">'OVERALL SUMMARY'!$A$1:$L$32</definedName>
    <definedName name="_xlnm.Print_Area" localSheetId="8">'SUD Adult'!$A$1:$BY$52</definedName>
    <definedName name="_xlnm.Print_Area" localSheetId="3">'Workbook Set-up'!$A$3:$B$31</definedName>
    <definedName name="_xlnm.Print_Titles" localSheetId="11">'Data Extraction (1)'!$1:$7</definedName>
    <definedName name="_xlnm.Print_Titles" localSheetId="7">'MH Adult'!$A:$B,'MH Adult'!$1:$13</definedName>
    <definedName name="_xlnm.Print_Titles" localSheetId="10">'OVERALL SUMMARY'!$1:$5</definedName>
    <definedName name="_xlnm.Print_Titles" localSheetId="9">'POC Summary'!$70:$80</definedName>
    <definedName name="_xlnm.Print_Titles" localSheetId="8">'SUD Adult'!$A:$B,'SUD Adult'!$1:$13</definedName>
    <definedName name="_xlnm.Print_Titles" localSheetId="3">'Workbook Set-up'!$4:$15</definedName>
    <definedName name="SAIOP_Adolescent_ASAM" localSheetId="7">#REF!</definedName>
    <definedName name="SAIOP_Adolescent_ASAM" localSheetId="8">#REF!</definedName>
    <definedName name="SAIOP_Adolescent_ASAM">#REF!</definedName>
    <definedName name="SAIOP_Adolescents_ASAM" localSheetId="7">#REF!</definedName>
    <definedName name="SAIOP_Adolescents_ASAM" localSheetId="8">#REF!</definedName>
    <definedName name="SAIOP_Adolescents_ASAM">#REF!</definedName>
    <definedName name="SAIOP_Adult_ASAM" localSheetId="7">#REF!</definedName>
    <definedName name="SAIOP_Adult_ASAM" localSheetId="8">#REF!</definedName>
    <definedName name="SAIOP_Adult_ASAM">#REF!</definedName>
    <definedName name="Service_Category" localSheetId="12">#REF!</definedName>
    <definedName name="Service_Category" localSheetId="7">#REF!</definedName>
    <definedName name="Service_Category" localSheetId="8">#REF!</definedName>
    <definedName name="Service_Category">#REF!</definedName>
    <definedName name="test" localSheetId="12" hidden="1">{#N/A,#N/A,FALSE,"Sheet2";#N/A,#N/A,FALSE,"Outcomes";#N/A,#N/A,FALSE,"Outcomes-AP";#N/A,#N/A,FALSE,"Outcomes-AP2";#N/A,#N/A,FALSE,"Outcomes-AP3";#N/A,#N/A,FALSE,"Outcomes-Inst";#N/A,#N/A,FALSE,"Outcomes-Inst2";#N/A,#N/A,FALSE,"Outcomes-Inst3"}</definedName>
    <definedName name="test" localSheetId="4"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12"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12"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12" i="93" l="1"/>
  <c r="U11" i="93"/>
  <c r="U10" i="93"/>
  <c r="S12" i="93"/>
  <c r="S11" i="93"/>
  <c r="S10" i="93"/>
  <c r="Q12" i="93"/>
  <c r="Q11" i="93"/>
  <c r="Q10" i="93"/>
  <c r="O12" i="93"/>
  <c r="O11" i="93"/>
  <c r="O10" i="93"/>
  <c r="M12" i="93"/>
  <c r="M11" i="93"/>
  <c r="M10" i="93"/>
  <c r="K12" i="93"/>
  <c r="K11" i="93"/>
  <c r="K10" i="93"/>
  <c r="I12" i="93"/>
  <c r="I11" i="93"/>
  <c r="I10" i="93"/>
  <c r="G12" i="93"/>
  <c r="G11" i="93"/>
  <c r="G10" i="93"/>
  <c r="E12" i="93"/>
  <c r="E11" i="93"/>
  <c r="E10" i="93"/>
  <c r="C12" i="93"/>
  <c r="C11" i="93"/>
  <c r="C10" i="93"/>
  <c r="U12" i="92"/>
  <c r="U11" i="92"/>
  <c r="U10" i="92"/>
  <c r="S12" i="92"/>
  <c r="S11" i="92"/>
  <c r="S10" i="92"/>
  <c r="Q12" i="92"/>
  <c r="Q11" i="92"/>
  <c r="Q10" i="92"/>
  <c r="O12" i="92"/>
  <c r="O11" i="92"/>
  <c r="O10" i="92"/>
  <c r="M12" i="92"/>
  <c r="M11" i="92"/>
  <c r="M10" i="92"/>
  <c r="K12" i="92"/>
  <c r="K11" i="92"/>
  <c r="K10" i="92"/>
  <c r="I12" i="92"/>
  <c r="I11" i="92"/>
  <c r="I10" i="92"/>
  <c r="G10" i="92"/>
  <c r="G12" i="92"/>
  <c r="G11" i="92"/>
  <c r="E12" i="92"/>
  <c r="E11" i="92"/>
  <c r="E10" i="92"/>
  <c r="C12" i="92"/>
  <c r="C11" i="92"/>
  <c r="C10" i="92"/>
  <c r="K10" i="16" l="1"/>
  <c r="J10" i="16"/>
  <c r="I10" i="16"/>
  <c r="H10" i="16"/>
  <c r="M24" i="16" l="1"/>
  <c r="M25" i="16"/>
  <c r="M26" i="16"/>
  <c r="M27" i="16"/>
  <c r="M28" i="16"/>
  <c r="M29" i="16"/>
  <c r="M30" i="16"/>
  <c r="M31" i="16"/>
  <c r="M32" i="16"/>
  <c r="M18" i="16"/>
  <c r="M19" i="16"/>
  <c r="E101" i="56"/>
  <c r="BS41" i="93"/>
  <c r="BQ41" i="93"/>
  <c r="BO41" i="93"/>
  <c r="BM41" i="93"/>
  <c r="BK41" i="93"/>
  <c r="BI41" i="93"/>
  <c r="BG41" i="93"/>
  <c r="BE41" i="93"/>
  <c r="BC41" i="93"/>
  <c r="BA41" i="93"/>
  <c r="AY41" i="93"/>
  <c r="AW41" i="93"/>
  <c r="AU41" i="93"/>
  <c r="AS41" i="93"/>
  <c r="AQ41" i="93"/>
  <c r="AO41" i="93"/>
  <c r="AM41" i="93"/>
  <c r="AK41" i="93"/>
  <c r="AI41" i="93"/>
  <c r="AG41" i="93"/>
  <c r="AE41" i="93"/>
  <c r="AC41" i="93"/>
  <c r="AA41" i="93"/>
  <c r="Y41" i="93"/>
  <c r="W41" i="93"/>
  <c r="U41" i="93"/>
  <c r="S41" i="93"/>
  <c r="Q41" i="93"/>
  <c r="O41" i="93"/>
  <c r="M41" i="93"/>
  <c r="K41" i="93"/>
  <c r="I41" i="93"/>
  <c r="G41" i="93"/>
  <c r="E41" i="93"/>
  <c r="C41" i="93"/>
  <c r="BS40" i="93"/>
  <c r="BT40" i="93" s="1"/>
  <c r="BQ40" i="93"/>
  <c r="BO40" i="93"/>
  <c r="BM40" i="93"/>
  <c r="BK40" i="93"/>
  <c r="BI40" i="93"/>
  <c r="BG40" i="93"/>
  <c r="BE40" i="93"/>
  <c r="BC40" i="93"/>
  <c r="BA40" i="93"/>
  <c r="AY40" i="93"/>
  <c r="AW40" i="93"/>
  <c r="AU40" i="93"/>
  <c r="AS40" i="93"/>
  <c r="AQ40" i="93"/>
  <c r="AO40" i="93"/>
  <c r="AM40" i="93"/>
  <c r="AK40" i="93"/>
  <c r="AI40" i="93"/>
  <c r="AG40" i="93"/>
  <c r="AE40" i="93"/>
  <c r="AC40" i="93"/>
  <c r="AA40" i="93"/>
  <c r="Y40" i="93"/>
  <c r="W40" i="93"/>
  <c r="U40" i="93"/>
  <c r="S40" i="93"/>
  <c r="Q40" i="93"/>
  <c r="O40" i="93"/>
  <c r="M40" i="93"/>
  <c r="K40" i="93"/>
  <c r="I40" i="93"/>
  <c r="G40" i="93"/>
  <c r="E40" i="93"/>
  <c r="C40" i="93"/>
  <c r="BS39" i="93"/>
  <c r="BQ39" i="93"/>
  <c r="BO39" i="93"/>
  <c r="BM39" i="93"/>
  <c r="BK39" i="93"/>
  <c r="BI39" i="93"/>
  <c r="BG39" i="93"/>
  <c r="BE39" i="93"/>
  <c r="BC39" i="93"/>
  <c r="BA39" i="93"/>
  <c r="AY39" i="93"/>
  <c r="AW39" i="93"/>
  <c r="AU39" i="93"/>
  <c r="AS39" i="93"/>
  <c r="AQ39" i="93"/>
  <c r="AO39" i="93"/>
  <c r="AM39" i="93"/>
  <c r="AK39" i="93"/>
  <c r="AI39" i="93"/>
  <c r="AG39" i="93"/>
  <c r="AE39" i="93"/>
  <c r="AC39" i="93"/>
  <c r="AA39" i="93"/>
  <c r="Y39" i="93"/>
  <c r="W39" i="93"/>
  <c r="U39" i="93"/>
  <c r="S39" i="93"/>
  <c r="Q39" i="93"/>
  <c r="O39" i="93"/>
  <c r="M39" i="93"/>
  <c r="K39" i="93"/>
  <c r="I39" i="93"/>
  <c r="G39" i="93"/>
  <c r="E39" i="93"/>
  <c r="C39" i="93"/>
  <c r="AH43" i="93"/>
  <c r="D43" i="93"/>
  <c r="BT36" i="93"/>
  <c r="BS42" i="93" s="1"/>
  <c r="BT42" i="93" s="1"/>
  <c r="BR36" i="93"/>
  <c r="BQ42" i="93" s="1"/>
  <c r="BP36" i="93"/>
  <c r="BO42" i="93" s="1"/>
  <c r="BN36" i="93"/>
  <c r="BM42" i="93" s="1"/>
  <c r="BL36" i="93"/>
  <c r="BK42" i="93" s="1"/>
  <c r="BJ36" i="93"/>
  <c r="BI42" i="93" s="1"/>
  <c r="BH36" i="93"/>
  <c r="BG42" i="93" s="1"/>
  <c r="BF36" i="93"/>
  <c r="BE42" i="93" s="1"/>
  <c r="BD36" i="93"/>
  <c r="BC42" i="93" s="1"/>
  <c r="BB36" i="93"/>
  <c r="BA42" i="93" s="1"/>
  <c r="AZ36" i="93"/>
  <c r="AY42" i="93" s="1"/>
  <c r="AX36" i="93"/>
  <c r="AW42" i="93" s="1"/>
  <c r="AV36" i="93"/>
  <c r="AU42" i="93" s="1"/>
  <c r="AT36" i="93"/>
  <c r="AS42" i="93" s="1"/>
  <c r="AR36" i="93"/>
  <c r="AQ42" i="93" s="1"/>
  <c r="AP36" i="93"/>
  <c r="AO42" i="93" s="1"/>
  <c r="AN36" i="93"/>
  <c r="AM42" i="93" s="1"/>
  <c r="AL36" i="93"/>
  <c r="AK42" i="93" s="1"/>
  <c r="AJ36" i="93"/>
  <c r="AI42" i="93" s="1"/>
  <c r="AH36" i="93"/>
  <c r="AG42" i="93" s="1"/>
  <c r="AF36" i="93"/>
  <c r="AE42" i="93" s="1"/>
  <c r="AD36" i="93"/>
  <c r="AC42" i="93" s="1"/>
  <c r="AB36" i="93"/>
  <c r="AA42" i="93" s="1"/>
  <c r="Z36" i="93"/>
  <c r="Y42" i="93" s="1"/>
  <c r="X36" i="93"/>
  <c r="W42" i="93" s="1"/>
  <c r="V36" i="93"/>
  <c r="U42" i="93" s="1"/>
  <c r="T36" i="93"/>
  <c r="S42" i="93" s="1"/>
  <c r="R36" i="93"/>
  <c r="Q42" i="93" s="1"/>
  <c r="P36" i="93"/>
  <c r="O42" i="93" s="1"/>
  <c r="N36" i="93"/>
  <c r="M42" i="93" s="1"/>
  <c r="L36" i="93"/>
  <c r="K42" i="93" s="1"/>
  <c r="J36" i="93"/>
  <c r="I42" i="93" s="1"/>
  <c r="H36" i="93"/>
  <c r="G42" i="93" s="1"/>
  <c r="F36" i="93"/>
  <c r="E42" i="93" s="1"/>
  <c r="D36" i="93"/>
  <c r="C42" i="93" s="1"/>
  <c r="BT30" i="93"/>
  <c r="BR30" i="93"/>
  <c r="BP30" i="93"/>
  <c r="BN30" i="93"/>
  <c r="BL30" i="93"/>
  <c r="BJ30" i="93"/>
  <c r="BH30" i="93"/>
  <c r="BF30" i="93"/>
  <c r="BD30" i="93"/>
  <c r="BB30" i="93"/>
  <c r="AZ30" i="93"/>
  <c r="AX30" i="93"/>
  <c r="AV30" i="93"/>
  <c r="AT30" i="93"/>
  <c r="AR30" i="93"/>
  <c r="AP30" i="93"/>
  <c r="AN30" i="93"/>
  <c r="AL30" i="93"/>
  <c r="AJ30" i="93"/>
  <c r="AH30" i="93"/>
  <c r="AF30" i="93"/>
  <c r="AD30" i="93"/>
  <c r="AB30" i="93"/>
  <c r="Z30" i="93"/>
  <c r="X30" i="93"/>
  <c r="V30" i="93"/>
  <c r="T30" i="93"/>
  <c r="R30" i="93"/>
  <c r="P30" i="93"/>
  <c r="N30" i="93"/>
  <c r="L30" i="93"/>
  <c r="J30" i="93"/>
  <c r="H30" i="93"/>
  <c r="F30" i="93"/>
  <c r="D30" i="93"/>
  <c r="BY23" i="93"/>
  <c r="I29" i="16" s="1"/>
  <c r="BW23" i="93"/>
  <c r="K29" i="16" s="1"/>
  <c r="BU23" i="93"/>
  <c r="BY21" i="93"/>
  <c r="I28" i="16" s="1"/>
  <c r="BW21" i="93"/>
  <c r="K28" i="16" s="1"/>
  <c r="BU21" i="93"/>
  <c r="J28" i="16" s="1"/>
  <c r="BY14" i="93"/>
  <c r="I27" i="16" s="1"/>
  <c r="BW14" i="93"/>
  <c r="K27" i="16" s="1"/>
  <c r="BU14" i="93"/>
  <c r="BK4" i="93"/>
  <c r="BA4" i="93"/>
  <c r="AQ4" i="93"/>
  <c r="AG4" i="93"/>
  <c r="W4" i="93"/>
  <c r="M4" i="93"/>
  <c r="C4" i="93"/>
  <c r="BK3" i="93"/>
  <c r="BA3" i="93"/>
  <c r="AQ3" i="93"/>
  <c r="AG3" i="93"/>
  <c r="W3" i="93"/>
  <c r="M3" i="93"/>
  <c r="C3" i="93"/>
  <c r="BK2" i="93"/>
  <c r="BA2" i="93"/>
  <c r="AQ2" i="93"/>
  <c r="AG2" i="93"/>
  <c r="W2" i="93"/>
  <c r="M2" i="93"/>
  <c r="C2" i="93"/>
  <c r="BI41" i="92"/>
  <c r="BG41" i="92"/>
  <c r="BE41" i="92"/>
  <c r="BC41" i="92"/>
  <c r="BA41" i="92"/>
  <c r="AY41" i="92"/>
  <c r="AW41" i="92"/>
  <c r="AU41" i="92"/>
  <c r="AS41" i="92"/>
  <c r="AQ41" i="92"/>
  <c r="AO41" i="92"/>
  <c r="AM41" i="92"/>
  <c r="AK41" i="92"/>
  <c r="AI41" i="92"/>
  <c r="AG41" i="92"/>
  <c r="BI40" i="92"/>
  <c r="BG40" i="92"/>
  <c r="BE40" i="92"/>
  <c r="BC40" i="92"/>
  <c r="BA40" i="92"/>
  <c r="AY40" i="92"/>
  <c r="AW40" i="92"/>
  <c r="AU40" i="92"/>
  <c r="AS40" i="92"/>
  <c r="AQ40" i="92"/>
  <c r="AO40" i="92"/>
  <c r="AM40" i="92"/>
  <c r="AK40" i="92"/>
  <c r="AI40" i="92"/>
  <c r="AG40" i="92"/>
  <c r="BI39" i="92"/>
  <c r="BG39" i="92"/>
  <c r="BE39" i="92"/>
  <c r="BC39" i="92"/>
  <c r="BA39" i="92"/>
  <c r="AY39" i="92"/>
  <c r="AW39" i="92"/>
  <c r="AU39" i="92"/>
  <c r="AS39" i="92"/>
  <c r="AQ39" i="92"/>
  <c r="AO39" i="92"/>
  <c r="AM39" i="92"/>
  <c r="AK39" i="92"/>
  <c r="AI39" i="92"/>
  <c r="AG39" i="92"/>
  <c r="AH43" i="92"/>
  <c r="BJ36" i="92"/>
  <c r="BI42" i="92" s="1"/>
  <c r="BH36" i="92"/>
  <c r="BG42" i="92" s="1"/>
  <c r="BF36" i="92"/>
  <c r="BE42" i="92" s="1"/>
  <c r="BD36" i="92"/>
  <c r="BC42" i="92" s="1"/>
  <c r="BB36" i="92"/>
  <c r="BA42" i="92" s="1"/>
  <c r="AZ36" i="92"/>
  <c r="AY42" i="92" s="1"/>
  <c r="AX36" i="92"/>
  <c r="AW42" i="92" s="1"/>
  <c r="AV36" i="92"/>
  <c r="AU42" i="92" s="1"/>
  <c r="AT36" i="92"/>
  <c r="AS42" i="92" s="1"/>
  <c r="AR36" i="92"/>
  <c r="AQ42" i="92" s="1"/>
  <c r="AP36" i="92"/>
  <c r="AO42" i="92" s="1"/>
  <c r="AN36" i="92"/>
  <c r="AM42" i="92" s="1"/>
  <c r="AL36" i="92"/>
  <c r="AK42" i="92" s="1"/>
  <c r="AJ36" i="92"/>
  <c r="AI42" i="92" s="1"/>
  <c r="AH36" i="92"/>
  <c r="AG42" i="92" s="1"/>
  <c r="BJ30" i="92"/>
  <c r="BH30" i="92"/>
  <c r="BF30" i="92"/>
  <c r="BD30" i="92"/>
  <c r="BB30" i="92"/>
  <c r="AZ30" i="92"/>
  <c r="AX30" i="92"/>
  <c r="AV30" i="92"/>
  <c r="AT30" i="92"/>
  <c r="AR30" i="92"/>
  <c r="AP30" i="92"/>
  <c r="AN30" i="92"/>
  <c r="AL30" i="92"/>
  <c r="AJ30" i="92"/>
  <c r="AH30" i="92"/>
  <c r="BA4" i="92"/>
  <c r="AQ4" i="92"/>
  <c r="AG4" i="92"/>
  <c r="BA3" i="92"/>
  <c r="AQ3" i="92"/>
  <c r="AG3" i="92"/>
  <c r="BA2" i="92"/>
  <c r="AQ2" i="92"/>
  <c r="AG2" i="92"/>
  <c r="AO38" i="93" l="1"/>
  <c r="Q38" i="93"/>
  <c r="Y38" i="93"/>
  <c r="AG38" i="93"/>
  <c r="AW38" i="93"/>
  <c r="BE38" i="93"/>
  <c r="BM38" i="93"/>
  <c r="BM51" i="93"/>
  <c r="K38" i="93"/>
  <c r="AA38" i="93"/>
  <c r="AQ38" i="93"/>
  <c r="BG38" i="93"/>
  <c r="M49" i="93"/>
  <c r="U49" i="93"/>
  <c r="AC49" i="93"/>
  <c r="AK49" i="93"/>
  <c r="AS49" i="93"/>
  <c r="BA49" i="93"/>
  <c r="BI49" i="93"/>
  <c r="BQ49" i="93"/>
  <c r="M38" i="93"/>
  <c r="U38" i="93"/>
  <c r="AC38" i="93"/>
  <c r="AK38" i="93"/>
  <c r="AS38" i="93"/>
  <c r="BA38" i="93"/>
  <c r="BI38" i="93"/>
  <c r="BQ38" i="93"/>
  <c r="S38" i="93"/>
  <c r="AI38" i="93"/>
  <c r="AY38" i="93"/>
  <c r="BO38" i="93"/>
  <c r="O38" i="93"/>
  <c r="W38" i="93"/>
  <c r="AE38" i="93"/>
  <c r="AM38" i="93"/>
  <c r="AU38" i="93"/>
  <c r="BC38" i="93"/>
  <c r="BK38" i="93"/>
  <c r="BS38" i="93"/>
  <c r="E98" i="56"/>
  <c r="F98" i="56" s="1"/>
  <c r="J98" i="56" s="1"/>
  <c r="E38" i="93"/>
  <c r="AI38" i="92"/>
  <c r="AQ38" i="92"/>
  <c r="AY38" i="92"/>
  <c r="BG49" i="92"/>
  <c r="AK38" i="92"/>
  <c r="AS38" i="92"/>
  <c r="BI38" i="92"/>
  <c r="AM38" i="92"/>
  <c r="AU38" i="92"/>
  <c r="AG38" i="92"/>
  <c r="AO38" i="92"/>
  <c r="AW38" i="92"/>
  <c r="BE38" i="92"/>
  <c r="AI49" i="92"/>
  <c r="AQ49" i="92"/>
  <c r="AY49" i="92"/>
  <c r="BA38" i="92"/>
  <c r="BG38" i="92"/>
  <c r="BC47" i="92"/>
  <c r="BC38" i="92"/>
  <c r="I38" i="93"/>
  <c r="G38" i="93"/>
  <c r="E97" i="56"/>
  <c r="F97" i="56" s="1"/>
  <c r="J97" i="56" s="1"/>
  <c r="C38" i="93"/>
  <c r="E96" i="56"/>
  <c r="F96" i="56" s="1"/>
  <c r="J96" i="56" s="1"/>
  <c r="K96" i="56" s="1"/>
  <c r="BX14" i="93"/>
  <c r="BX23" i="93"/>
  <c r="BV23" i="93"/>
  <c r="L29" i="16" s="1"/>
  <c r="J29" i="16"/>
  <c r="H29" i="16" s="1"/>
  <c r="H28" i="16"/>
  <c r="BV21" i="93"/>
  <c r="L28" i="16" s="1"/>
  <c r="E49" i="93"/>
  <c r="J27" i="16"/>
  <c r="BV14" i="93"/>
  <c r="L27" i="16" s="1"/>
  <c r="I47" i="93"/>
  <c r="I51" i="93"/>
  <c r="AO47" i="93"/>
  <c r="AO51" i="93"/>
  <c r="BW36" i="93"/>
  <c r="K30" i="16" s="1"/>
  <c r="K31" i="16" s="1"/>
  <c r="BX21" i="93"/>
  <c r="Q47" i="93"/>
  <c r="Q51" i="93"/>
  <c r="Y47" i="93"/>
  <c r="Y51" i="93"/>
  <c r="AG51" i="93"/>
  <c r="AW47" i="93"/>
  <c r="AW51" i="93"/>
  <c r="BE47" i="93"/>
  <c r="BE51" i="93"/>
  <c r="BU36" i="93"/>
  <c r="BY36" i="93"/>
  <c r="I30" i="16" s="1"/>
  <c r="I31" i="16" s="1"/>
  <c r="AG47" i="93"/>
  <c r="E51" i="93"/>
  <c r="M51" i="93"/>
  <c r="U51" i="93"/>
  <c r="AC51" i="93"/>
  <c r="AK51" i="93"/>
  <c r="AS51" i="93"/>
  <c r="BA51" i="93"/>
  <c r="BI51" i="93"/>
  <c r="BQ51" i="93"/>
  <c r="BM47" i="93"/>
  <c r="G51" i="93"/>
  <c r="G47" i="93"/>
  <c r="G49" i="93"/>
  <c r="O51" i="93"/>
  <c r="O47" i="93"/>
  <c r="O49" i="93"/>
  <c r="W51" i="93"/>
  <c r="W47" i="93"/>
  <c r="W49" i="93"/>
  <c r="AE51" i="93"/>
  <c r="AE47" i="93"/>
  <c r="AE49" i="93"/>
  <c r="AM51" i="93"/>
  <c r="AM47" i="93"/>
  <c r="AM49" i="93"/>
  <c r="AU51" i="93"/>
  <c r="AU47" i="93"/>
  <c r="AU49" i="93"/>
  <c r="BC51" i="93"/>
  <c r="BC47" i="93"/>
  <c r="BC49" i="93"/>
  <c r="BK51" i="93"/>
  <c r="BK47" i="93"/>
  <c r="BK49" i="93"/>
  <c r="BS51" i="93"/>
  <c r="BS47" i="93"/>
  <c r="BS49" i="93"/>
  <c r="BT39" i="93"/>
  <c r="I49" i="93"/>
  <c r="Q49" i="93"/>
  <c r="Y49" i="93"/>
  <c r="AG49" i="93"/>
  <c r="AO49" i="93"/>
  <c r="AW49" i="93"/>
  <c r="BE49" i="93"/>
  <c r="BM49" i="93"/>
  <c r="C49" i="93"/>
  <c r="K49" i="93"/>
  <c r="S49" i="93"/>
  <c r="AA49" i="93"/>
  <c r="AI49" i="93"/>
  <c r="AQ49" i="93"/>
  <c r="AY49" i="93"/>
  <c r="BG49" i="93"/>
  <c r="BO49" i="93"/>
  <c r="C47" i="93"/>
  <c r="K47" i="93"/>
  <c r="S47" i="93"/>
  <c r="AA47" i="93"/>
  <c r="AI47" i="93"/>
  <c r="AQ47" i="93"/>
  <c r="AY47" i="93"/>
  <c r="BG47" i="93"/>
  <c r="BO47" i="93"/>
  <c r="C51" i="93"/>
  <c r="K51" i="93"/>
  <c r="S51" i="93"/>
  <c r="AA51" i="93"/>
  <c r="AI51" i="93"/>
  <c r="AQ51" i="93"/>
  <c r="AY51" i="93"/>
  <c r="BG51" i="93"/>
  <c r="BO51" i="93"/>
  <c r="E47" i="93"/>
  <c r="M47" i="93"/>
  <c r="U47" i="93"/>
  <c r="AC47" i="93"/>
  <c r="AK47" i="93"/>
  <c r="AS47" i="93"/>
  <c r="BA47" i="93"/>
  <c r="BI47" i="93"/>
  <c r="BQ47" i="93"/>
  <c r="AM49" i="92"/>
  <c r="AG49" i="92"/>
  <c r="AO49" i="92"/>
  <c r="AW49" i="92"/>
  <c r="BE49" i="92"/>
  <c r="AM51" i="92"/>
  <c r="AU49" i="92"/>
  <c r="AI51" i="92"/>
  <c r="AQ51" i="92"/>
  <c r="AY51" i="92"/>
  <c r="BG51" i="92"/>
  <c r="AM47" i="92"/>
  <c r="AU51" i="92"/>
  <c r="BC49" i="92"/>
  <c r="BC48" i="92" s="1"/>
  <c r="AK51" i="92"/>
  <c r="AS51" i="92"/>
  <c r="BA51" i="92"/>
  <c r="BI51" i="92"/>
  <c r="AU47" i="92"/>
  <c r="BC51" i="92"/>
  <c r="AG47" i="92"/>
  <c r="AO47" i="92"/>
  <c r="AW47" i="92"/>
  <c r="BE47" i="92"/>
  <c r="AK49" i="92"/>
  <c r="AS49" i="92"/>
  <c r="BA49" i="92"/>
  <c r="BI49" i="92"/>
  <c r="AG51" i="92"/>
  <c r="AO51" i="92"/>
  <c r="AW51" i="92"/>
  <c r="BE51" i="92"/>
  <c r="AI47" i="92"/>
  <c r="AQ47" i="92"/>
  <c r="AY47" i="92"/>
  <c r="BG47" i="92"/>
  <c r="AK47" i="92"/>
  <c r="AS47" i="92"/>
  <c r="BA47" i="92"/>
  <c r="BI47" i="92"/>
  <c r="BT36" i="92"/>
  <c r="BR36" i="92"/>
  <c r="BP36" i="92"/>
  <c r="BN36" i="92"/>
  <c r="BL36" i="92"/>
  <c r="AF36" i="92"/>
  <c r="AD36" i="92"/>
  <c r="AB36" i="92"/>
  <c r="Z36" i="92"/>
  <c r="X36" i="92"/>
  <c r="V36" i="92"/>
  <c r="T36" i="92"/>
  <c r="R36" i="92"/>
  <c r="P36" i="92"/>
  <c r="N36" i="92"/>
  <c r="L36" i="92"/>
  <c r="J36" i="92"/>
  <c r="H36" i="92"/>
  <c r="F36" i="92"/>
  <c r="D36" i="92"/>
  <c r="BU21" i="92"/>
  <c r="BW21" i="92"/>
  <c r="BY21" i="92"/>
  <c r="I18" i="16" s="1"/>
  <c r="BU23" i="92"/>
  <c r="BW23" i="92"/>
  <c r="K19" i="16" s="1"/>
  <c r="BY23" i="92"/>
  <c r="I19" i="16" s="1"/>
  <c r="BY14" i="92"/>
  <c r="I17" i="16" s="1"/>
  <c r="BW14" i="92"/>
  <c r="K17" i="16" s="1"/>
  <c r="BU14" i="92"/>
  <c r="J17" i="16" s="1"/>
  <c r="J30" i="16" l="1"/>
  <c r="J31" i="16" s="1"/>
  <c r="L31" i="16" s="1"/>
  <c r="E99" i="56"/>
  <c r="F99" i="56" s="1"/>
  <c r="J99" i="56" s="1"/>
  <c r="K99" i="56" s="1"/>
  <c r="K97" i="56"/>
  <c r="K98" i="56"/>
  <c r="H30" i="16"/>
  <c r="H27" i="16"/>
  <c r="BI50" i="93"/>
  <c r="BI48" i="93"/>
  <c r="K50" i="93"/>
  <c r="K48" i="93"/>
  <c r="BK48" i="93"/>
  <c r="BK50" i="93"/>
  <c r="AE48" i="93"/>
  <c r="AE50" i="93"/>
  <c r="BS48" i="93"/>
  <c r="BS50" i="93"/>
  <c r="AM48" i="93"/>
  <c r="AM50" i="93"/>
  <c r="G48" i="93"/>
  <c r="G50" i="93"/>
  <c r="BV36" i="93"/>
  <c r="L30" i="16" s="1"/>
  <c r="BX36" i="93"/>
  <c r="AW48" i="93"/>
  <c r="AW50" i="93"/>
  <c r="Y48" i="93"/>
  <c r="Y50" i="93"/>
  <c r="AO48" i="93"/>
  <c r="AO50" i="93"/>
  <c r="BA50" i="93"/>
  <c r="BA48" i="93"/>
  <c r="U50" i="93"/>
  <c r="U48" i="93"/>
  <c r="BO50" i="93"/>
  <c r="BO48" i="93"/>
  <c r="AI50" i="93"/>
  <c r="AI48" i="93"/>
  <c r="C50" i="93"/>
  <c r="C48" i="93"/>
  <c r="AS50" i="93"/>
  <c r="AS48" i="93"/>
  <c r="M50" i="93"/>
  <c r="M48" i="93"/>
  <c r="BG50" i="93"/>
  <c r="BG48" i="93"/>
  <c r="AA50" i="93"/>
  <c r="AA48" i="93"/>
  <c r="AU48" i="93"/>
  <c r="AU50" i="93"/>
  <c r="O48" i="93"/>
  <c r="O50" i="93"/>
  <c r="AC50" i="93"/>
  <c r="AC48" i="93"/>
  <c r="AQ50" i="93"/>
  <c r="AQ48" i="93"/>
  <c r="BQ50" i="93"/>
  <c r="BQ48" i="93"/>
  <c r="AK50" i="93"/>
  <c r="AK48" i="93"/>
  <c r="E50" i="93"/>
  <c r="E48" i="93"/>
  <c r="AY50" i="93"/>
  <c r="AY48" i="93"/>
  <c r="S50" i="93"/>
  <c r="S48" i="93"/>
  <c r="BC48" i="93"/>
  <c r="BC50" i="93"/>
  <c r="W48" i="93"/>
  <c r="W50" i="93"/>
  <c r="BM48" i="93"/>
  <c r="BM50" i="93"/>
  <c r="AG48" i="93"/>
  <c r="AG50" i="93"/>
  <c r="BE48" i="93"/>
  <c r="BE50" i="93"/>
  <c r="Q48" i="93"/>
  <c r="Q50" i="93"/>
  <c r="I48" i="93"/>
  <c r="I50" i="93"/>
  <c r="AK48" i="92"/>
  <c r="AK50" i="92"/>
  <c r="AI50" i="92"/>
  <c r="AI48" i="92"/>
  <c r="AG50" i="92"/>
  <c r="AG48" i="92"/>
  <c r="AS48" i="92"/>
  <c r="AS50" i="92"/>
  <c r="BI48" i="92"/>
  <c r="BI50" i="92"/>
  <c r="BG50" i="92"/>
  <c r="BG48" i="92"/>
  <c r="BE50" i="92"/>
  <c r="BE48" i="92"/>
  <c r="AM48" i="92"/>
  <c r="AM50" i="92"/>
  <c r="BC50" i="92"/>
  <c r="AQ50" i="92"/>
  <c r="AQ48" i="92"/>
  <c r="AO50" i="92"/>
  <c r="AO48" i="92"/>
  <c r="BA48" i="92"/>
  <c r="BA50" i="92"/>
  <c r="AY50" i="92"/>
  <c r="AY48" i="92"/>
  <c r="AW50" i="92"/>
  <c r="AW48" i="92"/>
  <c r="AU48" i="92"/>
  <c r="AU50" i="92"/>
  <c r="BX21" i="92"/>
  <c r="E87" i="56"/>
  <c r="F87" i="56" s="1"/>
  <c r="J87" i="56" s="1"/>
  <c r="J19" i="16"/>
  <c r="E86" i="56"/>
  <c r="F86" i="56" s="1"/>
  <c r="J86" i="56" s="1"/>
  <c r="J18" i="16"/>
  <c r="E85" i="56"/>
  <c r="H19" i="16"/>
  <c r="BV21" i="92"/>
  <c r="L18" i="16" s="1"/>
  <c r="K18" i="16"/>
  <c r="BV23" i="92"/>
  <c r="L19" i="16" s="1"/>
  <c r="BX23" i="92"/>
  <c r="BV14" i="92"/>
  <c r="L17" i="16" s="1"/>
  <c r="BX14" i="92"/>
  <c r="BS42" i="92"/>
  <c r="BT42" i="92" s="1"/>
  <c r="BQ42" i="92"/>
  <c r="BO42" i="92"/>
  <c r="BM42" i="92"/>
  <c r="BK42" i="92"/>
  <c r="AE42" i="92"/>
  <c r="AC42" i="92"/>
  <c r="AA42" i="92"/>
  <c r="Y42" i="92"/>
  <c r="W42" i="92"/>
  <c r="U42" i="92"/>
  <c r="S42" i="92"/>
  <c r="O42" i="92"/>
  <c r="M42" i="92"/>
  <c r="K42" i="92"/>
  <c r="I42" i="92"/>
  <c r="G42" i="92"/>
  <c r="E42" i="92"/>
  <c r="Q42" i="92"/>
  <c r="C41" i="92"/>
  <c r="BS41" i="92"/>
  <c r="BQ41" i="92"/>
  <c r="BO41" i="92"/>
  <c r="BM41" i="92"/>
  <c r="BK41" i="92"/>
  <c r="AE41" i="92"/>
  <c r="AC41" i="92"/>
  <c r="AA41" i="92"/>
  <c r="Y41" i="92"/>
  <c r="W41" i="92"/>
  <c r="U41" i="92"/>
  <c r="S41" i="92"/>
  <c r="Q41" i="92"/>
  <c r="O41" i="92"/>
  <c r="M41" i="92"/>
  <c r="K41" i="92"/>
  <c r="I41" i="92"/>
  <c r="G41" i="92"/>
  <c r="E41" i="92"/>
  <c r="D30" i="92"/>
  <c r="E39" i="92"/>
  <c r="G39" i="92"/>
  <c r="I39" i="92"/>
  <c r="I38" i="92" s="1"/>
  <c r="K39" i="92"/>
  <c r="M39" i="92"/>
  <c r="O39" i="92"/>
  <c r="Q39" i="92"/>
  <c r="Q38" i="92" s="1"/>
  <c r="S39" i="92"/>
  <c r="U39" i="92"/>
  <c r="W39" i="92"/>
  <c r="Y39" i="92"/>
  <c r="Y38" i="92" s="1"/>
  <c r="AA39" i="92"/>
  <c r="AC39" i="92"/>
  <c r="AE39" i="92"/>
  <c r="BK39" i="92"/>
  <c r="BK38" i="92" s="1"/>
  <c r="BM39" i="92"/>
  <c r="BO39" i="92"/>
  <c r="BQ39" i="92"/>
  <c r="BS39" i="92"/>
  <c r="E40" i="92"/>
  <c r="G40" i="92"/>
  <c r="I40" i="92"/>
  <c r="K40" i="92"/>
  <c r="M40" i="92"/>
  <c r="O40" i="92"/>
  <c r="Q40" i="92"/>
  <c r="S40" i="92"/>
  <c r="U40" i="92"/>
  <c r="W40" i="92"/>
  <c r="Y40" i="92"/>
  <c r="AA40" i="92"/>
  <c r="AC40" i="92"/>
  <c r="AE40" i="92"/>
  <c r="BK40" i="92"/>
  <c r="BM40" i="92"/>
  <c r="BO40" i="92"/>
  <c r="BQ40" i="92"/>
  <c r="BS40" i="92"/>
  <c r="C40" i="92"/>
  <c r="C39" i="92"/>
  <c r="C2" i="92"/>
  <c r="BT39" i="92" l="1"/>
  <c r="BS38" i="92"/>
  <c r="BQ38" i="92"/>
  <c r="AE38" i="92"/>
  <c r="W38" i="92"/>
  <c r="O38" i="92"/>
  <c r="G38" i="92"/>
  <c r="BO38" i="92"/>
  <c r="AC38" i="92"/>
  <c r="U38" i="92"/>
  <c r="M38" i="92"/>
  <c r="BM38" i="92"/>
  <c r="AA38" i="92"/>
  <c r="S38" i="92"/>
  <c r="K38" i="92"/>
  <c r="C24" i="20"/>
  <c r="B18" i="20"/>
  <c r="C18" i="20"/>
  <c r="C19" i="20"/>
  <c r="C23" i="20"/>
  <c r="B19" i="20"/>
  <c r="C25" i="20"/>
  <c r="B22" i="20"/>
  <c r="C21" i="20"/>
  <c r="B24" i="20"/>
  <c r="B20" i="20"/>
  <c r="C22" i="20"/>
  <c r="C20" i="20"/>
  <c r="B21" i="20"/>
  <c r="C26" i="20"/>
  <c r="C27" i="20"/>
  <c r="B26" i="20"/>
  <c r="B23" i="20"/>
  <c r="B25" i="20"/>
  <c r="B27" i="20"/>
  <c r="E38" i="92"/>
  <c r="H31" i="16"/>
  <c r="J8" i="80" s="1"/>
  <c r="H18" i="16"/>
  <c r="C42" i="92"/>
  <c r="C47" i="92" s="1"/>
  <c r="BU36" i="92"/>
  <c r="BW36" i="92"/>
  <c r="K20" i="16" s="1"/>
  <c r="BY36" i="92"/>
  <c r="I20" i="16" s="1"/>
  <c r="M47" i="92"/>
  <c r="O51" i="92"/>
  <c r="W51" i="92"/>
  <c r="AE51" i="92"/>
  <c r="BQ51" i="92"/>
  <c r="BK47" i="92"/>
  <c r="BO49" i="92"/>
  <c r="AE49" i="92"/>
  <c r="AC49" i="92"/>
  <c r="Y49" i="92"/>
  <c r="U49" i="92"/>
  <c r="Q51" i="92"/>
  <c r="I49" i="92"/>
  <c r="BS51" i="92"/>
  <c r="BS49" i="92"/>
  <c r="BK51" i="92"/>
  <c r="M49" i="92"/>
  <c r="M50" i="92" s="1"/>
  <c r="O49" i="92"/>
  <c r="U47" i="92"/>
  <c r="U50" i="92" s="1"/>
  <c r="BQ49" i="92"/>
  <c r="W49" i="92"/>
  <c r="BT40" i="92"/>
  <c r="Q47" i="92"/>
  <c r="I47" i="92"/>
  <c r="Y47" i="92"/>
  <c r="I51" i="92"/>
  <c r="BS47" i="92"/>
  <c r="BS48" i="92" s="1"/>
  <c r="AC47" i="92"/>
  <c r="Y51" i="92"/>
  <c r="BO47" i="92"/>
  <c r="Q49" i="92"/>
  <c r="BK49" i="92"/>
  <c r="G49" i="92"/>
  <c r="BM47" i="92"/>
  <c r="AA47" i="92"/>
  <c r="S47" i="92"/>
  <c r="K47" i="92"/>
  <c r="E47" i="92"/>
  <c r="G51" i="92"/>
  <c r="E49" i="92"/>
  <c r="G47" i="92"/>
  <c r="O47" i="92"/>
  <c r="O50" i="92" s="1"/>
  <c r="W47" i="92"/>
  <c r="AE47" i="92"/>
  <c r="BQ47" i="92"/>
  <c r="K51" i="92"/>
  <c r="S51" i="92"/>
  <c r="AA51" i="92"/>
  <c r="BM51" i="92"/>
  <c r="K49" i="92"/>
  <c r="S49" i="92"/>
  <c r="AA49" i="92"/>
  <c r="BM49" i="92"/>
  <c r="E51" i="92"/>
  <c r="M51" i="92"/>
  <c r="U51" i="92"/>
  <c r="AC51" i="92"/>
  <c r="BO51" i="92"/>
  <c r="L8" i="80" l="1"/>
  <c r="C38" i="92"/>
  <c r="I8" i="80"/>
  <c r="M8" i="80"/>
  <c r="K8" i="80"/>
  <c r="BK50" i="92"/>
  <c r="AC50" i="92"/>
  <c r="I50" i="92"/>
  <c r="C51" i="92"/>
  <c r="BO48" i="92"/>
  <c r="Y50" i="92"/>
  <c r="J20" i="16"/>
  <c r="H20" i="16" s="1"/>
  <c r="E88" i="56"/>
  <c r="S50" i="92"/>
  <c r="C49" i="92"/>
  <c r="C50" i="92" s="1"/>
  <c r="BV36" i="92"/>
  <c r="L20" i="16" s="1"/>
  <c r="BX36" i="92"/>
  <c r="AE50" i="92"/>
  <c r="M48" i="92"/>
  <c r="BO50" i="92"/>
  <c r="U48" i="92"/>
  <c r="O48" i="92"/>
  <c r="I48" i="92"/>
  <c r="AC48" i="92"/>
  <c r="AE48" i="92"/>
  <c r="BK48" i="92"/>
  <c r="BQ50" i="92"/>
  <c r="Y48" i="92"/>
  <c r="Q48" i="92"/>
  <c r="W50" i="92"/>
  <c r="BS50" i="92"/>
  <c r="E50" i="92"/>
  <c r="Q50" i="92"/>
  <c r="BM48" i="92"/>
  <c r="BM50" i="92"/>
  <c r="AA48" i="92"/>
  <c r="BQ48" i="92"/>
  <c r="K50" i="92"/>
  <c r="S48" i="92"/>
  <c r="G50" i="92"/>
  <c r="W48" i="92"/>
  <c r="AA50" i="92"/>
  <c r="G48" i="92"/>
  <c r="E48" i="92"/>
  <c r="K48" i="92"/>
  <c r="C48" i="92" l="1"/>
  <c r="D43" i="92"/>
  <c r="BT30" i="92" l="1"/>
  <c r="BR30" i="92"/>
  <c r="BP30" i="92"/>
  <c r="BN30" i="92"/>
  <c r="BL30" i="92"/>
  <c r="AF30" i="92"/>
  <c r="AD30" i="92"/>
  <c r="AB30" i="92"/>
  <c r="Z30" i="92"/>
  <c r="X30" i="92"/>
  <c r="V30" i="92"/>
  <c r="T30" i="92"/>
  <c r="R30" i="92"/>
  <c r="P30" i="92"/>
  <c r="N30" i="92"/>
  <c r="L30" i="92"/>
  <c r="J30" i="92"/>
  <c r="H30" i="92"/>
  <c r="F30" i="92"/>
  <c r="BK4" i="92"/>
  <c r="W4" i="92"/>
  <c r="BK3" i="92"/>
  <c r="W3" i="92"/>
  <c r="BK2" i="92"/>
  <c r="W2" i="92"/>
  <c r="M4" i="92"/>
  <c r="M3" i="92"/>
  <c r="M2" i="92"/>
  <c r="C21" i="1"/>
  <c r="C4" i="92" l="1"/>
  <c r="C3" i="92"/>
  <c r="M14" i="16"/>
  <c r="M15" i="16"/>
  <c r="M16" i="16"/>
  <c r="M17" i="16"/>
  <c r="M20" i="16"/>
  <c r="M21" i="16"/>
  <c r="M22" i="16"/>
  <c r="M23" i="16" l="1"/>
  <c r="M13" i="16"/>
  <c r="F88" i="56" l="1"/>
  <c r="J88" i="56" s="1"/>
  <c r="A2" i="16"/>
  <c r="A3" i="16" l="1"/>
  <c r="D75" i="56"/>
  <c r="D43" i="56"/>
  <c r="C8" i="80" l="1"/>
  <c r="B8" i="80"/>
  <c r="A8" i="80"/>
  <c r="D73" i="56" l="1"/>
  <c r="D42" i="56"/>
  <c r="D41" i="56"/>
  <c r="D40" i="56"/>
  <c r="A28" i="56"/>
  <c r="C30" i="1" l="1"/>
  <c r="C29" i="1"/>
  <c r="C28" i="1"/>
  <c r="C27" i="1"/>
  <c r="C26" i="1"/>
  <c r="C25" i="1"/>
  <c r="C24" i="1"/>
  <c r="C23" i="1"/>
  <c r="C22" i="1"/>
  <c r="D21" i="1" l="1"/>
  <c r="D30" i="1"/>
  <c r="D27" i="1"/>
  <c r="D26" i="1"/>
  <c r="D23" i="1"/>
  <c r="D24" i="1"/>
  <c r="D28" i="1"/>
  <c r="D29" i="1"/>
  <c r="D22" i="1"/>
  <c r="D25" i="1"/>
  <c r="D48" i="56" l="1"/>
  <c r="D59" i="56"/>
  <c r="D51" i="56"/>
  <c r="D54" i="56"/>
  <c r="D61" i="56"/>
  <c r="D52" i="56"/>
  <c r="D58" i="56"/>
  <c r="D50" i="56"/>
  <c r="D60" i="56"/>
  <c r="D57" i="56"/>
  <c r="D49" i="56"/>
  <c r="D55" i="56"/>
  <c r="D56" i="56"/>
  <c r="D53" i="56"/>
  <c r="B7" i="20"/>
  <c r="B6" i="20"/>
  <c r="A4" i="16" l="1"/>
  <c r="D72" i="56" l="1"/>
  <c r="D74" i="56"/>
  <c r="I21" i="16" l="1"/>
  <c r="K21" i="16"/>
  <c r="F85" i="56" l="1"/>
  <c r="J85" i="56" s="1"/>
  <c r="K88" i="56" s="1"/>
  <c r="K85" i="56" l="1"/>
  <c r="K87" i="56"/>
  <c r="K86" i="56"/>
  <c r="H17" i="16"/>
  <c r="H21" i="16" s="1"/>
  <c r="J21" i="16"/>
  <c r="C8" i="20" l="1"/>
  <c r="C17" i="20"/>
  <c r="B8" i="20"/>
  <c r="B9" i="20"/>
  <c r="C15" i="20"/>
  <c r="B17" i="20"/>
  <c r="B10" i="20"/>
  <c r="C13" i="20"/>
  <c r="C12" i="20"/>
  <c r="C10" i="20"/>
  <c r="C11" i="20"/>
  <c r="B11" i="20"/>
  <c r="B16" i="20"/>
  <c r="C9" i="20"/>
  <c r="B12" i="20"/>
  <c r="B14" i="20"/>
  <c r="B13" i="20"/>
  <c r="C14" i="20"/>
  <c r="B15" i="20"/>
  <c r="C16" i="20"/>
  <c r="L21" i="16"/>
  <c r="E90" i="56" s="1"/>
  <c r="F8" i="80"/>
  <c r="G8" i="80"/>
  <c r="D8" i="80"/>
  <c r="E8" i="80"/>
  <c r="H8" i="80" l="1"/>
  <c r="L10" i="16" l="1"/>
  <c r="N8" i="80" l="1"/>
  <c r="P8" i="80"/>
  <c r="O8" i="80"/>
  <c r="Q8" i="80"/>
  <c r="R8" i="80"/>
</calcChain>
</file>

<file path=xl/sharedStrings.xml><?xml version="1.0" encoding="utf-8"?>
<sst xmlns="http://schemas.openxmlformats.org/spreadsheetml/2006/main" count="558" uniqueCount="285">
  <si>
    <t>Enter the information requested in the yellow highlighted cells in Column B.  
Information entered here will automatically be entered in all applicable worksheets in this workbook.</t>
  </si>
  <si>
    <t>Workbook Set-up Information</t>
  </si>
  <si>
    <t>Alliance Behavioral Healthcare</t>
  </si>
  <si>
    <t>NAME OF REVIEWER(S):</t>
  </si>
  <si>
    <t>BEGIN REVIEW DATE:</t>
  </si>
  <si>
    <t>END REVIEW DATE:</t>
  </si>
  <si>
    <t>Indicate in Column B the tools that are applicable for this review.</t>
  </si>
  <si>
    <t>Tools in this Workbook</t>
  </si>
  <si>
    <t>Applicable
(Yes/No)</t>
  </si>
  <si>
    <t>Yes</t>
  </si>
  <si>
    <t>REVIEW DATE(S):</t>
  </si>
  <si>
    <t>SCORE</t>
  </si>
  <si>
    <t>ITEM:</t>
  </si>
  <si>
    <t>REVIEW  ITEM:</t>
  </si>
  <si>
    <t># MET</t>
  </si>
  <si>
    <t>% MET</t>
  </si>
  <si>
    <t># NOT MET</t>
  </si>
  <si>
    <t>% NOT MET</t>
  </si>
  <si>
    <t># N/A</t>
  </si>
  <si>
    <t>1.</t>
  </si>
  <si>
    <t>2.</t>
  </si>
  <si>
    <t>3.</t>
  </si>
  <si>
    <t>4.</t>
  </si>
  <si>
    <t>5.</t>
  </si>
  <si>
    <t>6.</t>
  </si>
  <si>
    <t>7.</t>
  </si>
  <si>
    <t>8.</t>
  </si>
  <si>
    <t>REVIEWER'S INITIALS:</t>
  </si>
  <si>
    <t>Total Met:</t>
  </si>
  <si>
    <t>% Met:</t>
  </si>
  <si>
    <t>Total Not Met:</t>
  </si>
  <si>
    <t>% Not Met:</t>
  </si>
  <si>
    <t>Total N/A</t>
  </si>
  <si>
    <t># Met</t>
  </si>
  <si>
    <t># Not Met</t>
  </si>
  <si>
    <t>Include</t>
  </si>
  <si>
    <t>Results?</t>
  </si>
  <si>
    <t># Scorable Items</t>
  </si>
  <si>
    <t>% Met</t>
  </si>
  <si>
    <t>TOTAL</t>
  </si>
  <si>
    <t># Scorable Records / Items</t>
  </si>
  <si>
    <t>LME-MCO</t>
  </si>
  <si>
    <t>This list used in the Workbook Set-Up worksheet LME-MCO drop-down box.</t>
  </si>
  <si>
    <t>Range Name = LME_MCO</t>
  </si>
  <si>
    <t>LME-MCOs</t>
  </si>
  <si>
    <t>Cardinal Innovations Healthcare Solutions</t>
  </si>
  <si>
    <t>EastPointe</t>
  </si>
  <si>
    <t>Partners Behavioral Health Management</t>
  </si>
  <si>
    <t>Sandhills Center</t>
  </si>
  <si>
    <t>Summary Results For All Items Reviewed</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</si>
  <si>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</si>
  <si>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</si>
  <si>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</si>
  <si>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</si>
  <si>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</si>
  <si>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</si>
  <si>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</si>
  <si>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</si>
  <si>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</si>
  <si>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</si>
  <si>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</si>
  <si>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</si>
  <si>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</si>
  <si>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</si>
  <si>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</si>
  <si>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</si>
  <si>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</si>
  <si>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</si>
  <si>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</si>
  <si>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</si>
  <si>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</si>
  <si>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</si>
  <si>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</si>
  <si>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</si>
  <si>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</si>
  <si>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</si>
  <si>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</si>
  <si>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</si>
  <si>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</si>
  <si>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</si>
  <si>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</si>
  <si>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</si>
  <si>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</si>
  <si>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</si>
  <si>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</si>
  <si>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</si>
  <si>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</si>
  <si>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</si>
  <si>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</si>
  <si>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</si>
  <si>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</si>
  <si>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</si>
  <si>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</si>
  <si>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</si>
  <si>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</si>
  <si>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</si>
  <si>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</si>
  <si>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</si>
  <si>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</si>
  <si>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</si>
  <si>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</si>
  <si>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</si>
  <si>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</si>
  <si>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</si>
  <si>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</si>
  <si>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</si>
  <si>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</si>
  <si>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</si>
  <si>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</si>
  <si>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</si>
  <si>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</si>
  <si>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</si>
  <si>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</si>
  <si>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</si>
  <si>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</si>
  <si>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</si>
  <si>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</si>
  <si>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</si>
  <si>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</si>
  <si>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</si>
  <si>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</si>
  <si>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</si>
  <si>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</si>
  <si>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</si>
  <si>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</si>
  <si>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</si>
  <si>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</si>
  <si>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</si>
  <si>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</si>
  <si>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</si>
  <si>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</si>
  <si>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</si>
  <si>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</si>
  <si>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</si>
  <si>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</si>
  <si>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</si>
  <si>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</si>
  <si>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</si>
  <si>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</si>
  <si>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</si>
  <si>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</si>
  <si>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</si>
  <si>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</si>
  <si>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</si>
  <si>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</si>
  <si>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</si>
  <si>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</si>
  <si>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</si>
  <si>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</si>
  <si>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CUMBERLAND</t>
  </si>
  <si>
    <t>NAME OF REVIEWER #2:</t>
  </si>
  <si>
    <t>NAME OF REVIEWER #3:</t>
  </si>
  <si>
    <t>NAME OF REVIEWER #4:</t>
  </si>
  <si>
    <t>NAME OF REVIEWER #5:</t>
  </si>
  <si>
    <t>Reviewer(s):</t>
  </si>
  <si>
    <t>Team Leader:</t>
  </si>
  <si>
    <t>Plan of Correction is required as follows:</t>
  </si>
  <si>
    <t>No Plan of Correction required</t>
  </si>
  <si>
    <t>No Recommendations made</t>
  </si>
  <si>
    <t xml:space="preserve">        </t>
  </si>
  <si>
    <t>Recommendations, not requiring Corrective Action:</t>
  </si>
  <si>
    <t>NAME OF TEAM LEADER:</t>
  </si>
  <si>
    <t>Review Date(s):</t>
  </si>
  <si>
    <t>Division of Mental Health, Developmental Disabilities and Substance Abuse Services</t>
  </si>
  <si>
    <t>Summary of Findings</t>
  </si>
  <si>
    <t>Results of this review will be forwarded to various Sections / Teams within the Division of MH/DD/SAS as well as to the Department of Health and Human Services Office of the Internal Auditor.</t>
  </si>
  <si>
    <t>LME-MCO:</t>
  </si>
  <si>
    <t>During the review, the following evaluations were conducted:</t>
  </si>
  <si>
    <r>
      <t>North Carolina</t>
    </r>
    <r>
      <rPr>
        <sz val="14"/>
        <rFont val="Arial"/>
        <family val="2"/>
      </rPr>
      <t xml:space="preserve"> </t>
    </r>
    <r>
      <rPr>
        <b/>
        <sz val="14"/>
        <rFont val="Arial"/>
        <family val="2"/>
      </rPr>
      <t>Department of Health and Human Services</t>
    </r>
  </si>
  <si>
    <t>REVIEW DATE(S)</t>
  </si>
  <si>
    <t>Overall Results</t>
  </si>
  <si>
    <t>Begin Review Date</t>
  </si>
  <si>
    <t>End Review Date</t>
  </si>
  <si>
    <t># Scorable Items &amp; Records</t>
  </si>
  <si>
    <t># Scorable Records</t>
  </si>
  <si>
    <t>NAME OF REVIEWER #6:</t>
  </si>
  <si>
    <t>NAME OF REVIEWER #7:</t>
  </si>
  <si>
    <t>NAME OF REVIEWER #8:</t>
  </si>
  <si>
    <t>COUNTY NAME</t>
  </si>
  <si>
    <t>LME Monitoring Plan of Correction</t>
  </si>
  <si>
    <t>LME Monitoring</t>
  </si>
  <si>
    <t>Benefit Plan</t>
  </si>
  <si>
    <t>Service Definition</t>
  </si>
  <si>
    <t>DMH/DD/SAS LME Monitoring Overall Summary of Results</t>
  </si>
  <si>
    <t>LME Monitoring Overall Results</t>
  </si>
  <si>
    <t xml:space="preserve">Copy the LME monitoring results from row 8 of this worksheet, and using the paste special command, paste the values into the DMH LME Monitoring Database </t>
  </si>
  <si>
    <t>DMH/DD/SAS LME Monitoring Tools Summary Results</t>
  </si>
  <si>
    <r>
      <t xml:space="preserve">Copy the block grant monitoring results from column B of this worksheet, and using the paste special command, </t>
    </r>
    <r>
      <rPr>
        <b/>
        <sz val="10"/>
        <color rgb="FFFF0000"/>
        <rFont val="Arial Narrow"/>
        <family val="2"/>
      </rPr>
      <t>paste the values</t>
    </r>
    <r>
      <rPr>
        <b/>
        <sz val="10"/>
        <color theme="3" tint="-0.499984740745262"/>
        <rFont val="Arial Narrow"/>
        <family val="2"/>
      </rPr>
      <t xml:space="preserve"> into the LME-MCO Systems Review Summary</t>
    </r>
  </si>
  <si>
    <t>Date</t>
  </si>
  <si>
    <t>Updates</t>
  </si>
  <si>
    <t>Edited all 5 ASAM checklists; took out 6 outpatient worksheets; updated LME-MCO list and REVIEWERS list; Added guidelines</t>
  </si>
  <si>
    <t>There were no drop boxes on the MCM worksheet for Gender or Category.  Added the drop down for Category and Gender.</t>
  </si>
  <si>
    <t>Removed the Provider row from all tools and checklists.</t>
  </si>
  <si>
    <t>Finalized LME Monitoring Tool (newly developed)</t>
  </si>
  <si>
    <t xml:space="preserve">Updated FBC tool </t>
  </si>
  <si>
    <t>Record # and Admission Date rows were locked.  Unlocked to allow entries.</t>
  </si>
  <si>
    <t>Trillium Health Resources</t>
  </si>
  <si>
    <t>The Quality Management and Operations Section of the Division of MH/DD/SAS conducted monitoring of the following LME-MCO:</t>
  </si>
  <si>
    <t>Deleted ACTT, CST, SAIOP Adolescent and FBC from workbook.  Added SE Eligibility checklist and SE Tool.  Updated lists of LME-MCOs &amp; Reviewers.  Updated SAIOP Benefit Plans for ASTER, ASWOM and ASCDR.</t>
  </si>
  <si>
    <t>Removed MCM tool and updated POC Summary and Overall worksheets to reflect that.</t>
  </si>
  <si>
    <t>Vaya Health</t>
  </si>
  <si>
    <t>MBR ID:</t>
  </si>
  <si>
    <t>DISCHARGE DATE:</t>
  </si>
  <si>
    <t>TYPE OF SERVICE:</t>
  </si>
  <si>
    <t>NAME OF FACILITY/PROVIDER:</t>
  </si>
  <si>
    <t>7 DAYS POST DISCHARGE DATE:</t>
  </si>
  <si>
    <t>a) Dates of care coordination contacts and timeframe.</t>
  </si>
  <si>
    <t xml:space="preserve">b) Was the LME-MCO Care Coordinator involved in the Discharge Planning process? </t>
  </si>
  <si>
    <t>Was there a follow up appointment scheduled for the individual to receive an approved service within 7 calendar days of discharge?</t>
  </si>
  <si>
    <t>COMMENT:</t>
  </si>
  <si>
    <t>a) If Yes, what was the service(s) and the appointment date(s)?</t>
  </si>
  <si>
    <t>b) Did the individual receive the service(s)?</t>
  </si>
  <si>
    <t>c) If No, did the LME-MCO care coordinator attempt to contact the individual within 5 calendars of the missed appointment?</t>
  </si>
  <si>
    <t>What service or services were submitted for authorization within 30-days post discharge?</t>
  </si>
  <si>
    <t>a) If the service was denied, what was the reason for denial?</t>
  </si>
  <si>
    <t>Yes, the individual is engaged in services and has not had crises in the 30-day period post discharge period.</t>
  </si>
  <si>
    <t>Yes, the individual has had additional crises but is in a medically necessary service in the 30-day period post discharge period.</t>
  </si>
  <si>
    <t>Unable to determine: Individual did not receive any additional crisis/inpatient services, and there is no documentation of any additional services in the 30-day post discharge period.</t>
  </si>
  <si>
    <t>i) Was service sought by the service provider or discharging facility?</t>
  </si>
  <si>
    <t xml:space="preserve">ii) If service was sought but not received, what prevented the individual from receiving the service? (e.g. lack of available providers in the area, the individual refused services, etc.)   </t>
  </si>
  <si>
    <t xml:space="preserve">What is current disposition of the case within 30-days post discharge?  </t>
  </si>
  <si>
    <t>Stable in community with LME state or Medicaid services</t>
  </si>
  <si>
    <t>Stable in community with other supports or without services</t>
  </si>
  <si>
    <t>Medical Hospitalization</t>
  </si>
  <si>
    <t>Incarcerated</t>
  </si>
  <si>
    <t>Deceased</t>
  </si>
  <si>
    <t>Moved out of area</t>
  </si>
  <si>
    <t>Other (specify)</t>
  </si>
  <si>
    <t>No, If individual has crisis/inpatient events in the 30- days post discharge period, and is NOT receiving services to effectively prevent state hospital/community hospital/ADATC/FBC/Detox readmission.</t>
  </si>
  <si>
    <t>12 DAYS POST DISCHARGE DATE:</t>
  </si>
  <si>
    <t>30 DAYS POST DISCHARGE DATE:</t>
  </si>
  <si>
    <t>DISABILITY:</t>
  </si>
  <si>
    <t>TEAM LEAD'S INITIALS:</t>
  </si>
  <si>
    <t>OVERALL COMMENTS:</t>
  </si>
  <si>
    <t xml:space="preserve">Was individual engaged in services that reduced the risk of future crises in the 30-day period post discharge?  </t>
  </si>
  <si>
    <t>Guidelines for the Clinical Monitoring Tools</t>
  </si>
  <si>
    <t>Clinical Monitoring Tool</t>
  </si>
  <si>
    <t>Guidelines</t>
  </si>
  <si>
    <t>The following Guidelines are in the embedded PDF file. Double click the PDF icon to open it.</t>
  </si>
  <si>
    <t>Mental Health/Substance Use Disorder Adult</t>
  </si>
  <si>
    <t>Did the LME provide any care coordination AFTER State Psychiatric Hospital/ADATC/Community Psych Hosp/FBC/Non-Hosp Med Detox utilization?</t>
  </si>
  <si>
    <t>Did the LME provide any care coordination DURING State Psychiatric Hospital/ADATC/Community Psych Hosp/FBC/Non-Hosp Med Detox utilization?</t>
  </si>
  <si>
    <t xml:space="preserve">b) Was the LME-MCO Care Coordinator involved in the development of the PCP or Service Plan? </t>
  </si>
  <si>
    <t>If #5 is YES, skip to #7. If not,</t>
  </si>
  <si>
    <t>Overall Score:</t>
  </si>
  <si>
    <t>LME-MCO care coordinator attempt to contact the individual within 5 calendars of the missed appointment?</t>
  </si>
  <si>
    <t>Overall Score</t>
  </si>
  <si>
    <t>Did the LME provide any care coord DURING State Psych Hosp/ADATC/Community Psych Hosp/FBC/Non-Hosp Med Dtx utilization?</t>
  </si>
  <si>
    <t>Did the LME provide any care coord AFTER State Psych Hosp/ADATC/Community Psych Hosp/FBC/Non-Hosp Med Dtx utilization?</t>
  </si>
  <si>
    <t>#5</t>
  </si>
  <si>
    <t>#7</t>
  </si>
  <si>
    <t>State Psychiatric Hospital (NOT MET)</t>
  </si>
  <si>
    <t>ADATC (NOT MET)</t>
  </si>
  <si>
    <t>Community Psychiatric Hospital (NOT MET)</t>
  </si>
  <si>
    <t>FBC (NOT MET)</t>
  </si>
  <si>
    <t>Non-Hospital Medical Detox (NOT MET)</t>
  </si>
  <si>
    <r>
      <t xml:space="preserve">Information regarding authority and compliance criteria may be obtained by contacting:
   </t>
    </r>
    <r>
      <rPr>
        <b/>
        <sz val="10"/>
        <rFont val="Arial"/>
        <family val="2"/>
      </rPr>
      <t xml:space="preserve">Starleen Scott Robbins, MSW, LCSW
</t>
    </r>
    <r>
      <rPr>
        <sz val="10"/>
        <rFont val="Arial"/>
        <family val="2"/>
      </rPr>
      <t xml:space="preserve">  Addictions and  Management Operations Section
   Division of DMH/DD/SAS
   3004 Mail Service Center
   Raleigh, NC 27699-3001
   Starleen.Scott-Robbins@dhhs.nc.gov
   919-715-2415</t>
    </r>
  </si>
  <si>
    <r>
      <rPr>
        <b/>
        <u/>
        <sz val="8"/>
        <rFont val="Arial"/>
        <family val="2"/>
      </rPr>
      <t>Disclaimer:</t>
    </r>
    <r>
      <rPr>
        <sz val="8"/>
        <rFont val="Arial"/>
        <family val="2"/>
      </rPr>
      <t xml:space="preserve">  Every effort has been made to ensure the accuracy of this report.  Any errors noted should be reported immediately to the team leader.
Mail:  DMH/DD/SAS, Mail Service Center 3004, Raleigh, NC 27699; Phone: (919) 715-2415.</t>
    </r>
  </si>
  <si>
    <t xml:space="preserve">Current disposition of the case within 30-days post discharge?  </t>
  </si>
  <si>
    <t>Unknown (NOT MET)</t>
  </si>
  <si>
    <t>Mental Health Adult Clinical Monitoring Tool</t>
  </si>
  <si>
    <t>Substance Use Disorder Adult Clinical Monitoring Tool</t>
  </si>
  <si>
    <t>Mental Health Adult</t>
  </si>
  <si>
    <t>Substance Use Disorder Adult</t>
  </si>
  <si>
    <t>Lynn Jones, LPC, LCAS, CSI</t>
  </si>
  <si>
    <t>Amy Johnson, LCAS, CSI</t>
  </si>
  <si>
    <t>Michael Eisen, LPC</t>
  </si>
  <si>
    <t>Tonya Upchurch, LCAS</t>
  </si>
  <si>
    <t>Melissa Godwin, LCSW</t>
  </si>
  <si>
    <t>Lsa DeCiantis, LPC</t>
  </si>
  <si>
    <t>Nicole Ness, LCSW</t>
  </si>
  <si>
    <t>Allison Wilson, LPC</t>
  </si>
  <si>
    <t>Jimmy Treires, LPC</t>
  </si>
  <si>
    <t>Justin Turner, LCSW</t>
  </si>
  <si>
    <t>Rachel Noell, BS</t>
  </si>
  <si>
    <t>Mya Lewis, MHA</t>
  </si>
  <si>
    <t>Starleen Scott Robbins, LCSW</t>
  </si>
  <si>
    <t>Eric Harbour, LCSW</t>
  </si>
  <si>
    <t>Stacy Smith, LPC-S, LCAS</t>
  </si>
  <si>
    <t>LaToya Chancey, LPC-A</t>
  </si>
  <si>
    <t>Margaret Herring, LPC, LCAS-S, CCS</t>
  </si>
  <si>
    <t>Team Leads</t>
  </si>
  <si>
    <t>Reviewers</t>
  </si>
  <si>
    <t>2018 – 2019</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</si>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</sst>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46">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1"/>
      <color indexed="8"/>
      <name val="Helvetica Neue"/>
    </font>
    <font>
      <sz val="8"/>
      <name val="Arial Narrow"/>
      <family val="2"/>
    </font>
    <font>
      <sz val="10"/>
      <color rgb="FF0070C0"/>
      <name val="Arial Narrow"/>
      <family val="2"/>
    </font>
    <font>
      <b/>
      <sz val="12"/>
      <color indexed="9"/>
      <name val="Arial Narrow"/>
      <family val="2"/>
    </font>
    <font>
      <b/>
      <sz val="10"/>
      <color theme="3" tint="-0.499984740745262"/>
      <name val="Arial Narrow"/>
      <family val="2"/>
    </font>
    <font>
      <sz val="14"/>
      <name val="Arial"/>
      <family val="2"/>
    </font>
    <font>
      <sz val="12"/>
      <name val="Arial Narrow"/>
      <family val="2"/>
    </font>
    <font>
      <b/>
      <sz val="16"/>
      <name val="Arial"/>
      <family val="2"/>
    </font>
    <font>
      <b/>
      <sz val="20"/>
      <name val="Arial"/>
      <family val="2"/>
    </font>
    <font>
      <b/>
      <sz val="18"/>
      <name val="Arial"/>
      <family val="2"/>
    </font>
    <font>
      <sz val="10"/>
      <color rgb="FF000000"/>
      <name val="Arial"/>
      <family val="2"/>
    </font>
    <font>
      <sz val="12"/>
      <name val="Arial"/>
      <family val="2"/>
    </font>
    <font>
      <b/>
      <u/>
      <sz val="10"/>
      <name val="Arial"/>
      <family val="2"/>
    </font>
    <font>
      <sz val="8"/>
      <name val="Arial"/>
      <family val="2"/>
    </font>
    <font>
      <b/>
      <u/>
      <sz val="8"/>
      <name val="Arial"/>
      <family val="2"/>
    </font>
    <font>
      <sz val="11"/>
      <name val="Arial Narrow"/>
      <family val="2"/>
    </font>
    <font>
      <b/>
      <sz val="11"/>
      <name val="Arial Narrow"/>
      <family val="2"/>
    </font>
    <font>
      <sz val="11"/>
      <name val="Consolas"/>
      <family val="3"/>
    </font>
    <font>
      <sz val="8"/>
      <name val="Arial"/>
      <family val="2"/>
      <scheme val="major"/>
    </font>
    <font>
      <b/>
      <sz val="8"/>
      <name val="Arial"/>
      <family val="2"/>
    </font>
    <font>
      <sz val="10"/>
      <name val="Consolas"/>
      <family val="3"/>
    </font>
    <font>
      <b/>
      <sz val="10"/>
      <color rgb="FFFF0000"/>
      <name val="Arial Narrow"/>
      <family val="2"/>
    </font>
    <font>
      <sz val="10"/>
      <color rgb="FF0070C0"/>
      <name val="Arial"/>
      <family val="2"/>
    </font>
    <font>
      <b/>
      <sz val="12"/>
      <name val="Arial Narrow"/>
      <family val="2"/>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theme="2"/>
        <bgColor indexed="64"/>
      </patternFill>
    </fill>
  </fills>
  <borders count="7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s>
  <cellStyleXfs count="12">
    <xf numFmtId="0" fontId="0" fillId="0" borderId="0"/>
    <xf numFmtId="0" fontId="2" fillId="0" borderId="0"/>
    <xf numFmtId="0" fontId="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22" fillId="0" borderId="0" applyNumberFormat="0" applyFill="0" applyBorder="0" applyProtection="0">
      <alignment vertical="top"/>
    </xf>
    <xf numFmtId="9" fontId="2" fillId="0" borderId="0" applyFont="0" applyFill="0" applyBorder="0" applyAlignment="0" applyProtection="0"/>
  </cellStyleXfs>
  <cellXfs count="471">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5" fillId="3"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49" fontId="2" fillId="3" borderId="5" xfId="0" applyNumberFormat="1" applyFont="1" applyFill="1" applyBorder="1" applyAlignment="1">
      <alignment horizontal="left"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wrapText="1"/>
      <protection locked="0"/>
    </xf>
    <xf numFmtId="0" fontId="9" fillId="4" borderId="14" xfId="0" applyFont="1" applyFill="1" applyBorder="1" applyAlignment="1" applyProtection="1">
      <alignment horizontal="centerContinuous" vertical="center"/>
      <protection locked="0"/>
    </xf>
    <xf numFmtId="0" fontId="9" fillId="4" borderId="0" xfId="0" applyFont="1" applyFill="1" applyBorder="1" applyAlignment="1" applyProtection="1">
      <alignment horizontal="centerContinuous" vertical="center"/>
      <protection locked="0"/>
    </xf>
    <xf numFmtId="0" fontId="9" fillId="4" borderId="15" xfId="0" applyFont="1" applyFill="1" applyBorder="1" applyAlignment="1" applyProtection="1">
      <alignment horizontal="centerContinuous" vertical="center"/>
      <protection locked="0"/>
    </xf>
    <xf numFmtId="0" fontId="9" fillId="4" borderId="7" xfId="0" applyFont="1" applyFill="1" applyBorder="1" applyAlignment="1" applyProtection="1">
      <alignment horizontal="centerContinuous" vertical="center"/>
      <protection locked="0"/>
    </xf>
    <xf numFmtId="0" fontId="9" fillId="4" borderId="8" xfId="0" applyFont="1" applyFill="1" applyBorder="1" applyAlignment="1" applyProtection="1">
      <alignment horizontal="centerContinuous" vertical="center"/>
      <protection locked="0"/>
    </xf>
    <xf numFmtId="0" fontId="9" fillId="4" borderId="9" xfId="0" applyFont="1" applyFill="1" applyBorder="1" applyAlignment="1" applyProtection="1">
      <alignment horizontal="centerContinuous" vertical="center"/>
      <protection locked="0"/>
    </xf>
    <xf numFmtId="49" fontId="10" fillId="0" borderId="23" xfId="0" applyNumberFormat="1" applyFont="1" applyBorder="1" applyAlignment="1" applyProtection="1">
      <alignment horizontal="center" vertical="center" textRotation="90" wrapText="1"/>
      <protection locked="0"/>
    </xf>
    <xf numFmtId="0" fontId="10" fillId="0" borderId="3" xfId="0"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4" xfId="0" applyNumberFormat="1" applyFont="1" applyFill="1" applyBorder="1" applyAlignment="1" applyProtection="1">
      <alignment horizontal="center" vertical="center"/>
      <protection locked="0"/>
    </xf>
    <xf numFmtId="0" fontId="2" fillId="0" borderId="0" xfId="0" applyFont="1" applyFill="1" applyBorder="1" applyAlignment="1">
      <alignment vertical="center" wrapText="1"/>
    </xf>
    <xf numFmtId="49" fontId="11" fillId="0" borderId="18" xfId="0" applyNumberFormat="1" applyFont="1" applyFill="1" applyBorder="1" applyAlignment="1">
      <alignment horizontal="center" vertical="center" wrapText="1"/>
    </xf>
    <xf numFmtId="0" fontId="9" fillId="0" borderId="39" xfId="0" applyNumberFormat="1" applyFont="1" applyFill="1" applyBorder="1" applyAlignment="1" applyProtection="1">
      <alignment horizontal="center" vertical="center"/>
      <protection locked="0"/>
    </xf>
    <xf numFmtId="0" fontId="11" fillId="0" borderId="40" xfId="0" applyFont="1" applyFill="1" applyBorder="1" applyAlignment="1" applyProtection="1">
      <alignment vertical="center" wrapText="1"/>
    </xf>
    <xf numFmtId="49" fontId="11" fillId="0" borderId="39" xfId="0" applyNumberFormat="1" applyFont="1" applyFill="1" applyBorder="1" applyAlignment="1">
      <alignment horizontal="center" vertical="center" wrapText="1"/>
    </xf>
    <xf numFmtId="0" fontId="9" fillId="0" borderId="40" xfId="0" applyNumberFormat="1" applyFont="1" applyFill="1" applyBorder="1" applyAlignment="1" applyProtection="1">
      <alignment horizontal="center" vertical="center"/>
      <protection locked="0"/>
    </xf>
    <xf numFmtId="0" fontId="11" fillId="0" borderId="39" xfId="0" applyFont="1" applyFill="1" applyBorder="1" applyAlignment="1" applyProtection="1">
      <alignment vertical="center" wrapText="1"/>
    </xf>
    <xf numFmtId="9" fontId="11" fillId="0" borderId="40" xfId="0" applyNumberFormat="1" applyFont="1" applyFill="1" applyBorder="1" applyAlignment="1" applyProtection="1">
      <alignment vertical="center" wrapText="1"/>
    </xf>
    <xf numFmtId="0" fontId="11" fillId="0" borderId="43" xfId="0" applyFont="1" applyFill="1" applyBorder="1" applyAlignment="1" applyProtection="1">
      <alignment vertical="center" wrapText="1"/>
    </xf>
    <xf numFmtId="0" fontId="9" fillId="0" borderId="5" xfId="0" applyNumberFormat="1"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12" fontId="9" fillId="0" borderId="0" xfId="0" applyNumberFormat="1" applyFont="1" applyFill="1" applyBorder="1" applyAlignment="1">
      <alignment horizontal="center" vertical="center" wrapText="1"/>
    </xf>
    <xf numFmtId="0" fontId="9" fillId="0" borderId="15" xfId="0" applyFont="1" applyFill="1" applyBorder="1" applyAlignment="1">
      <alignment horizontal="right" vertical="center" wrapText="1"/>
    </xf>
    <xf numFmtId="12" fontId="9" fillId="0" borderId="29" xfId="0" applyNumberFormat="1" applyFont="1" applyBorder="1" applyAlignment="1">
      <alignment horizontal="center" vertical="center" wrapText="1"/>
    </xf>
    <xf numFmtId="12" fontId="9" fillId="0" borderId="31" xfId="0" applyNumberFormat="1" applyFont="1" applyBorder="1" applyAlignment="1">
      <alignment horizontal="center" vertical="center" wrapText="1"/>
    </xf>
    <xf numFmtId="12" fontId="9" fillId="0" borderId="32" xfId="0" applyNumberFormat="1" applyFont="1" applyBorder="1" applyAlignment="1">
      <alignment horizontal="center" vertical="center" wrapText="1"/>
    </xf>
    <xf numFmtId="9" fontId="11" fillId="0" borderId="14" xfId="0" applyNumberFormat="1" applyFont="1" applyBorder="1" applyAlignment="1">
      <alignment horizontal="center" vertical="center" wrapText="1"/>
    </xf>
    <xf numFmtId="9" fontId="11" fillId="0" borderId="0"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12" fontId="9" fillId="0" borderId="34"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0" xfId="0" applyNumberFormat="1" applyFont="1" applyBorder="1" applyAlignment="1">
      <alignment horizontal="center" vertical="center" wrapText="1"/>
    </xf>
    <xf numFmtId="12" fontId="9" fillId="0" borderId="37" xfId="0" applyNumberFormat="1" applyFont="1" applyFill="1" applyBorder="1" applyAlignment="1">
      <alignment horizontal="center" vertical="center" wrapText="1"/>
    </xf>
    <xf numFmtId="12" fontId="9" fillId="0" borderId="38" xfId="0" applyNumberFormat="1" applyFont="1" applyFill="1" applyBorder="1" applyAlignment="1">
      <alignment horizontal="center" vertical="center" wrapText="1"/>
    </xf>
    <xf numFmtId="12" fontId="9" fillId="0" borderId="44" xfId="0" applyNumberFormat="1" applyFont="1" applyFill="1" applyBorder="1" applyAlignment="1">
      <alignment horizontal="center" vertical="center" wrapText="1"/>
    </xf>
    <xf numFmtId="39" fontId="9" fillId="0" borderId="14" xfId="0" applyNumberFormat="1" applyFont="1" applyFill="1" applyBorder="1" applyAlignment="1">
      <alignment horizontal="center" vertical="center" wrapText="1"/>
    </xf>
    <xf numFmtId="39" fontId="9" fillId="0" borderId="0" xfId="0" applyNumberFormat="1" applyFont="1" applyFill="1" applyBorder="1" applyAlignment="1">
      <alignment horizontal="center" vertical="center" wrapText="1"/>
    </xf>
    <xf numFmtId="0" fontId="11" fillId="0" borderId="0" xfId="0" applyFont="1" applyFill="1" applyAlignment="1">
      <alignment horizontal="center" vertical="top" wrapText="1"/>
    </xf>
    <xf numFmtId="12" fontId="9" fillId="0" borderId="0" xfId="0" applyNumberFormat="1" applyFont="1" applyFill="1" applyAlignment="1">
      <alignment horizontal="center" vertical="top" wrapText="1"/>
    </xf>
    <xf numFmtId="0" fontId="2" fillId="0" borderId="0" xfId="0" applyFont="1" applyBorder="1" applyAlignment="1">
      <alignment vertical="center"/>
    </xf>
    <xf numFmtId="0" fontId="2" fillId="0" borderId="0" xfId="1" applyFont="1" applyAlignment="1">
      <alignment vertical="center" wrapText="1"/>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2" fillId="0" borderId="17" xfId="0" applyFont="1" applyBorder="1" applyAlignment="1">
      <alignment vertical="center"/>
    </xf>
    <xf numFmtId="0" fontId="2" fillId="0" borderId="16" xfId="0" applyFont="1" applyBorder="1" applyAlignment="1">
      <alignment vertical="center"/>
    </xf>
    <xf numFmtId="0" fontId="2" fillId="0" borderId="0" xfId="0" applyFont="1" applyAlignment="1">
      <alignment horizontal="center" vertical="center"/>
    </xf>
    <xf numFmtId="0" fontId="11" fillId="0" borderId="0" xfId="0" applyFont="1" applyFill="1" applyBorder="1" applyAlignment="1">
      <alignment horizontal="left" vertical="center"/>
    </xf>
    <xf numFmtId="0" fontId="2" fillId="0" borderId="42"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5" fillId="0" borderId="0" xfId="0" applyFont="1" applyBorder="1" applyAlignment="1">
      <alignment vertical="center"/>
    </xf>
    <xf numFmtId="0" fontId="5" fillId="0" borderId="55" xfId="0" applyFont="1" applyFill="1" applyBorder="1" applyAlignment="1">
      <alignment horizontal="center" vertical="center" wrapText="1"/>
    </xf>
    <xf numFmtId="0" fontId="5" fillId="0" borderId="55" xfId="0" applyFont="1" applyFill="1" applyBorder="1" applyAlignment="1">
      <alignment horizontal="center" vertical="center"/>
    </xf>
    <xf numFmtId="0" fontId="11" fillId="0" borderId="0" xfId="0" applyFont="1" applyBorder="1" applyAlignment="1">
      <alignment vertical="center"/>
    </xf>
    <xf numFmtId="0" fontId="2" fillId="0" borderId="40" xfId="0" applyFont="1" applyFill="1" applyBorder="1" applyAlignment="1">
      <alignment horizontal="center" vertical="center"/>
    </xf>
    <xf numFmtId="9" fontId="2" fillId="0" borderId="4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5" fillId="0" borderId="16" xfId="0" applyFont="1" applyBorder="1" applyAlignment="1">
      <alignment horizontal="center" vertical="center"/>
    </xf>
    <xf numFmtId="0" fontId="5" fillId="0" borderId="40" xfId="0" applyFont="1" applyFill="1" applyBorder="1" applyAlignment="1">
      <alignment horizontal="center" vertical="center"/>
    </xf>
    <xf numFmtId="9" fontId="5" fillId="0" borderId="40" xfId="0" applyNumberFormat="1" applyFont="1" applyFill="1" applyBorder="1" applyAlignment="1">
      <alignment horizontal="center" vertical="center"/>
    </xf>
    <xf numFmtId="0" fontId="5" fillId="0" borderId="56"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42" xfId="0" applyFont="1" applyBorder="1" applyAlignment="1">
      <alignment vertical="center"/>
    </xf>
    <xf numFmtId="0" fontId="11" fillId="0" borderId="47" xfId="0" applyFont="1" applyBorder="1" applyAlignment="1">
      <alignment vertical="center"/>
    </xf>
    <xf numFmtId="9" fontId="5" fillId="0" borderId="0" xfId="0" applyNumberFormat="1" applyFont="1" applyBorder="1" applyAlignment="1">
      <alignment horizontal="left" vertical="center"/>
    </xf>
    <xf numFmtId="0" fontId="5" fillId="0" borderId="0" xfId="0" applyFont="1" applyBorder="1" applyAlignment="1">
      <alignment horizontal="right" vertical="center"/>
    </xf>
    <xf numFmtId="164" fontId="5" fillId="0" borderId="40" xfId="0"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2" borderId="0" xfId="0" applyFill="1" applyAlignme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 fillId="0" borderId="0" xfId="2" applyFont="1"/>
    <xf numFmtId="0" fontId="2" fillId="0" borderId="0" xfId="2"/>
    <xf numFmtId="0" fontId="21" fillId="0" borderId="0" xfId="2" applyFont="1"/>
    <xf numFmtId="0" fontId="11" fillId="0" borderId="0" xfId="2" applyFont="1" applyFill="1" applyBorder="1"/>
    <xf numFmtId="0" fontId="5" fillId="0" borderId="0" xfId="2" applyFont="1"/>
    <xf numFmtId="0" fontId="5" fillId="0" borderId="0" xfId="0" applyFont="1" applyAlignment="1">
      <alignment horizontal="centerContinuous"/>
    </xf>
    <xf numFmtId="0" fontId="0" fillId="0" borderId="0" xfId="0" applyAlignment="1">
      <alignment horizontal="centerContinuous"/>
    </xf>
    <xf numFmtId="0" fontId="5" fillId="0" borderId="57" xfId="0" applyFont="1" applyFill="1" applyBorder="1" applyAlignment="1">
      <alignment horizontal="center" vertical="center" wrapText="1"/>
    </xf>
    <xf numFmtId="0" fontId="5" fillId="0" borderId="57" xfId="0" applyFont="1" applyFill="1" applyBorder="1" applyAlignment="1">
      <alignment horizontal="center" vertical="center"/>
    </xf>
    <xf numFmtId="0" fontId="11" fillId="0" borderId="41" xfId="0" applyFont="1" applyFill="1" applyBorder="1" applyAlignment="1" applyProtection="1">
      <alignment vertical="center" wrapText="1"/>
    </xf>
    <xf numFmtId="0" fontId="10" fillId="0" borderId="28" xfId="0" applyNumberFormat="1" applyFont="1" applyFill="1" applyBorder="1" applyAlignment="1">
      <alignment horizontal="center" vertical="center" wrapText="1"/>
    </xf>
    <xf numFmtId="0" fontId="2" fillId="0" borderId="0" xfId="0" applyFont="1" applyBorder="1"/>
    <xf numFmtId="0" fontId="2" fillId="0" borderId="16" xfId="0" applyFont="1" applyBorder="1"/>
    <xf numFmtId="0" fontId="11" fillId="0" borderId="21" xfId="0" applyFont="1" applyBorder="1" applyAlignment="1">
      <alignment vertical="center"/>
    </xf>
    <xf numFmtId="0" fontId="2" fillId="0" borderId="17" xfId="0" applyFont="1" applyBorder="1"/>
    <xf numFmtId="0" fontId="0" fillId="0" borderId="0" xfId="0" applyAlignment="1"/>
    <xf numFmtId="0" fontId="23" fillId="0" borderId="0" xfId="0" applyFont="1" applyFill="1" applyBorder="1" applyAlignment="1">
      <alignment vertical="center"/>
    </xf>
    <xf numFmtId="0" fontId="24" fillId="0" borderId="0" xfId="0" applyFont="1" applyAlignment="1">
      <alignment horizontal="left" vertical="center" indent="1"/>
    </xf>
    <xf numFmtId="0" fontId="24" fillId="0" borderId="0" xfId="0" applyFont="1" applyAlignment="1">
      <alignment horizontal="left" indent="1"/>
    </xf>
    <xf numFmtId="0" fontId="7" fillId="9" borderId="1" xfId="0" applyFont="1" applyFill="1" applyBorder="1" applyAlignment="1">
      <alignment horizontal="left" wrapText="1"/>
    </xf>
    <xf numFmtId="0" fontId="7" fillId="9" borderId="14" xfId="0" applyFont="1" applyFill="1" applyBorder="1" applyAlignment="1">
      <alignment horizontal="left" wrapText="1"/>
    </xf>
    <xf numFmtId="0" fontId="7" fillId="9" borderId="0" xfId="0" applyFont="1" applyFill="1" applyBorder="1" applyAlignment="1">
      <alignment horizontal="centerContinuous" wrapText="1"/>
    </xf>
    <xf numFmtId="0" fontId="8" fillId="9" borderId="7" xfId="0" applyFont="1" applyFill="1" applyBorder="1" applyAlignment="1">
      <alignment horizontal="centerContinuous" vertical="center" wrapText="1"/>
    </xf>
    <xf numFmtId="0" fontId="8" fillId="9" borderId="8" xfId="0" applyFont="1" applyFill="1" applyBorder="1" applyAlignment="1">
      <alignment horizontal="centerContinuous" vertical="center" wrapText="1"/>
    </xf>
    <xf numFmtId="0" fontId="8" fillId="9" borderId="9" xfId="0" applyFont="1" applyFill="1" applyBorder="1" applyAlignment="1">
      <alignment horizontal="centerContinuous" vertical="center" wrapText="1"/>
    </xf>
    <xf numFmtId="0" fontId="3" fillId="9" borderId="1" xfId="0" applyFont="1" applyFill="1" applyBorder="1" applyAlignment="1">
      <alignment horizontal="centerContinuous" vertical="center" wrapText="1"/>
    </xf>
    <xf numFmtId="0" fontId="4" fillId="9" borderId="2" xfId="0" applyFont="1" applyFill="1" applyBorder="1" applyAlignment="1">
      <alignment horizontal="centerContinuous" vertical="center" wrapText="1"/>
    </xf>
    <xf numFmtId="0" fontId="7" fillId="9" borderId="15" xfId="0" applyFont="1" applyFill="1" applyBorder="1" applyAlignment="1">
      <alignment horizontal="centerContinuous" wrapText="1"/>
    </xf>
    <xf numFmtId="0" fontId="8" fillId="9" borderId="14" xfId="0" applyFont="1" applyFill="1" applyBorder="1" applyAlignment="1">
      <alignment horizontal="centerContinuous" vertical="center" wrapText="1"/>
    </xf>
    <xf numFmtId="12" fontId="9" fillId="0" borderId="12"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12" fontId="9" fillId="0" borderId="21" xfId="0" applyNumberFormat="1" applyFont="1" applyBorder="1" applyAlignment="1">
      <alignment horizontal="center" vertical="center" wrapText="1"/>
    </xf>
    <xf numFmtId="12" fontId="9" fillId="0" borderId="49" xfId="0" applyNumberFormat="1" applyFont="1" applyFill="1" applyBorder="1" applyAlignment="1">
      <alignment horizontal="center" vertical="center" wrapText="1"/>
    </xf>
    <xf numFmtId="49" fontId="11" fillId="0" borderId="33" xfId="1" applyNumberFormat="1" applyFont="1" applyBorder="1" applyAlignment="1">
      <alignment horizontal="center" vertical="center" wrapText="1"/>
    </xf>
    <xf numFmtId="0" fontId="11" fillId="0" borderId="41" xfId="1" applyFont="1" applyFill="1" applyBorder="1" applyAlignment="1" applyProtection="1">
      <alignment vertical="center" wrapText="1"/>
    </xf>
    <xf numFmtId="0" fontId="2" fillId="0" borderId="0" xfId="0" applyFont="1" applyFill="1" applyAlignment="1"/>
    <xf numFmtId="49" fontId="11" fillId="5" borderId="18" xfId="0" applyNumberFormat="1" applyFont="1" applyFill="1" applyBorder="1" applyAlignment="1">
      <alignment horizontal="center" vertical="center" wrapText="1"/>
    </xf>
    <xf numFmtId="0" fontId="28" fillId="0" borderId="0" xfId="0" applyFont="1" applyAlignment="1">
      <alignment vertical="center"/>
    </xf>
    <xf numFmtId="0" fontId="33" fillId="0" borderId="0" xfId="0" applyFont="1" applyBorder="1" applyAlignment="1">
      <alignmen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0" fontId="2" fillId="0" borderId="1" xfId="0" applyFont="1" applyBorder="1" applyAlignment="1">
      <alignment vertical="center"/>
    </xf>
    <xf numFmtId="0" fontId="34" fillId="0" borderId="14" xfId="0" applyFont="1" applyBorder="1" applyAlignment="1">
      <alignment horizontal="centerContinuous" vertical="center"/>
    </xf>
    <xf numFmtId="0" fontId="2" fillId="0" borderId="7" xfId="0" applyFont="1" applyBorder="1" applyAlignment="1">
      <alignment vertical="center"/>
    </xf>
    <xf numFmtId="0" fontId="2" fillId="10" borderId="0" xfId="0" applyFont="1" applyFill="1" applyAlignment="1">
      <alignment vertical="center"/>
    </xf>
    <xf numFmtId="0" fontId="2" fillId="10" borderId="0" xfId="0" applyFont="1" applyFill="1" applyAlignment="1">
      <alignment horizontal="center" vertical="center"/>
    </xf>
    <xf numFmtId="0" fontId="33" fillId="10" borderId="0" xfId="0" applyFont="1" applyFill="1" applyAlignment="1">
      <alignment vertical="center"/>
    </xf>
    <xf numFmtId="0" fontId="5" fillId="0" borderId="0" xfId="0" applyFont="1" applyBorder="1" applyAlignment="1">
      <alignment horizontal="left" vertical="center"/>
    </xf>
    <xf numFmtId="0" fontId="9" fillId="0" borderId="30" xfId="0" applyNumberFormat="1" applyFont="1" applyFill="1" applyBorder="1" applyAlignment="1" applyProtection="1">
      <alignment horizontal="center" vertical="center"/>
      <protection locked="0"/>
    </xf>
    <xf numFmtId="0" fontId="11" fillId="8" borderId="34" xfId="0" applyFont="1" applyFill="1" applyBorder="1" applyAlignment="1" applyProtection="1">
      <alignment horizontal="right" vertical="center" wrapText="1"/>
    </xf>
    <xf numFmtId="9" fontId="11" fillId="8" borderId="5" xfId="0" applyNumberFormat="1" applyFont="1" applyFill="1" applyBorder="1" applyAlignment="1" applyProtection="1">
      <alignment horizontal="right" vertical="center" wrapText="1"/>
    </xf>
    <xf numFmtId="0" fontId="11" fillId="8" borderId="5" xfId="0" applyFont="1" applyFill="1" applyBorder="1" applyAlignment="1" applyProtection="1">
      <alignment horizontal="right" vertical="center" wrapText="1"/>
    </xf>
    <xf numFmtId="0" fontId="11" fillId="8" borderId="30" xfId="0" applyFont="1" applyFill="1" applyBorder="1" applyAlignment="1" applyProtection="1">
      <alignment horizontal="right" vertical="center" wrapText="1"/>
    </xf>
    <xf numFmtId="0" fontId="4" fillId="9" borderId="22" xfId="0" applyFont="1" applyFill="1" applyBorder="1" applyAlignment="1">
      <alignment vertical="center"/>
    </xf>
    <xf numFmtId="0" fontId="3" fillId="9" borderId="20" xfId="0" applyFont="1" applyFill="1" applyBorder="1" applyAlignment="1">
      <alignment horizontal="centerContinuous" vertical="center"/>
    </xf>
    <xf numFmtId="0" fontId="13" fillId="9" borderId="20" xfId="0" applyFont="1" applyFill="1" applyBorder="1" applyAlignment="1">
      <alignment horizontal="centerContinuous" vertical="center"/>
    </xf>
    <xf numFmtId="0" fontId="13" fillId="9" borderId="21" xfId="0" applyFont="1" applyFill="1" applyBorder="1" applyAlignment="1">
      <alignment horizontal="centerContinuous" vertical="center"/>
    </xf>
    <xf numFmtId="0" fontId="3" fillId="9" borderId="52" xfId="0" applyFont="1" applyFill="1" applyBorder="1" applyAlignment="1" applyProtection="1">
      <alignment horizontal="centerContinuous" wrapText="1"/>
      <protection locked="0"/>
    </xf>
    <xf numFmtId="0" fontId="4" fillId="9" borderId="51" xfId="0" applyFont="1" applyFill="1" applyBorder="1" applyAlignment="1">
      <alignment horizontal="centerContinuous" wrapText="1"/>
    </xf>
    <xf numFmtId="0" fontId="3" fillId="9" borderId="51" xfId="0" applyFont="1" applyFill="1" applyBorder="1" applyAlignment="1">
      <alignment horizontal="centerContinuous"/>
    </xf>
    <xf numFmtId="0" fontId="12" fillId="9" borderId="17" xfId="0" applyFont="1" applyFill="1" applyBorder="1" applyAlignment="1" applyProtection="1">
      <alignment horizontal="centerContinuous" vertical="center" wrapText="1"/>
    </xf>
    <xf numFmtId="0" fontId="4" fillId="9" borderId="0" xfId="0" applyFont="1" applyFill="1" applyBorder="1" applyAlignment="1">
      <alignment horizontal="centerContinuous" vertical="center" wrapText="1"/>
    </xf>
    <xf numFmtId="0" fontId="12" fillId="9" borderId="0" xfId="0" applyFont="1" applyFill="1" applyBorder="1" applyAlignment="1">
      <alignment horizontal="centerContinuous" vertical="center"/>
    </xf>
    <xf numFmtId="0" fontId="4" fillId="9" borderId="53" xfId="0" applyFont="1" applyFill="1" applyBorder="1" applyAlignment="1">
      <alignment horizontal="centerContinuous" wrapText="1"/>
    </xf>
    <xf numFmtId="0" fontId="4" fillId="9" borderId="16" xfId="0" applyFont="1" applyFill="1" applyBorder="1" applyAlignment="1">
      <alignment horizontal="centerContinuous" vertical="center" wrapText="1"/>
    </xf>
    <xf numFmtId="0" fontId="38" fillId="0" borderId="5" xfId="0" applyFont="1" applyBorder="1" applyAlignment="1">
      <alignment horizontal="center" vertical="center"/>
    </xf>
    <xf numFmtId="0" fontId="39" fillId="0" borderId="0" xfId="0" applyFont="1" applyFill="1" applyAlignment="1">
      <alignment horizontal="left" vertical="center"/>
    </xf>
    <xf numFmtId="0" fontId="2" fillId="0" borderId="52"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0" fontId="5" fillId="0" borderId="51" xfId="0" applyFont="1" applyBorder="1" applyAlignment="1">
      <alignment horizontal="left" vertical="center"/>
    </xf>
    <xf numFmtId="0" fontId="2" fillId="0" borderId="53" xfId="0" applyFont="1" applyBorder="1" applyAlignment="1">
      <alignment vertical="center"/>
    </xf>
    <xf numFmtId="0" fontId="2" fillId="0" borderId="0" xfId="0" applyFont="1" applyBorder="1" applyAlignment="1">
      <alignment horizontal="right" vertical="center"/>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0" xfId="2" applyAlignment="1">
      <alignment vertical="center"/>
    </xf>
    <xf numFmtId="0" fontId="14" fillId="0" borderId="0" xfId="2" applyFont="1" applyAlignment="1">
      <alignment horizontal="centerContinuous" vertical="center"/>
    </xf>
    <xf numFmtId="0" fontId="2" fillId="0" borderId="0" xfId="2" applyAlignment="1">
      <alignment horizontal="centerContinuous" vertical="center"/>
    </xf>
    <xf numFmtId="0" fontId="2" fillId="0" borderId="63" xfId="2" applyBorder="1" applyAlignment="1">
      <alignment horizontal="centerContinuous" vertical="center"/>
    </xf>
    <xf numFmtId="0" fontId="5" fillId="0" borderId="22" xfId="2" applyFont="1" applyBorder="1" applyAlignment="1">
      <alignment horizontal="centerContinuous" vertical="center" wrapText="1"/>
    </xf>
    <xf numFmtId="0" fontId="2" fillId="0" borderId="20" xfId="2" applyBorder="1" applyAlignment="1">
      <alignment horizontal="centerContinuous" vertical="center" wrapText="1"/>
    </xf>
    <xf numFmtId="0" fontId="2" fillId="0" borderId="63" xfId="2" applyBorder="1" applyAlignment="1">
      <alignment horizontal="centerContinuous" vertical="center" wrapText="1"/>
    </xf>
    <xf numFmtId="0" fontId="5" fillId="0" borderId="5" xfId="2" applyFont="1" applyBorder="1" applyAlignment="1">
      <alignment horizontal="center" vertical="center"/>
    </xf>
    <xf numFmtId="0" fontId="5" fillId="0" borderId="5" xfId="2" applyFont="1" applyBorder="1" applyAlignment="1">
      <alignment horizontal="center" vertical="center" wrapText="1"/>
    </xf>
    <xf numFmtId="0" fontId="15" fillId="0" borderId="5" xfId="2" applyFont="1" applyFill="1" applyBorder="1" applyAlignment="1">
      <alignment horizontal="center" vertical="center"/>
    </xf>
    <xf numFmtId="0" fontId="15" fillId="0" borderId="64" xfId="2" applyFont="1" applyFill="1" applyBorder="1" applyAlignment="1">
      <alignment horizontal="center" vertical="center"/>
    </xf>
    <xf numFmtId="0" fontId="15" fillId="0" borderId="5" xfId="2" applyFont="1" applyFill="1" applyBorder="1" applyAlignment="1">
      <alignment horizontal="center" vertical="center" wrapText="1"/>
    </xf>
    <xf numFmtId="0" fontId="2" fillId="0" borderId="0" xfId="2" applyAlignment="1">
      <alignment horizontal="center" vertical="center"/>
    </xf>
    <xf numFmtId="14" fontId="2" fillId="0" borderId="0" xfId="2" applyNumberFormat="1" applyAlignment="1">
      <alignment horizontal="center" vertical="center"/>
    </xf>
    <xf numFmtId="164" fontId="0" fillId="0" borderId="0" xfId="11" applyNumberFormat="1" applyFont="1" applyAlignment="1">
      <alignment horizontal="center" vertical="center"/>
    </xf>
    <xf numFmtId="164" fontId="2" fillId="0" borderId="0" xfId="2" applyNumberFormat="1" applyAlignment="1">
      <alignment horizontal="center" vertical="center"/>
    </xf>
    <xf numFmtId="0" fontId="5" fillId="0" borderId="22" xfId="2" applyFont="1" applyBorder="1" applyAlignment="1">
      <alignment horizontal="center" vertical="center" wrapText="1"/>
    </xf>
    <xf numFmtId="0" fontId="7" fillId="9" borderId="2" xfId="0" applyFont="1" applyFill="1" applyBorder="1" applyAlignment="1">
      <alignment horizontal="centerContinuous" wrapText="1"/>
    </xf>
    <xf numFmtId="0" fontId="2" fillId="2" borderId="0" xfId="2" applyFill="1" applyAlignment="1">
      <alignment horizontal="centerContinuous" vertical="center"/>
    </xf>
    <xf numFmtId="0" fontId="9" fillId="0" borderId="19" xfId="0" applyNumberFormat="1" applyFont="1" applyFill="1" applyBorder="1" applyAlignment="1" applyProtection="1">
      <alignment horizontal="center" vertical="center"/>
      <protection locked="0"/>
    </xf>
    <xf numFmtId="0" fontId="9" fillId="0" borderId="21" xfId="0" applyNumberFormat="1" applyFont="1" applyFill="1" applyBorder="1" applyAlignment="1" applyProtection="1">
      <alignment horizontal="center" vertical="center"/>
    </xf>
    <xf numFmtId="0" fontId="11" fillId="0" borderId="0" xfId="2" applyFont="1"/>
    <xf numFmtId="0" fontId="9" fillId="0" borderId="55" xfId="2" applyFont="1" applyFill="1" applyBorder="1" applyAlignment="1">
      <alignment horizontal="center" wrapText="1"/>
    </xf>
    <xf numFmtId="0" fontId="11" fillId="0" borderId="66" xfId="2" applyFont="1" applyFill="1" applyBorder="1"/>
    <xf numFmtId="0" fontId="11" fillId="0" borderId="67" xfId="2" applyFont="1" applyFill="1" applyBorder="1"/>
    <xf numFmtId="0" fontId="11" fillId="0" borderId="68" xfId="2" applyFont="1" applyFill="1" applyBorder="1"/>
    <xf numFmtId="0" fontId="2" fillId="0" borderId="0" xfId="0" applyFont="1" applyBorder="1" applyAlignment="1">
      <alignment horizontal="left" vertical="center" wrapText="1"/>
    </xf>
    <xf numFmtId="0" fontId="5" fillId="3" borderId="10" xfId="0" applyFont="1" applyFill="1" applyBorder="1" applyAlignment="1" applyProtection="1">
      <alignment horizontal="right" vertical="center" wrapText="1" indent="1"/>
    </xf>
    <xf numFmtId="0" fontId="2" fillId="0" borderId="1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right" vertical="center" wrapText="1" indent="1"/>
    </xf>
    <xf numFmtId="0" fontId="2" fillId="0" borderId="19"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right" vertical="center" wrapText="1" indent="1"/>
    </xf>
    <xf numFmtId="0" fontId="2" fillId="0" borderId="4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right" vertical="center" wrapText="1" indent="1"/>
    </xf>
    <xf numFmtId="14" fontId="2" fillId="0" borderId="9" xfId="0" applyNumberFormat="1" applyFont="1" applyFill="1" applyBorder="1" applyAlignment="1" applyProtection="1">
      <alignment horizontal="center" vertical="center" wrapText="1"/>
      <protection locked="0"/>
    </xf>
    <xf numFmtId="14" fontId="2" fillId="0" borderId="11" xfId="0" applyNumberFormat="1" applyFont="1" applyFill="1" applyBorder="1" applyAlignment="1" applyProtection="1">
      <alignment horizontal="center" vertical="center" wrapText="1"/>
      <protection locked="0"/>
    </xf>
    <xf numFmtId="0" fontId="35" fillId="0" borderId="0" xfId="0" applyFont="1" applyAlignment="1">
      <alignment vertical="center"/>
    </xf>
    <xf numFmtId="0" fontId="40" fillId="0" borderId="0" xfId="0" applyFont="1"/>
    <xf numFmtId="0" fontId="40" fillId="0" borderId="0" xfId="0" applyFont="1" applyAlignment="1">
      <alignment horizontal="center" vertical="center"/>
    </xf>
    <xf numFmtId="0" fontId="40" fillId="0" borderId="0" xfId="0" applyFont="1" applyAlignment="1">
      <alignment horizontal="left" vertical="center" indent="1"/>
    </xf>
    <xf numFmtId="0" fontId="2" fillId="0" borderId="2" xfId="0" applyFont="1" applyBorder="1" applyAlignment="1">
      <alignment vertical="center"/>
    </xf>
    <xf numFmtId="0" fontId="2" fillId="0" borderId="15" xfId="0" applyFont="1" applyBorder="1" applyAlignment="1">
      <alignment horizontal="centerContinuous" vertical="center"/>
    </xf>
    <xf numFmtId="0" fontId="2" fillId="0" borderId="15" xfId="0" applyFont="1" applyBorder="1" applyAlignment="1">
      <alignment vertical="center"/>
    </xf>
    <xf numFmtId="0" fontId="2" fillId="0" borderId="9" xfId="0" applyFont="1" applyBorder="1" applyAlignment="1">
      <alignment vertical="center"/>
    </xf>
    <xf numFmtId="0" fontId="35" fillId="0" borderId="16" xfId="0" applyFont="1" applyBorder="1" applyAlignment="1">
      <alignment vertical="center"/>
    </xf>
    <xf numFmtId="0" fontId="41" fillId="0" borderId="55" xfId="0" applyFont="1" applyFill="1" applyBorder="1" applyAlignment="1">
      <alignment horizontal="center" vertical="center"/>
    </xf>
    <xf numFmtId="9" fontId="35" fillId="0" borderId="40" xfId="0" applyNumberFormat="1" applyFont="1" applyFill="1" applyBorder="1" applyAlignment="1">
      <alignment horizontal="center" vertical="center"/>
    </xf>
    <xf numFmtId="9" fontId="41" fillId="0" borderId="5" xfId="0" applyNumberFormat="1" applyFont="1" applyFill="1" applyBorder="1" applyAlignment="1">
      <alignment horizontal="center" vertical="center"/>
    </xf>
    <xf numFmtId="0" fontId="35" fillId="0" borderId="48" xfId="0" applyFont="1" applyBorder="1" applyAlignment="1">
      <alignment vertical="center"/>
    </xf>
    <xf numFmtId="0" fontId="35" fillId="0" borderId="47" xfId="0" applyFont="1" applyBorder="1" applyAlignment="1">
      <alignment vertical="center"/>
    </xf>
    <xf numFmtId="0" fontId="14" fillId="10" borderId="0" xfId="0" applyFont="1" applyFill="1" applyAlignment="1">
      <alignment horizontal="center" vertical="center"/>
    </xf>
    <xf numFmtId="0" fontId="29" fillId="10" borderId="0" xfId="0" applyFont="1" applyFill="1" applyAlignment="1">
      <alignment horizontal="center" vertical="center"/>
    </xf>
    <xf numFmtId="0" fontId="35" fillId="10" borderId="0" xfId="0" applyFont="1" applyFill="1" applyAlignment="1">
      <alignment vertical="center"/>
    </xf>
    <xf numFmtId="0" fontId="32" fillId="10" borderId="0" xfId="0" applyFont="1" applyFill="1" applyAlignment="1">
      <alignment vertical="center"/>
    </xf>
    <xf numFmtId="0" fontId="2" fillId="0" borderId="14" xfId="0" applyFont="1" applyBorder="1" applyAlignment="1">
      <alignment horizontal="left" vertical="center"/>
    </xf>
    <xf numFmtId="0" fontId="0" fillId="0" borderId="0" xfId="0" applyBorder="1" applyAlignment="1">
      <alignment vertical="center"/>
    </xf>
    <xf numFmtId="0" fontId="40" fillId="10" borderId="0" xfId="0" applyFont="1" applyFill="1"/>
    <xf numFmtId="0" fontId="0" fillId="10" borderId="0" xfId="0" applyFill="1"/>
    <xf numFmtId="0" fontId="29" fillId="0" borderId="0" xfId="0" applyFont="1" applyFill="1" applyBorder="1" applyAlignment="1">
      <alignment horizontal="centerContinuous" vertical="center"/>
    </xf>
    <xf numFmtId="0" fontId="35" fillId="0" borderId="0" xfId="0" applyFont="1" applyFill="1" applyAlignment="1">
      <alignment horizontal="centerContinuous" vertical="center"/>
    </xf>
    <xf numFmtId="0" fontId="40" fillId="0" borderId="0" xfId="0" applyFont="1" applyFill="1" applyAlignment="1">
      <alignment horizontal="centerContinuous"/>
    </xf>
    <xf numFmtId="0" fontId="0" fillId="0" borderId="0" xfId="0" applyFill="1" applyAlignment="1">
      <alignment horizontal="centerContinuous"/>
    </xf>
    <xf numFmtId="0" fontId="42" fillId="0" borderId="0" xfId="0" applyFont="1" applyFill="1" applyAlignment="1">
      <alignment horizontal="left" vertical="center"/>
    </xf>
    <xf numFmtId="0" fontId="37" fillId="0" borderId="52" xfId="0" applyFont="1" applyBorder="1" applyAlignment="1">
      <alignment horizontal="left" vertical="center" wrapText="1"/>
    </xf>
    <xf numFmtId="0" fontId="0" fillId="0" borderId="53" xfId="0" applyBorder="1" applyAlignment="1">
      <alignment vertical="center"/>
    </xf>
    <xf numFmtId="0" fontId="11" fillId="0" borderId="17" xfId="0" applyFont="1" applyBorder="1" applyAlignment="1">
      <alignment horizontal="left" vertical="center" wrapText="1"/>
    </xf>
    <xf numFmtId="9" fontId="43" fillId="0" borderId="16" xfId="0" applyNumberFormat="1" applyFont="1" applyBorder="1" applyAlignment="1">
      <alignment horizontal="left" vertical="center" wrapText="1"/>
    </xf>
    <xf numFmtId="0" fontId="11" fillId="0" borderId="42" xfId="0" applyFont="1" applyBorder="1" applyAlignment="1">
      <alignment horizontal="left" vertical="center" wrapText="1"/>
    </xf>
    <xf numFmtId="9" fontId="43" fillId="0" borderId="48" xfId="0" applyNumberFormat="1" applyFont="1" applyBorder="1" applyAlignment="1">
      <alignment horizontal="left" vertical="center" wrapText="1"/>
    </xf>
    <xf numFmtId="0" fontId="38" fillId="0" borderId="55" xfId="0" applyFont="1" applyBorder="1" applyAlignment="1">
      <alignment horizontal="center" vertical="center"/>
    </xf>
    <xf numFmtId="0" fontId="37" fillId="0" borderId="69" xfId="0" applyFont="1" applyBorder="1" applyAlignment="1">
      <alignment horizontal="left" vertical="center" wrapText="1"/>
    </xf>
    <xf numFmtId="0" fontId="0" fillId="0" borderId="70" xfId="0" applyBorder="1" applyAlignment="1">
      <alignment vertical="center"/>
    </xf>
    <xf numFmtId="0" fontId="11" fillId="8" borderId="37" xfId="0" applyFont="1" applyFill="1" applyBorder="1" applyAlignment="1" applyProtection="1">
      <alignment horizontal="right" vertical="center" wrapText="1"/>
    </xf>
    <xf numFmtId="9" fontId="11" fillId="8" borderId="38" xfId="0" applyNumberFormat="1" applyFont="1" applyFill="1" applyBorder="1" applyAlignment="1" applyProtection="1">
      <alignment horizontal="right" vertical="center" wrapText="1"/>
    </xf>
    <xf numFmtId="0" fontId="11" fillId="8" borderId="38" xfId="0" applyFont="1" applyFill="1" applyBorder="1" applyAlignment="1" applyProtection="1">
      <alignment horizontal="right" vertical="center" wrapText="1"/>
    </xf>
    <xf numFmtId="0" fontId="11" fillId="8" borderId="44" xfId="0" applyFont="1" applyFill="1" applyBorder="1" applyAlignment="1" applyProtection="1">
      <alignment horizontal="right" vertical="center" wrapText="1"/>
    </xf>
    <xf numFmtId="0" fontId="9" fillId="0" borderId="43" xfId="0" applyNumberFormat="1" applyFont="1" applyFill="1" applyBorder="1" applyAlignment="1" applyProtection="1">
      <alignment horizontal="center" vertical="center"/>
      <protection locked="0"/>
    </xf>
    <xf numFmtId="0" fontId="2" fillId="6" borderId="53" xfId="0" applyFont="1" applyFill="1" applyBorder="1" applyAlignment="1">
      <alignment horizontal="center" vertical="center"/>
    </xf>
    <xf numFmtId="0" fontId="2" fillId="6" borderId="48" xfId="0" applyFont="1" applyFill="1" applyBorder="1" applyAlignment="1">
      <alignment horizontal="center" vertical="center"/>
    </xf>
    <xf numFmtId="0" fontId="26" fillId="2" borderId="0" xfId="0" applyFont="1" applyFill="1" applyAlignment="1">
      <alignment horizontal="left" vertical="center"/>
    </xf>
    <xf numFmtId="0" fontId="5" fillId="0" borderId="0" xfId="0" applyFont="1" applyAlignment="1">
      <alignment horizontal="center"/>
    </xf>
    <xf numFmtId="0" fontId="5" fillId="0" borderId="55" xfId="0" applyFont="1"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wrapText="1"/>
    </xf>
    <xf numFmtId="165" fontId="5" fillId="0" borderId="55" xfId="0" applyNumberFormat="1" applyFont="1" applyBorder="1" applyAlignment="1">
      <alignment horizontal="center" vertical="center"/>
    </xf>
    <xf numFmtId="0" fontId="2" fillId="0" borderId="5" xfId="0" applyFont="1" applyBorder="1" applyAlignment="1">
      <alignment vertical="center" wrapText="1"/>
    </xf>
    <xf numFmtId="165" fontId="0" fillId="0" borderId="40" xfId="0" applyNumberFormat="1" applyBorder="1" applyAlignment="1">
      <alignment horizontal="center" vertical="center"/>
    </xf>
    <xf numFmtId="165" fontId="0" fillId="0" borderId="5" xfId="0" applyNumberFormat="1" applyBorder="1" applyAlignment="1">
      <alignment horizontal="center" vertical="center"/>
    </xf>
    <xf numFmtId="165" fontId="0" fillId="0" borderId="0" xfId="0" applyNumberFormat="1" applyAlignment="1">
      <alignment horizontal="center" vertical="center"/>
    </xf>
    <xf numFmtId="0" fontId="2" fillId="0" borderId="40" xfId="0" applyFont="1" applyBorder="1" applyAlignment="1">
      <alignment vertical="center" wrapText="1"/>
    </xf>
    <xf numFmtId="49" fontId="11" fillId="0" borderId="0" xfId="0" applyNumberFormat="1" applyFont="1" applyFill="1" applyAlignment="1">
      <alignment horizontal="center" vertical="center" wrapText="1"/>
    </xf>
    <xf numFmtId="165" fontId="11" fillId="4" borderId="5" xfId="0" applyNumberFormat="1" applyFont="1" applyFill="1" applyBorder="1" applyAlignment="1" applyProtection="1">
      <alignment horizontal="left" vertical="center"/>
    </xf>
    <xf numFmtId="0" fontId="11" fillId="4" borderId="5" xfId="0" applyFont="1" applyFill="1" applyBorder="1" applyAlignment="1" applyProtection="1">
      <alignment horizontal="left" vertical="center"/>
    </xf>
    <xf numFmtId="0" fontId="11" fillId="4" borderId="5" xfId="0" applyNumberFormat="1" applyFont="1" applyFill="1" applyBorder="1" applyAlignment="1" applyProtection="1">
      <alignment horizontal="left" vertical="center"/>
    </xf>
    <xf numFmtId="165" fontId="11" fillId="4" borderId="60" xfId="0" applyNumberFormat="1" applyFont="1" applyFill="1" applyBorder="1" applyAlignment="1" applyProtection="1">
      <alignment vertical="center"/>
    </xf>
    <xf numFmtId="0" fontId="11" fillId="4" borderId="18" xfId="0" applyFont="1" applyFill="1" applyBorder="1" applyAlignment="1" applyProtection="1">
      <alignment horizontal="left" vertical="center"/>
      <protection locked="0"/>
    </xf>
    <xf numFmtId="165" fontId="11" fillId="4" borderId="18" xfId="0" applyNumberFormat="1" applyFont="1" applyFill="1" applyBorder="1" applyAlignment="1" applyProtection="1">
      <alignment horizontal="left" vertical="center"/>
      <protection locked="0"/>
    </xf>
    <xf numFmtId="165" fontId="11" fillId="4" borderId="5" xfId="0" applyNumberFormat="1" applyFont="1" applyFill="1" applyBorder="1" applyAlignment="1" applyProtection="1">
      <alignment horizontal="left" vertical="center" wrapText="1"/>
    </xf>
    <xf numFmtId="165" fontId="11" fillId="4" borderId="18" xfId="0" applyNumberFormat="1" applyFont="1" applyFill="1" applyBorder="1" applyAlignment="1" applyProtection="1">
      <alignment horizontal="left" vertical="center" wrapText="1"/>
      <protection locked="0"/>
    </xf>
    <xf numFmtId="49" fontId="11" fillId="0" borderId="35" xfId="0" applyNumberFormat="1" applyFont="1" applyFill="1" applyBorder="1" applyAlignment="1">
      <alignment horizontal="center" vertical="center" wrapText="1"/>
    </xf>
    <xf numFmtId="49" fontId="11" fillId="11" borderId="35" xfId="0" applyNumberFormat="1" applyFont="1" applyFill="1" applyBorder="1" applyAlignment="1">
      <alignment horizontal="center" vertical="center" wrapText="1"/>
    </xf>
    <xf numFmtId="0" fontId="9" fillId="11" borderId="41" xfId="0" applyFont="1" applyFill="1" applyBorder="1" applyAlignment="1" applyProtection="1">
      <alignment horizontal="right" vertical="center" wrapText="1" indent="1"/>
    </xf>
    <xf numFmtId="0" fontId="9" fillId="0" borderId="5" xfId="0" applyNumberFormat="1" applyFont="1" applyFill="1" applyBorder="1" applyAlignment="1" applyProtection="1">
      <alignment horizontal="center" vertical="center" wrapText="1"/>
    </xf>
    <xf numFmtId="0" fontId="9" fillId="0" borderId="30" xfId="0" applyNumberFormat="1" applyFont="1" applyFill="1" applyBorder="1" applyAlignment="1" applyProtection="1">
      <alignment horizontal="center" vertical="center" wrapText="1"/>
    </xf>
    <xf numFmtId="0" fontId="11" fillId="11" borderId="5" xfId="0" applyNumberFormat="1" applyFont="1" applyFill="1" applyBorder="1" applyAlignment="1" applyProtection="1">
      <alignment horizontal="left" vertical="center" wrapText="1"/>
    </xf>
    <xf numFmtId="0" fontId="11" fillId="0" borderId="33" xfId="1" applyFont="1" applyFill="1" applyBorder="1" applyAlignment="1" applyProtection="1">
      <alignment vertical="center" wrapText="1"/>
    </xf>
    <xf numFmtId="0" fontId="9" fillId="0" borderId="34"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11" fillId="0" borderId="34" xfId="0" applyNumberFormat="1" applyFont="1" applyFill="1" applyBorder="1" applyAlignment="1" applyProtection="1">
      <alignment horizontal="center" vertical="center" wrapText="1"/>
      <protection locked="0"/>
    </xf>
    <xf numFmtId="0" fontId="11" fillId="0" borderId="5" xfId="0" applyNumberFormat="1" applyFont="1" applyFill="1" applyBorder="1" applyAlignment="1" applyProtection="1">
      <alignment horizontal="center" vertical="center" wrapText="1"/>
      <protection locked="0"/>
    </xf>
    <xf numFmtId="0" fontId="11" fillId="0" borderId="39" xfId="0" applyNumberFormat="1" applyFont="1" applyFill="1" applyBorder="1" applyAlignment="1" applyProtection="1">
      <alignment horizontal="center" vertical="center" wrapText="1"/>
      <protection locked="0"/>
    </xf>
    <xf numFmtId="0" fontId="11" fillId="0" borderId="40" xfId="0" applyNumberFormat="1" applyFont="1" applyFill="1" applyBorder="1" applyAlignment="1" applyProtection="1">
      <alignment horizontal="center" vertical="center" wrapText="1"/>
      <protection locked="0"/>
    </xf>
    <xf numFmtId="0" fontId="11" fillId="0" borderId="0" xfId="0" applyFont="1" applyFill="1" applyAlignment="1">
      <alignment horizontal="left" vertical="top"/>
    </xf>
    <xf numFmtId="0" fontId="11" fillId="0" borderId="39" xfId="0" applyNumberFormat="1" applyFont="1" applyFill="1" applyBorder="1" applyAlignment="1" applyProtection="1">
      <alignment horizontal="left" vertical="center" wrapText="1"/>
      <protection locked="0"/>
    </xf>
    <xf numFmtId="0" fontId="11" fillId="0" borderId="40" xfId="0" applyNumberFormat="1" applyFont="1" applyFill="1" applyBorder="1" applyAlignment="1" applyProtection="1">
      <alignment horizontal="left" vertical="center" wrapText="1"/>
      <protection locked="0"/>
    </xf>
    <xf numFmtId="0" fontId="11" fillId="0" borderId="43" xfId="0" applyNumberFormat="1" applyFont="1" applyFill="1" applyBorder="1" applyAlignment="1" applyProtection="1">
      <alignment horizontal="left" vertical="center" wrapText="1"/>
      <protection locked="0"/>
    </xf>
    <xf numFmtId="0" fontId="11" fillId="0" borderId="34" xfId="0" applyNumberFormat="1" applyFont="1" applyFill="1" applyBorder="1" applyAlignment="1" applyProtection="1">
      <alignment horizontal="left" vertical="center" wrapText="1"/>
      <protection locked="0"/>
    </xf>
    <xf numFmtId="0" fontId="11" fillId="0" borderId="5" xfId="0" applyNumberFormat="1" applyFont="1" applyFill="1" applyBorder="1" applyAlignment="1" applyProtection="1">
      <alignment horizontal="left" vertical="center" wrapText="1"/>
      <protection locked="0"/>
    </xf>
    <xf numFmtId="0" fontId="11" fillId="8" borderId="33" xfId="1" applyFont="1" applyFill="1" applyBorder="1" applyAlignment="1" applyProtection="1">
      <alignment vertical="center" wrapText="1"/>
    </xf>
    <xf numFmtId="0" fontId="9" fillId="8" borderId="39" xfId="0" applyNumberFormat="1" applyFont="1" applyFill="1" applyBorder="1" applyAlignment="1" applyProtection="1">
      <alignment horizontal="center" vertical="center"/>
    </xf>
    <xf numFmtId="0" fontId="9" fillId="8" borderId="40" xfId="0" applyNumberFormat="1" applyFont="1" applyFill="1" applyBorder="1" applyAlignment="1" applyProtection="1">
      <alignment horizontal="center" vertical="center"/>
    </xf>
    <xf numFmtId="0" fontId="9" fillId="8" borderId="43" xfId="0" applyNumberFormat="1" applyFont="1" applyFill="1" applyBorder="1" applyAlignment="1" applyProtection="1">
      <alignment horizontal="center" vertical="center"/>
    </xf>
    <xf numFmtId="0" fontId="11" fillId="0" borderId="0" xfId="0" applyFont="1" applyBorder="1" applyAlignment="1">
      <alignment horizontal="left" vertical="center" wrapText="1"/>
    </xf>
    <xf numFmtId="0" fontId="11" fillId="0" borderId="33" xfId="0" applyFont="1" applyFill="1" applyBorder="1" applyAlignment="1" applyProtection="1">
      <alignment horizontal="left" vertical="center" wrapText="1"/>
    </xf>
    <xf numFmtId="0" fontId="9" fillId="0" borderId="40" xfId="0" applyNumberFormat="1" applyFont="1" applyFill="1" applyBorder="1" applyAlignment="1" applyProtection="1">
      <alignment horizontal="center" vertical="center" wrapText="1"/>
    </xf>
    <xf numFmtId="0" fontId="8" fillId="9" borderId="0" xfId="0" applyFont="1" applyFill="1" applyBorder="1" applyAlignment="1">
      <alignment horizontal="centerContinuous" vertical="center" wrapText="1"/>
    </xf>
    <xf numFmtId="0" fontId="9" fillId="0" borderId="12" xfId="0" applyNumberFormat="1" applyFont="1" applyFill="1" applyBorder="1" applyAlignment="1" applyProtection="1">
      <alignment horizontal="center" vertical="center"/>
    </xf>
    <xf numFmtId="14" fontId="11" fillId="0" borderId="21" xfId="0" applyNumberFormat="1" applyFont="1" applyFill="1" applyBorder="1" applyAlignment="1" applyProtection="1">
      <alignment horizontal="center" vertical="center" wrapText="1"/>
    </xf>
    <xf numFmtId="0" fontId="11" fillId="11" borderId="21" xfId="0" applyNumberFormat="1" applyFont="1" applyFill="1" applyBorder="1" applyAlignment="1" applyProtection="1">
      <alignment horizontal="left" vertical="center" wrapText="1"/>
    </xf>
    <xf numFmtId="0" fontId="9" fillId="0" borderId="21" xfId="0" applyNumberFormat="1" applyFont="1" applyFill="1" applyBorder="1" applyAlignment="1" applyProtection="1">
      <alignment horizontal="center" vertical="center" wrapText="1"/>
    </xf>
    <xf numFmtId="0" fontId="9" fillId="8" borderId="48" xfId="0" applyNumberFormat="1" applyFont="1" applyFill="1" applyBorder="1" applyAlignment="1" applyProtection="1">
      <alignment horizontal="center" vertical="center"/>
    </xf>
    <xf numFmtId="0" fontId="9" fillId="0" borderId="48" xfId="0" applyNumberFormat="1" applyFont="1" applyFill="1" applyBorder="1" applyAlignment="1" applyProtection="1">
      <alignment horizontal="center" vertical="center" wrapText="1"/>
    </xf>
    <xf numFmtId="0" fontId="11" fillId="11" borderId="34" xfId="0" applyNumberFormat="1" applyFont="1" applyFill="1" applyBorder="1" applyAlignment="1" applyProtection="1">
      <alignment horizontal="left" vertical="center" wrapText="1"/>
      <protection locked="0"/>
    </xf>
    <xf numFmtId="0" fontId="9" fillId="0" borderId="48" xfId="0" applyNumberFormat="1" applyFont="1" applyFill="1" applyBorder="1" applyAlignment="1" applyProtection="1">
      <alignment horizontal="center" vertical="center"/>
    </xf>
    <xf numFmtId="0" fontId="11" fillId="0" borderId="48" xfId="0" applyNumberFormat="1" applyFont="1" applyFill="1" applyBorder="1" applyAlignment="1" applyProtection="1">
      <alignment horizontal="left" vertical="center" wrapText="1"/>
    </xf>
    <xf numFmtId="0" fontId="11" fillId="11" borderId="5" xfId="0" applyNumberFormat="1" applyFont="1" applyFill="1" applyBorder="1" applyAlignment="1" applyProtection="1">
      <alignment horizontal="left" vertical="center" wrapText="1"/>
      <protection locked="0"/>
    </xf>
    <xf numFmtId="0" fontId="11" fillId="11" borderId="30" xfId="0" applyNumberFormat="1" applyFont="1" applyFill="1" applyBorder="1" applyAlignment="1" applyProtection="1">
      <alignment horizontal="left" vertical="center" wrapText="1"/>
      <protection locked="0"/>
    </xf>
    <xf numFmtId="0" fontId="9" fillId="0" borderId="29" xfId="0" applyNumberFormat="1" applyFont="1" applyFill="1" applyBorder="1" applyAlignment="1" applyProtection="1">
      <alignment horizontal="center" vertical="center"/>
      <protection locked="0"/>
    </xf>
    <xf numFmtId="0" fontId="9" fillId="0" borderId="31" xfId="0" applyNumberFormat="1" applyFont="1" applyFill="1" applyBorder="1" applyAlignment="1" applyProtection="1">
      <alignment horizontal="center" vertical="center"/>
      <protection locked="0"/>
    </xf>
    <xf numFmtId="14" fontId="11" fillId="0" borderId="34" xfId="0" applyNumberFormat="1" applyFont="1" applyFill="1" applyBorder="1" applyAlignment="1" applyProtection="1">
      <alignment horizontal="center" vertical="center" wrapText="1"/>
      <protection locked="0"/>
    </xf>
    <xf numFmtId="0" fontId="11" fillId="0" borderId="21" xfId="0" applyNumberFormat="1" applyFont="1" applyFill="1" applyBorder="1" applyAlignment="1" applyProtection="1">
      <alignment horizontal="left" vertical="center" wrapText="1"/>
    </xf>
    <xf numFmtId="0" fontId="11" fillId="0" borderId="48" xfId="0" applyNumberFormat="1" applyFont="1" applyFill="1" applyBorder="1" applyAlignment="1" applyProtection="1">
      <alignment horizontal="center" vertical="center" wrapText="1"/>
    </xf>
    <xf numFmtId="0" fontId="10" fillId="0" borderId="25" xfId="0" applyNumberFormat="1" applyFont="1" applyFill="1" applyBorder="1" applyAlignment="1" applyProtection="1">
      <alignment horizontal="center" vertical="center" wrapText="1"/>
    </xf>
    <xf numFmtId="165" fontId="11" fillId="4" borderId="5" xfId="0" applyNumberFormat="1" applyFont="1" applyFill="1" applyBorder="1" applyAlignment="1" applyProtection="1">
      <alignment horizontal="left" vertical="center" wrapText="1"/>
      <protection locked="0"/>
    </xf>
    <xf numFmtId="0" fontId="11" fillId="4" borderId="5" xfId="0" applyNumberFormat="1" applyFont="1" applyFill="1" applyBorder="1" applyAlignment="1" applyProtection="1">
      <alignment horizontal="left" vertical="center"/>
      <protection locked="0"/>
    </xf>
    <xf numFmtId="165" fontId="11" fillId="4" borderId="5" xfId="0" applyNumberFormat="1"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165" fontId="11" fillId="4" borderId="19" xfId="0" applyNumberFormat="1" applyFont="1" applyFill="1" applyBorder="1" applyAlignment="1" applyProtection="1">
      <alignment horizontal="left" vertical="center" wrapText="1"/>
      <protection locked="0"/>
    </xf>
    <xf numFmtId="165" fontId="11" fillId="4" borderId="19" xfId="0" applyNumberFormat="1" applyFont="1" applyFill="1" applyBorder="1" applyAlignment="1" applyProtection="1">
      <alignment horizontal="left" vertical="center"/>
      <protection locked="0"/>
    </xf>
    <xf numFmtId="165" fontId="11" fillId="4" borderId="60" xfId="0" applyNumberFormat="1" applyFont="1" applyFill="1" applyBorder="1" applyAlignment="1" applyProtection="1">
      <alignment vertical="center"/>
      <protection locked="0"/>
    </xf>
    <xf numFmtId="165" fontId="11" fillId="4" borderId="7" xfId="0" applyNumberFormat="1" applyFont="1" applyFill="1" applyBorder="1" applyAlignment="1" applyProtection="1">
      <alignment horizontal="left" vertical="center"/>
      <protection locked="0"/>
    </xf>
    <xf numFmtId="165" fontId="11" fillId="4" borderId="9" xfId="0" applyNumberFormat="1" applyFont="1" applyFill="1" applyBorder="1" applyAlignment="1" applyProtection="1">
      <alignment vertical="center"/>
      <protection locked="0"/>
    </xf>
    <xf numFmtId="0" fontId="9" fillId="4" borderId="18" xfId="0" applyFont="1" applyFill="1" applyBorder="1" applyAlignment="1" applyProtection="1">
      <alignment vertical="center" wrapText="1"/>
    </xf>
    <xf numFmtId="0" fontId="9" fillId="4" borderId="19" xfId="0" applyFont="1" applyFill="1" applyBorder="1" applyAlignment="1" applyProtection="1">
      <alignment horizontal="right" vertical="center" wrapText="1" indent="1"/>
    </xf>
    <xf numFmtId="0" fontId="9" fillId="4" borderId="7" xfId="0" applyFont="1" applyFill="1" applyBorder="1" applyAlignment="1" applyProtection="1">
      <alignment vertical="center" wrapText="1"/>
    </xf>
    <xf numFmtId="0" fontId="9" fillId="4" borderId="9" xfId="0" applyFont="1" applyFill="1" applyBorder="1" applyAlignment="1" applyProtection="1">
      <alignment horizontal="right" vertical="center" wrapText="1" indent="1"/>
    </xf>
    <xf numFmtId="0" fontId="11" fillId="11" borderId="22" xfId="0" applyNumberFormat="1" applyFont="1" applyFill="1" applyBorder="1" applyAlignment="1" applyProtection="1">
      <alignment horizontal="left" vertical="center" wrapText="1"/>
    </xf>
    <xf numFmtId="0" fontId="10" fillId="0" borderId="26" xfId="0" applyNumberFormat="1" applyFont="1" applyFill="1" applyBorder="1" applyAlignment="1" applyProtection="1">
      <alignment horizontal="center" vertical="center" wrapText="1"/>
    </xf>
    <xf numFmtId="0" fontId="11" fillId="4" borderId="31" xfId="0" applyFont="1" applyFill="1" applyBorder="1" applyAlignment="1" applyProtection="1">
      <alignment horizontal="left" vertical="center"/>
    </xf>
    <xf numFmtId="0" fontId="10" fillId="0" borderId="28" xfId="0" applyNumberFormat="1" applyFont="1" applyFill="1" applyBorder="1" applyAlignment="1" applyProtection="1">
      <alignment horizontal="center" vertical="center" wrapText="1"/>
    </xf>
    <xf numFmtId="0" fontId="11" fillId="4" borderId="29" xfId="0" applyFont="1" applyFill="1" applyBorder="1" applyAlignment="1" applyProtection="1">
      <alignment horizontal="left" vertical="center"/>
      <protection locked="0"/>
    </xf>
    <xf numFmtId="165" fontId="11" fillId="4" borderId="34" xfId="0" applyNumberFormat="1" applyFont="1" applyFill="1" applyBorder="1" applyAlignment="1" applyProtection="1">
      <alignment horizontal="left" vertical="center" wrapText="1"/>
      <protection locked="0"/>
    </xf>
    <xf numFmtId="165" fontId="11" fillId="4" borderId="34" xfId="0" applyNumberFormat="1" applyFont="1" applyFill="1" applyBorder="1" applyAlignment="1" applyProtection="1">
      <alignment horizontal="left" vertical="center"/>
      <protection locked="0"/>
    </xf>
    <xf numFmtId="165" fontId="11" fillId="4" borderId="59" xfId="0" applyNumberFormat="1" applyFont="1" applyFill="1" applyBorder="1" applyAlignment="1" applyProtection="1">
      <alignment horizontal="left" vertical="center"/>
      <protection locked="0"/>
    </xf>
    <xf numFmtId="165" fontId="11" fillId="4" borderId="60" xfId="0" applyNumberFormat="1" applyFont="1" applyFill="1" applyBorder="1" applyAlignment="1" applyProtection="1">
      <alignment horizontal="left" vertical="center"/>
    </xf>
    <xf numFmtId="0" fontId="9" fillId="8" borderId="30" xfId="0" applyNumberFormat="1" applyFont="1" applyFill="1" applyBorder="1" applyAlignment="1" applyProtection="1">
      <alignment horizontal="center" vertical="center"/>
    </xf>
    <xf numFmtId="0" fontId="9" fillId="0" borderId="65" xfId="0"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protection locked="0"/>
    </xf>
    <xf numFmtId="0" fontId="11" fillId="0" borderId="19" xfId="0" applyNumberFormat="1" applyFont="1" applyFill="1" applyBorder="1" applyAlignment="1" applyProtection="1">
      <alignment horizontal="center" vertical="center" wrapText="1"/>
      <protection locked="0"/>
    </xf>
    <xf numFmtId="0" fontId="11" fillId="11" borderId="19" xfId="0" applyNumberFormat="1" applyFont="1" applyFill="1" applyBorder="1" applyAlignment="1" applyProtection="1">
      <alignment horizontal="left" vertical="center" wrapText="1"/>
      <protection locked="0"/>
    </xf>
    <xf numFmtId="0" fontId="9" fillId="0" borderId="19" xfId="0" applyNumberFormat="1" applyFont="1" applyFill="1" applyBorder="1" applyAlignment="1" applyProtection="1">
      <alignment horizontal="center" vertical="center" wrapText="1"/>
      <protection locked="0"/>
    </xf>
    <xf numFmtId="0" fontId="11" fillId="0" borderId="19" xfId="0" applyNumberFormat="1" applyFont="1" applyFill="1" applyBorder="1" applyAlignment="1" applyProtection="1">
      <alignment horizontal="left" vertical="center" wrapText="1"/>
      <protection locked="0"/>
    </xf>
    <xf numFmtId="0" fontId="11" fillId="0" borderId="65" xfId="0" applyNumberFormat="1" applyFont="1" applyFill="1" applyBorder="1" applyAlignment="1" applyProtection="1">
      <alignment horizontal="center" vertical="center" wrapText="1"/>
      <protection locked="0"/>
    </xf>
    <xf numFmtId="0" fontId="9" fillId="0" borderId="65"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wrapText="1"/>
    </xf>
    <xf numFmtId="0" fontId="7" fillId="9" borderId="6" xfId="0" applyFont="1" applyFill="1" applyBorder="1" applyAlignment="1">
      <alignment vertical="center" wrapText="1"/>
    </xf>
    <xf numFmtId="0" fontId="8" fillId="9" borderId="0" xfId="0" applyFont="1" applyFill="1" applyBorder="1" applyAlignment="1">
      <alignment horizontal="left" vertical="center" wrapText="1"/>
    </xf>
    <xf numFmtId="0" fontId="11" fillId="4" borderId="12" xfId="0" applyFont="1" applyFill="1" applyBorder="1" applyAlignment="1" applyProtection="1">
      <alignment horizontal="left" vertical="center"/>
    </xf>
    <xf numFmtId="165" fontId="11" fillId="4" borderId="21" xfId="0" applyNumberFormat="1" applyFont="1" applyFill="1" applyBorder="1" applyAlignment="1" applyProtection="1">
      <alignment horizontal="left" vertical="center" wrapText="1"/>
    </xf>
    <xf numFmtId="165" fontId="11" fillId="4" borderId="21" xfId="0" applyNumberFormat="1" applyFont="1" applyFill="1" applyBorder="1" applyAlignment="1" applyProtection="1">
      <alignment horizontal="left" vertical="center"/>
    </xf>
    <xf numFmtId="165" fontId="11" fillId="4" borderId="74" xfId="0" applyNumberFormat="1" applyFont="1" applyFill="1" applyBorder="1" applyAlignment="1" applyProtection="1">
      <alignment vertical="center"/>
    </xf>
    <xf numFmtId="0" fontId="8" fillId="9" borderId="15" xfId="0" applyFont="1" applyFill="1" applyBorder="1" applyAlignment="1">
      <alignment horizontal="centerContinuous" vertical="center" wrapText="1"/>
    </xf>
    <xf numFmtId="0" fontId="9" fillId="0" borderId="19"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left" vertical="center" wrapText="1"/>
    </xf>
    <xf numFmtId="49" fontId="11" fillId="0" borderId="0" xfId="0" applyNumberFormat="1" applyFont="1" applyFill="1" applyAlignment="1">
      <alignment horizontal="center" vertical="center" wrapText="1"/>
    </xf>
    <xf numFmtId="12" fontId="9" fillId="0" borderId="59" xfId="0" applyNumberFormat="1" applyFont="1" applyFill="1" applyBorder="1" applyAlignment="1" applyProtection="1">
      <alignment horizontal="center" vertical="center" wrapText="1"/>
      <protection locked="0"/>
    </xf>
    <xf numFmtId="12" fontId="9" fillId="0" borderId="74" xfId="0" applyNumberFormat="1" applyFont="1" applyFill="1" applyBorder="1" applyAlignment="1" applyProtection="1">
      <alignment horizontal="center" vertical="center" wrapText="1"/>
    </xf>
    <xf numFmtId="12" fontId="9" fillId="0" borderId="60" xfId="0" applyNumberFormat="1" applyFont="1" applyFill="1" applyBorder="1" applyAlignment="1" applyProtection="1">
      <alignment horizontal="center" vertical="center" wrapText="1"/>
      <protection locked="0"/>
    </xf>
    <xf numFmtId="12" fontId="9" fillId="0" borderId="60" xfId="0" applyNumberFormat="1" applyFont="1" applyFill="1" applyBorder="1" applyAlignment="1" applyProtection="1">
      <alignment horizontal="center" vertical="center" wrapText="1"/>
    </xf>
    <xf numFmtId="12" fontId="9" fillId="0" borderId="75" xfId="0" applyNumberFormat="1" applyFont="1" applyFill="1" applyBorder="1" applyAlignment="1" applyProtection="1">
      <alignment horizontal="center" vertical="center" wrapText="1"/>
    </xf>
    <xf numFmtId="12" fontId="9" fillId="0" borderId="61" xfId="0" applyNumberFormat="1" applyFont="1" applyFill="1" applyBorder="1" applyAlignment="1" applyProtection="1">
      <alignment horizontal="center" vertical="center" wrapText="1"/>
      <protection locked="0"/>
    </xf>
    <xf numFmtId="12" fontId="9" fillId="0" borderId="39" xfId="0" applyNumberFormat="1" applyFont="1" applyFill="1" applyBorder="1" applyAlignment="1" applyProtection="1">
      <alignment horizontal="center" vertical="center" wrapText="1"/>
      <protection locked="0"/>
    </xf>
    <xf numFmtId="12" fontId="9" fillId="0" borderId="48" xfId="0" applyNumberFormat="1" applyFont="1" applyFill="1" applyBorder="1" applyAlignment="1" applyProtection="1">
      <alignment horizontal="center" vertical="center" wrapText="1"/>
    </xf>
    <xf numFmtId="12" fontId="9" fillId="0" borderId="40" xfId="0" applyNumberFormat="1" applyFont="1" applyFill="1" applyBorder="1" applyAlignment="1" applyProtection="1">
      <alignment horizontal="center" vertical="center" wrapText="1"/>
      <protection locked="0"/>
    </xf>
    <xf numFmtId="12" fontId="9" fillId="0" borderId="40" xfId="0" applyNumberFormat="1" applyFont="1" applyFill="1" applyBorder="1" applyAlignment="1" applyProtection="1">
      <alignment horizontal="center" vertical="center" wrapText="1"/>
    </xf>
    <xf numFmtId="12" fontId="9" fillId="0" borderId="42" xfId="0" applyNumberFormat="1" applyFont="1" applyFill="1" applyBorder="1" applyAlignment="1" applyProtection="1">
      <alignment horizontal="center" vertical="center" wrapText="1"/>
    </xf>
    <xf numFmtId="12" fontId="9" fillId="0" borderId="43" xfId="0" applyNumberFormat="1" applyFont="1" applyFill="1" applyBorder="1" applyAlignment="1" applyProtection="1">
      <alignment horizontal="center" vertical="center" wrapText="1"/>
      <protection locked="0"/>
    </xf>
    <xf numFmtId="49" fontId="11" fillId="11" borderId="45" xfId="0" applyNumberFormat="1" applyFont="1" applyFill="1" applyBorder="1" applyAlignment="1">
      <alignment horizontal="center" vertical="center" wrapText="1"/>
    </xf>
    <xf numFmtId="0" fontId="9" fillId="11" borderId="36" xfId="0" applyFont="1" applyFill="1" applyBorder="1" applyAlignment="1" applyProtection="1">
      <alignment horizontal="right" vertical="center" wrapText="1" indent="1"/>
    </xf>
    <xf numFmtId="0" fontId="11" fillId="11" borderId="37" xfId="0" applyNumberFormat="1" applyFont="1" applyFill="1" applyBorder="1" applyAlignment="1" applyProtection="1">
      <alignment horizontal="left" vertical="center" wrapText="1"/>
      <protection locked="0"/>
    </xf>
    <xf numFmtId="0" fontId="11" fillId="11" borderId="49" xfId="0" applyNumberFormat="1" applyFont="1" applyFill="1" applyBorder="1" applyAlignment="1" applyProtection="1">
      <alignment horizontal="left" vertical="center" wrapText="1"/>
      <protection locked="0"/>
    </xf>
    <xf numFmtId="0" fontId="11" fillId="11" borderId="38" xfId="0" applyNumberFormat="1" applyFont="1" applyFill="1" applyBorder="1" applyAlignment="1" applyProtection="1">
      <alignment horizontal="left" vertical="center" wrapText="1"/>
      <protection locked="0"/>
    </xf>
    <xf numFmtId="0" fontId="11" fillId="11" borderId="50" xfId="0" applyNumberFormat="1" applyFont="1" applyFill="1" applyBorder="1" applyAlignment="1" applyProtection="1">
      <alignment horizontal="left" vertical="center" wrapText="1"/>
      <protection locked="0"/>
    </xf>
    <xf numFmtId="0" fontId="11" fillId="11" borderId="44" xfId="0" applyNumberFormat="1" applyFont="1" applyFill="1" applyBorder="1" applyAlignment="1" applyProtection="1">
      <alignment horizontal="left" vertical="center" wrapText="1"/>
      <protection locked="0"/>
    </xf>
    <xf numFmtId="0" fontId="0" fillId="0" borderId="43" xfId="0" applyBorder="1" applyAlignment="1">
      <alignment vertical="center"/>
    </xf>
    <xf numFmtId="0" fontId="3" fillId="9" borderId="24" xfId="0" applyFont="1" applyFill="1" applyBorder="1" applyAlignment="1">
      <alignment horizontal="center" vertical="center" wrapText="1"/>
    </xf>
    <xf numFmtId="0" fontId="3" fillId="9" borderId="27" xfId="0" applyFont="1" applyFill="1" applyBorder="1" applyAlignment="1">
      <alignment horizontal="centerContinuous" vertical="center" wrapText="1"/>
    </xf>
    <xf numFmtId="0" fontId="2" fillId="0" borderId="0" xfId="0" applyFont="1" applyAlignment="1">
      <alignment horizontal="centerContinuous"/>
    </xf>
    <xf numFmtId="0" fontId="44" fillId="0" borderId="39" xfId="0" applyFont="1" applyBorder="1" applyAlignment="1">
      <alignment horizontal="left" vertical="center" wrapText="1"/>
    </xf>
    <xf numFmtId="49" fontId="11" fillId="0" borderId="0" xfId="0" applyNumberFormat="1" applyFont="1" applyFill="1" applyAlignment="1">
      <alignment horizontal="center" vertical="center" wrapText="1"/>
    </xf>
    <xf numFmtId="0" fontId="7" fillId="9" borderId="6" xfId="0" applyFont="1" applyFill="1" applyBorder="1" applyAlignment="1">
      <alignment horizontal="center" vertical="center" wrapText="1"/>
    </xf>
    <xf numFmtId="0" fontId="8" fillId="9" borderId="0" xfId="0" applyFont="1" applyFill="1" applyBorder="1" applyAlignment="1">
      <alignment horizontal="center" vertical="center" wrapText="1"/>
    </xf>
    <xf numFmtId="49" fontId="11" fillId="0" borderId="0" xfId="0" applyNumberFormat="1" applyFont="1" applyFill="1" applyAlignment="1">
      <alignment horizontal="center" vertical="center" wrapText="1"/>
    </xf>
    <xf numFmtId="0" fontId="9" fillId="0" borderId="39"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35" xfId="0" applyNumberFormat="1" applyFont="1" applyFill="1" applyBorder="1" applyAlignment="1" applyProtection="1">
      <alignment horizontal="center" vertical="center" wrapText="1"/>
    </xf>
    <xf numFmtId="49" fontId="11" fillId="0" borderId="45" xfId="0" applyNumberFormat="1" applyFont="1" applyFill="1" applyBorder="1" applyAlignment="1">
      <alignment horizontal="center" vertical="center" wrapText="1"/>
    </xf>
    <xf numFmtId="0" fontId="11" fillId="0" borderId="36"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xf>
    <xf numFmtId="0" fontId="9" fillId="0" borderId="37" xfId="0" applyNumberFormat="1" applyFont="1" applyFill="1" applyBorder="1" applyAlignment="1" applyProtection="1">
      <alignment horizontal="center" vertical="center" wrapText="1"/>
    </xf>
    <xf numFmtId="0" fontId="11" fillId="0" borderId="41" xfId="0" applyFont="1" applyFill="1" applyBorder="1" applyAlignment="1" applyProtection="1">
      <alignment horizontal="left" vertical="center" wrapText="1"/>
    </xf>
    <xf numFmtId="49" fontId="11" fillId="0" borderId="76" xfId="1" applyNumberFormat="1" applyFont="1" applyBorder="1" applyAlignment="1">
      <alignment horizontal="center" vertical="center" wrapText="1"/>
    </xf>
    <xf numFmtId="0" fontId="9" fillId="0" borderId="76" xfId="1" applyFont="1" applyFill="1" applyBorder="1" applyAlignment="1" applyProtection="1">
      <alignment vertical="center" wrapText="1"/>
    </xf>
    <xf numFmtId="0" fontId="11" fillId="0" borderId="0" xfId="0" applyFont="1" applyFill="1" applyAlignment="1">
      <alignment horizontal="left" vertical="top" wrapText="1"/>
    </xf>
    <xf numFmtId="49" fontId="11" fillId="0" borderId="58" xfId="0" applyNumberFormat="1" applyFont="1" applyFill="1" applyBorder="1" applyAlignment="1">
      <alignment horizontal="center" vertical="center" wrapText="1"/>
    </xf>
    <xf numFmtId="0" fontId="11" fillId="0" borderId="72" xfId="0" applyFont="1" applyFill="1" applyBorder="1" applyAlignment="1" applyProtection="1">
      <alignment horizontal="left" vertical="center" wrapText="1"/>
    </xf>
    <xf numFmtId="0" fontId="9" fillId="0" borderId="18" xfId="0" applyNumberFormat="1" applyFont="1" applyFill="1" applyBorder="1" applyAlignment="1" applyProtection="1">
      <alignment horizontal="center" vertical="center" wrapText="1"/>
    </xf>
    <xf numFmtId="0" fontId="9" fillId="0" borderId="34" xfId="0" applyNumberFormat="1" applyFont="1" applyFill="1" applyBorder="1" applyAlignment="1" applyProtection="1">
      <alignment horizontal="center" vertical="center" wrapText="1"/>
    </xf>
    <xf numFmtId="0" fontId="11" fillId="0" borderId="48" xfId="0" applyNumberFormat="1" applyFont="1" applyFill="1" applyBorder="1" applyAlignment="1" applyProtection="1">
      <alignment horizontal="left" vertical="center"/>
    </xf>
    <xf numFmtId="0" fontId="11" fillId="0" borderId="14" xfId="0" applyNumberFormat="1" applyFont="1" applyFill="1" applyBorder="1" applyAlignment="1" applyProtection="1">
      <alignment horizontal="left" vertical="center"/>
    </xf>
    <xf numFmtId="0" fontId="2" fillId="0" borderId="77" xfId="0" applyFont="1" applyFill="1" applyBorder="1" applyAlignment="1">
      <alignment horizontal="center" vertical="center"/>
    </xf>
    <xf numFmtId="9" fontId="2" fillId="0" borderId="77" xfId="0" applyNumberFormat="1" applyFont="1" applyFill="1" applyBorder="1" applyAlignment="1">
      <alignment horizontal="center" vertical="center"/>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0" fontId="2" fillId="0" borderId="0" xfId="1" applyFont="1" applyBorder="1" applyAlignment="1">
      <alignment vertical="center" wrapText="1"/>
    </xf>
    <xf numFmtId="0" fontId="9" fillId="0" borderId="44"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xf>
    <xf numFmtId="0" fontId="45" fillId="0" borderId="31" xfId="0" applyNumberFormat="1" applyFont="1" applyFill="1" applyBorder="1" applyAlignment="1" applyProtection="1">
      <alignment horizontal="center" vertical="center"/>
    </xf>
    <xf numFmtId="0" fontId="45" fillId="0" borderId="13" xfId="0" applyNumberFormat="1" applyFont="1" applyFill="1" applyBorder="1" applyAlignment="1" applyProtection="1">
      <alignment horizontal="center" vertical="center"/>
    </xf>
    <xf numFmtId="0" fontId="45" fillId="0" borderId="32" xfId="0" applyNumberFormat="1" applyFont="1" applyFill="1" applyBorder="1" applyAlignment="1" applyProtection="1">
      <alignment horizontal="center" vertical="center"/>
    </xf>
    <xf numFmtId="0" fontId="9" fillId="0" borderId="49" xfId="0" applyNumberFormat="1" applyFont="1" applyFill="1" applyBorder="1" applyAlignment="1" applyProtection="1">
      <alignment horizontal="center" vertical="center" wrapText="1"/>
    </xf>
    <xf numFmtId="0" fontId="11" fillId="4" borderId="32" xfId="0" applyFont="1" applyFill="1" applyBorder="1" applyAlignment="1" applyProtection="1">
      <alignment horizontal="left" vertical="center"/>
      <protection locked="0"/>
    </xf>
    <xf numFmtId="165" fontId="11" fillId="4" borderId="30" xfId="0" applyNumberFormat="1" applyFont="1" applyFill="1" applyBorder="1" applyAlignment="1" applyProtection="1">
      <alignment horizontal="left" vertical="center" wrapText="1"/>
      <protection locked="0"/>
    </xf>
    <xf numFmtId="165" fontId="11" fillId="4" borderId="30" xfId="0" applyNumberFormat="1" applyFont="1" applyFill="1" applyBorder="1" applyAlignment="1" applyProtection="1">
      <alignment horizontal="left" vertical="center"/>
      <protection locked="0"/>
    </xf>
    <xf numFmtId="165" fontId="11" fillId="4" borderId="61" xfId="0" applyNumberFormat="1" applyFont="1" applyFill="1" applyBorder="1" applyAlignment="1" applyProtection="1">
      <alignment vertical="center"/>
      <protection locked="0"/>
    </xf>
    <xf numFmtId="0" fontId="9" fillId="0" borderId="32" xfId="0" applyNumberFormat="1" applyFont="1" applyFill="1" applyBorder="1" applyAlignment="1" applyProtection="1">
      <alignment horizontal="center" vertical="center"/>
      <protection locked="0"/>
    </xf>
    <xf numFmtId="0" fontId="11" fillId="0" borderId="30" xfId="0" applyNumberFormat="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left" vertical="center" wrapText="1"/>
      <protection locked="0"/>
    </xf>
    <xf numFmtId="0" fontId="11" fillId="0" borderId="43" xfId="0" applyNumberFormat="1" applyFont="1" applyFill="1" applyBorder="1" applyAlignment="1" applyProtection="1">
      <alignment horizontal="center" vertical="center" wrapText="1"/>
      <protection locked="0"/>
    </xf>
    <xf numFmtId="0" fontId="9" fillId="0" borderId="73" xfId="0" applyNumberFormat="1" applyFont="1" applyFill="1" applyBorder="1" applyAlignment="1" applyProtection="1">
      <alignment horizontal="center" vertical="center"/>
      <protection locked="0"/>
    </xf>
    <xf numFmtId="0" fontId="11" fillId="0" borderId="71" xfId="0" applyNumberFormat="1" applyFont="1" applyFill="1" applyBorder="1" applyAlignment="1" applyProtection="1">
      <alignment horizontal="left" vertical="center" wrapText="1"/>
      <protection locked="0"/>
    </xf>
    <xf numFmtId="0" fontId="2" fillId="0" borderId="0" xfId="0" applyFont="1" applyFill="1" applyBorder="1" applyAlignment="1">
      <alignment wrapText="1"/>
    </xf>
    <xf numFmtId="0" fontId="25" fillId="9" borderId="15" xfId="0" applyFont="1" applyFill="1" applyBorder="1" applyAlignment="1">
      <alignment horizontal="right" vertical="center" wrapText="1" indent="1"/>
    </xf>
    <xf numFmtId="0" fontId="25" fillId="9" borderId="9" xfId="0" applyFont="1" applyFill="1" applyBorder="1" applyAlignment="1">
      <alignment horizontal="right" vertical="center" wrapText="1" indent="1"/>
    </xf>
    <xf numFmtId="0" fontId="2" fillId="0" borderId="51" xfId="0" applyFont="1" applyBorder="1" applyAlignment="1">
      <alignment vertical="center"/>
    </xf>
    <xf numFmtId="0" fontId="35" fillId="0" borderId="51" xfId="0" applyFont="1" applyBorder="1" applyAlignment="1">
      <alignment vertical="center"/>
    </xf>
    <xf numFmtId="0" fontId="11" fillId="0" borderId="17" xfId="0" applyFont="1" applyBorder="1" applyAlignment="1">
      <alignment vertical="center"/>
    </xf>
    <xf numFmtId="0" fontId="11" fillId="0" borderId="17" xfId="0" applyFont="1" applyBorder="1" applyAlignment="1">
      <alignment horizontal="right" vertical="center"/>
    </xf>
    <xf numFmtId="165" fontId="11" fillId="4" borderId="30" xfId="0" applyNumberFormat="1" applyFont="1" applyFill="1" applyBorder="1" applyAlignment="1" applyProtection="1">
      <alignment horizontal="left" vertical="center"/>
    </xf>
    <xf numFmtId="165" fontId="11" fillId="4" borderId="18" xfId="0" applyNumberFormat="1" applyFont="1" applyFill="1" applyBorder="1" applyAlignment="1" applyProtection="1">
      <alignment horizontal="left" vertical="center"/>
    </xf>
    <xf numFmtId="165" fontId="11" fillId="4" borderId="7" xfId="0" applyNumberFormat="1" applyFont="1" applyFill="1" applyBorder="1" applyAlignment="1" applyProtection="1">
      <alignment horizontal="left" vertical="center"/>
    </xf>
    <xf numFmtId="165" fontId="11" fillId="4" borderId="61" xfId="0" applyNumberFormat="1" applyFont="1" applyFill="1" applyBorder="1" applyAlignment="1" applyProtection="1">
      <alignment horizontal="left" vertical="center"/>
    </xf>
    <xf numFmtId="165" fontId="11" fillId="4" borderId="34" xfId="0" applyNumberFormat="1" applyFont="1" applyFill="1" applyBorder="1" applyAlignment="1" applyProtection="1">
      <alignment horizontal="left" vertical="center"/>
    </xf>
    <xf numFmtId="165" fontId="11" fillId="4" borderId="59" xfId="0" applyNumberFormat="1" applyFont="1" applyFill="1" applyBorder="1" applyAlignment="1" applyProtection="1">
      <alignment horizontal="left" vertical="center"/>
    </xf>
    <xf numFmtId="165" fontId="11" fillId="4" borderId="61" xfId="0" applyNumberFormat="1" applyFont="1" applyFill="1" applyBorder="1" applyAlignment="1" applyProtection="1">
      <alignment vertical="center"/>
    </xf>
    <xf numFmtId="0" fontId="7" fillId="9" borderId="1"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0"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2" fillId="0" borderId="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5" fillId="10" borderId="0" xfId="0" applyFont="1" applyFill="1" applyAlignment="1">
      <alignment horizontal="center" vertical="center"/>
    </xf>
    <xf numFmtId="0" fontId="30" fillId="10" borderId="0" xfId="0" applyFont="1" applyFill="1" applyAlignment="1">
      <alignment horizontal="center" vertical="center"/>
    </xf>
    <xf numFmtId="0" fontId="29" fillId="10" borderId="0" xfId="0" applyFont="1" applyFill="1" applyAlignment="1">
      <alignment horizontal="center" vertical="center"/>
    </xf>
    <xf numFmtId="0" fontId="31" fillId="10" borderId="0" xfId="0" applyFont="1" applyFill="1" applyAlignment="1">
      <alignment horizontal="center" vertical="center"/>
    </xf>
    <xf numFmtId="0" fontId="14" fillId="10" borderId="0" xfId="0" applyFont="1" applyFill="1" applyAlignment="1">
      <alignment horizontal="center" vertical="center"/>
    </xf>
    <xf numFmtId="0" fontId="3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7" borderId="22"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38" fillId="0" borderId="54"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40" xfId="0" applyFont="1" applyBorder="1" applyAlignment="1">
      <alignment horizontal="center" vertical="center" wrapText="1"/>
    </xf>
  </cellXfs>
  <cellStyles count="12">
    <cellStyle name="Map Data Values" xfId="3" xr:uid="{00000000-0005-0000-0000-000000000000}"/>
    <cellStyle name="Map Distance" xfId="4" xr:uid="{00000000-0005-0000-0000-000001000000}"/>
    <cellStyle name="Map Labels" xfId="5" xr:uid="{00000000-0005-0000-0000-000002000000}"/>
    <cellStyle name="Map Legend" xfId="6" xr:uid="{00000000-0005-0000-0000-000003000000}"/>
    <cellStyle name="Map Object Names" xfId="7" xr:uid="{00000000-0005-0000-0000-000004000000}"/>
    <cellStyle name="Map Title" xfId="8" xr:uid="{00000000-0005-0000-0000-000005000000}"/>
    <cellStyle name="Normal" xfId="0" builtinId="0"/>
    <cellStyle name="Normal 2" xfId="2" xr:uid="{00000000-0005-0000-0000-000007000000}"/>
    <cellStyle name="Normal 3" xfId="9" xr:uid="{00000000-0005-0000-0000-000008000000}"/>
    <cellStyle name="Normal 4" xfId="10" xr:uid="{00000000-0005-0000-0000-000009000000}"/>
    <cellStyle name="Normal_Copy of DHHS Medication Review Tool (2)" xfId="1" xr:uid="{00000000-0005-0000-0000-00000A000000}"/>
    <cellStyle name="Percent 2" xfId="11" xr:uid="{00000000-0005-0000-0000-00000B000000}"/>
  </cellStyles>
  <dxfs count="92">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ill>
        <patternFill>
          <bgColor theme="1" tint="0.24994659260841701"/>
        </patternFill>
      </fill>
    </dxf>
    <dxf>
      <fill>
        <patternFill>
          <bgColor rgb="FFC0C0C0"/>
        </patternFill>
      </fill>
    </dxf>
    <dxf>
      <font>
        <condense val="0"/>
        <extend val="0"/>
        <color indexed="10"/>
      </font>
    </dxf>
    <dxf>
      <fill>
        <patternFill>
          <bgColor theme="0" tint="-0.24994659260841701"/>
        </patternFill>
      </fill>
    </dxf>
    <dxf>
      <fill>
        <patternFill>
          <bgColor rgb="FFC0C0C0"/>
        </patternFill>
      </fill>
    </dxf>
    <dxf>
      <font>
        <condense val="0"/>
        <extend val="0"/>
        <color indexed="10"/>
      </font>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ont>
        <b/>
        <i val="0"/>
        <color rgb="FFFF0000"/>
      </font>
    </dxf>
    <dxf>
      <font>
        <strike val="0"/>
      </font>
      <fill>
        <patternFill>
          <bgColor theme="1" tint="0.24994659260841701"/>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theme="1" tint="0.24994659260841701"/>
        </patternFill>
      </fill>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ill>
        <patternFill>
          <bgColor rgb="FFC0C0C0"/>
        </patternFill>
      </fill>
    </dxf>
    <dxf>
      <font>
        <condense val="0"/>
        <extend val="0"/>
        <color indexed="10"/>
      </font>
    </dxf>
    <dxf>
      <fill>
        <patternFill>
          <bgColor theme="0" tint="-0.24994659260841701"/>
        </patternFill>
      </fill>
    </dxf>
    <dxf>
      <fill>
        <patternFill>
          <bgColor rgb="FFC0C0C0"/>
        </patternFill>
      </fill>
    </dxf>
    <dxf>
      <font>
        <condense val="0"/>
        <extend val="0"/>
        <color indexed="10"/>
      </font>
    </dxf>
    <dxf>
      <font>
        <b/>
        <i val="0"/>
        <color rgb="FFFF0000"/>
      </font>
    </dxf>
    <dxf>
      <font>
        <strike val="0"/>
      </font>
      <fill>
        <patternFill>
          <bgColor theme="1" tint="0.24994659260841701"/>
        </patternFill>
      </fill>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FF"/>
      <color rgb="FFFF0000"/>
      <color rgb="FFC0C0C0"/>
      <color rgb="FFFF00FF"/>
      <color rgb="FFCCFFCC"/>
      <color rgb="FFFF99CC"/>
      <color rgb="FFFF66CC"/>
      <color rgb="FFFF99FF"/>
      <color rgb="FFFF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581025</xdr:colOff>
      <xdr:row>59</xdr:row>
      <xdr:rowOff>123825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19050"/>
          <a:ext cx="6657975" cy="9658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Workbook Instructions, Monitoring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LME </a:t>
          </a:r>
          <a:r>
            <a:rPr lang="en-US" sz="1100" b="0">
              <a:solidFill>
                <a:schemeClr val="dk1"/>
              </a:solidFill>
              <a:effectLst/>
              <a:latin typeface="+mn-lt"/>
              <a:ea typeface="+mn-ea"/>
              <a:cs typeface="+mn-cs"/>
            </a:rPr>
            <a:t>Monitoring Tools</a:t>
          </a:r>
          <a:endParaRPr lang="en-US" sz="1100">
            <a:solidFill>
              <a:schemeClr val="dk1"/>
            </a:solidFill>
            <a:effectLst/>
            <a:latin typeface="+mn-lt"/>
            <a:ea typeface="+mn-ea"/>
            <a:cs typeface="+mn-cs"/>
          </a:endParaRPr>
        </a:p>
        <a:p>
          <a:pPr lvl="0" algn="just"/>
          <a:r>
            <a:rPr lang="en-US" sz="1100" b="1">
              <a:solidFill>
                <a:schemeClr val="accent5">
                  <a:lumMod val="40000"/>
                  <a:lumOff val="6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Eligibility Checklist</a:t>
          </a:r>
          <a:r>
            <a:rPr lang="en-US" sz="1100" b="0" baseline="0">
              <a:solidFill>
                <a:schemeClr val="dk1"/>
              </a:solidFill>
              <a:effectLst/>
              <a:latin typeface="+mn-lt"/>
              <a:ea typeface="+mn-ea"/>
              <a:cs typeface="+mn-cs"/>
            </a:rPr>
            <a:t>s, ASAM Checklists</a:t>
          </a:r>
        </a:p>
        <a:p>
          <a:pPr lvl="0" algn="just"/>
          <a:r>
            <a:rPr lang="en-US" sz="1100" b="1" baseline="0">
              <a:solidFill>
                <a:srgbClr val="FF66CC"/>
              </a:solidFill>
              <a:effectLst/>
              <a:latin typeface="+mn-lt"/>
              <a:ea typeface="+mn-ea"/>
              <a:cs typeface="+mn-cs"/>
            </a:rPr>
            <a:t>Pink</a:t>
          </a:r>
          <a:r>
            <a:rPr lang="en-US" sz="1100" b="0" baseline="0">
              <a:solidFill>
                <a:schemeClr val="dk1"/>
              </a:solidFill>
              <a:effectLst/>
              <a:latin typeface="+mn-lt"/>
              <a:ea typeface="+mn-ea"/>
              <a:cs typeface="+mn-cs"/>
            </a:rPr>
            <a:t>: POC Summary</a:t>
          </a:r>
          <a:endParaRPr lang="en-US" sz="1100" b="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all the monitoring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mn-lt"/>
              <a:ea typeface="+mn-ea"/>
              <a:cs typeface="+mn-cs"/>
            </a:rPr>
            <a:t> tool </a:t>
          </a:r>
          <a:r>
            <a:rPr lang="en-US" sz="1100">
              <a:solidFill>
                <a:schemeClr val="dk1"/>
              </a:solidFill>
              <a:effectLst/>
              <a:latin typeface="+mn-lt"/>
              <a:ea typeface="+mn-ea"/>
              <a:cs typeface="+mn-cs"/>
            </a:rPr>
            <a:t>easier.</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and eligibility checklists,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Monitoring Tool:  </a:t>
          </a:r>
          <a:r>
            <a:rPr lang="en-US" sz="1100">
              <a:solidFill>
                <a:schemeClr val="dk1"/>
              </a:solidFill>
              <a:effectLst/>
              <a:latin typeface="+mn-lt"/>
              <a:ea typeface="+mn-ea"/>
              <a:cs typeface="+mn-cs"/>
            </a:rPr>
            <a:t>Each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If all columns are not needed, either hide unneeded columns or limit the number of pages printed (worksheets are formatted to print 12</a:t>
          </a:r>
          <a:r>
            <a:rPr lang="en-US" sz="1100" baseline="0">
              <a:solidFill>
                <a:schemeClr val="dk1"/>
              </a:solidFill>
              <a:effectLst/>
              <a:latin typeface="+mn-lt"/>
              <a:ea typeface="+mn-ea"/>
              <a:cs typeface="+mn-cs"/>
            </a:rPr>
            <a:t> columns per page)</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Columns that do not apply have been shaded gray and are locked to prevent anything being entered.</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monitoring tools:</a:t>
          </a:r>
        </a:p>
        <a:p>
          <a:pPr algn="just"/>
          <a:r>
            <a:rPr lang="en-US" sz="1100">
              <a:solidFill>
                <a:schemeClr val="dk1"/>
              </a:solidFill>
              <a:effectLst/>
              <a:latin typeface="+mn-lt"/>
              <a:ea typeface="+mn-ea"/>
              <a:cs typeface="+mn-cs"/>
            </a:rPr>
            <a:t> </a:t>
          </a:r>
        </a:p>
        <a:p>
          <a:pPr lvl="0" algn="just"/>
          <a:r>
            <a:rPr lang="en-US" sz="1100" b="0" i="0" u="none" strike="noStrike">
              <a:solidFill>
                <a:schemeClr val="dk1"/>
              </a:solidFill>
              <a:effectLst/>
              <a:latin typeface="+mn-lt"/>
              <a:ea typeface="+mn-ea"/>
              <a:cs typeface="+mn-cs"/>
            </a:rPr>
            <a:t>Mental Health Adult</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Substance Use Disorder Adult</a:t>
          </a:r>
          <a:endParaRPr lang="en-US">
            <a:effectLst/>
          </a:endParaRPr>
        </a:p>
        <a:p>
          <a:pPr lvl="0" algn="just"/>
          <a:r>
            <a:rPr lang="en-US" sz="1100" b="0" i="0" u="none" strike="noStrike">
              <a:solidFill>
                <a:schemeClr val="dk1"/>
              </a:solidFill>
              <a:effectLst/>
              <a:latin typeface="+mn-lt"/>
              <a:ea typeface="+mn-ea"/>
              <a:cs typeface="+mn-cs"/>
            </a:rPr>
            <a:t>Substance Abuse Intensive Outpatient Program (SAIOP) - Adult</a:t>
          </a:r>
        </a:p>
        <a:p>
          <a:pPr lvl="0" algn="just"/>
          <a:endParaRPr lang="en-US" sz="1100">
            <a:solidFill>
              <a:schemeClr val="dk1"/>
            </a:solidFill>
            <a:effectLst/>
            <a:latin typeface="+mn-lt"/>
            <a:ea typeface="+mn-ea"/>
            <a:cs typeface="+mn-cs"/>
          </a:endParaRPr>
        </a:p>
        <a:p>
          <a:pPr lvl="0" algn="just"/>
          <a:r>
            <a:rPr lang="en-US" sz="1100" b="1">
              <a:solidFill>
                <a:srgbClr val="FF99CC"/>
              </a:solidFill>
              <a:effectLst/>
              <a:latin typeface="+mn-lt"/>
              <a:ea typeface="+mn-ea"/>
              <a:cs typeface="+mn-cs"/>
            </a:rPr>
            <a:t>POC Summary:</a:t>
          </a:r>
          <a:r>
            <a:rPr lang="en-US" sz="1100" b="0" baseline="0">
              <a:solidFill>
                <a:sysClr val="windowText" lastClr="000000"/>
              </a:solidFill>
              <a:effectLst/>
              <a:latin typeface="+mn-lt"/>
              <a:ea typeface="+mn-ea"/>
              <a:cs typeface="+mn-cs"/>
            </a:rPr>
            <a:t> The pink sheet that the team leaders complete to summarize the review when plan of corrections are required or when recommendations are made.</a:t>
          </a:r>
          <a:endParaRPr lang="en-US" sz="1100" b="1">
            <a:solidFill>
              <a:srgbClr val="FF99CC"/>
            </a:solidFill>
            <a:effectLst/>
            <a:latin typeface="+mn-lt"/>
            <a:ea typeface="+mn-ea"/>
            <a:cs typeface="+mn-cs"/>
          </a:endParaRPr>
        </a:p>
        <a:p>
          <a:pPr lvl="0" algn="just"/>
          <a:endParaRPr lang="en-US" sz="1100" b="1">
            <a:solidFill>
              <a:schemeClr val="bg1">
                <a:lumMod val="50000"/>
              </a:schemeClr>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far right column of this worksheet indicates whether the tool was designated on the Workbook Set-Up worksheet to be appliable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DMH to aggregate and analyze review results for all LME-MCOs over time. </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6</xdr:row>
          <xdr:rowOff>285750</xdr:rowOff>
        </xdr:from>
        <xdr:to>
          <xdr:col>1</xdr:col>
          <xdr:colOff>1600200</xdr:colOff>
          <xdr:row>6</xdr:row>
          <xdr:rowOff>971550</xdr:rowOff>
        </xdr:to>
        <xdr:sp macro="" textlink="">
          <xdr:nvSpPr>
            <xdr:cNvPr id="61448" name="Object 8" hidden="1">
              <a:extLst>
                <a:ext uri="{63B3BB69-23CF-44E3-9099-C40C66FF867C}">
                  <a14:compatExt spid="_x0000_s61448"/>
                </a:ext>
                <a:ext uri="{FF2B5EF4-FFF2-40B4-BE49-F238E27FC236}">
                  <a16:creationId xmlns:a16="http://schemas.microsoft.com/office/drawing/2014/main" id="{00000000-0008-0000-0200-000008F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15</xdr:row>
      <xdr:rowOff>57150</xdr:rowOff>
    </xdr:to>
    <xdr:sp macro="" textlink="">
      <xdr:nvSpPr>
        <xdr:cNvPr id="3" name="Left Arrow Callout 2">
          <a:extLst>
            <a:ext uri="{FF2B5EF4-FFF2-40B4-BE49-F238E27FC236}">
              <a16:creationId xmlns:a16="http://schemas.microsoft.com/office/drawing/2014/main" id="{00000000-0008-0000-03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19</xdr:row>
      <xdr:rowOff>104775</xdr:rowOff>
    </xdr:from>
    <xdr:to>
      <xdr:col>8</xdr:col>
      <xdr:colOff>57150</xdr:colOff>
      <xdr:row>22</xdr:row>
      <xdr:rowOff>0</xdr:rowOff>
    </xdr:to>
    <xdr:sp macro="" textlink="">
      <xdr:nvSpPr>
        <xdr:cNvPr id="4" name="Left Arrow Callout 3">
          <a:extLst>
            <a:ext uri="{FF2B5EF4-FFF2-40B4-BE49-F238E27FC236}">
              <a16:creationId xmlns:a16="http://schemas.microsoft.com/office/drawing/2014/main" id="{00000000-0008-0000-03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xdr:col>
      <xdr:colOff>716280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0"/>
          <a:ext cx="914400"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2019300</xdr:colOff>
      <xdr:row>2</xdr:row>
      <xdr:rowOff>9525</xdr:rowOff>
    </xdr:from>
    <xdr:to>
      <xdr:col>3</xdr:col>
      <xdr:colOff>3447884</xdr:colOff>
      <xdr:row>9</xdr:row>
      <xdr:rowOff>46101</xdr:rowOff>
    </xdr:to>
    <xdr:pic>
      <xdr:nvPicPr>
        <xdr:cNvPr id="9" name="yui_3_5_1_3_1393259263442_1789" descr="http://media-cache-ak0.pinimg.com/736x/f1/4d/92/f14d92d92f365453b53be2a0daab99b9.jp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409575"/>
          <a:ext cx="1428584" cy="140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76</xdr:row>
          <xdr:rowOff>9525</xdr:rowOff>
        </xdr:from>
        <xdr:to>
          <xdr:col>2</xdr:col>
          <xdr:colOff>0</xdr:colOff>
          <xdr:row>77</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9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1</xdr:col>
          <xdr:colOff>238125</xdr:colOff>
          <xdr:row>78</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9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9525</xdr:rowOff>
        </xdr:from>
        <xdr:to>
          <xdr:col>1</xdr:col>
          <xdr:colOff>228600</xdr:colOff>
          <xdr:row>79</xdr:row>
          <xdr:rowOff>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9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12</xdr:col>
      <xdr:colOff>28575</xdr:colOff>
      <xdr:row>0</xdr:row>
      <xdr:rowOff>123825</xdr:rowOff>
    </xdr:from>
    <xdr:to>
      <xdr:col>13</xdr:col>
      <xdr:colOff>571500</xdr:colOff>
      <xdr:row>4</xdr:row>
      <xdr:rowOff>0</xdr:rowOff>
    </xdr:to>
    <xdr:sp macro="" textlink="">
      <xdr:nvSpPr>
        <xdr:cNvPr id="3" name="Down Arrow Callout 2">
          <a:extLst>
            <a:ext uri="{FF2B5EF4-FFF2-40B4-BE49-F238E27FC236}">
              <a16:creationId xmlns:a16="http://schemas.microsoft.com/office/drawing/2014/main" id="{00000000-0008-0000-0A00-000003000000}"/>
            </a:ext>
          </a:extLst>
        </xdr:cNvPr>
        <xdr:cNvSpPr/>
      </xdr:nvSpPr>
      <xdr:spPr>
        <a:xfrm>
          <a:off x="10648950" y="123825"/>
          <a:ext cx="1647825"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twoCellAnchor editAs="oneCell">
    <xdr:from>
      <xdr:col>0</xdr:col>
      <xdr:colOff>28576</xdr:colOff>
      <xdr:row>0</xdr:row>
      <xdr:rowOff>19051</xdr:rowOff>
    </xdr:from>
    <xdr:to>
      <xdr:col>2</xdr:col>
      <xdr:colOff>66676</xdr:colOff>
      <xdr:row>4</xdr:row>
      <xdr:rowOff>1</xdr:rowOff>
    </xdr:to>
    <xdr:pic>
      <xdr:nvPicPr>
        <xdr:cNvPr id="5" name="Picture 4" descr="http://www.veteransfocus.org/wp-content/uploads/2009/04/MHDDSAS_logo.pn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647699</xdr:colOff>
      <xdr:row>12</xdr:row>
      <xdr:rowOff>123825</xdr:rowOff>
    </xdr:from>
    <xdr:to>
      <xdr:col>16</xdr:col>
      <xdr:colOff>0</xdr:colOff>
      <xdr:row>17</xdr:row>
      <xdr:rowOff>9525</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3676649" y="2952750"/>
          <a:ext cx="7962901" cy="69532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DMH/DD/SAS</a:t>
          </a:r>
          <a:r>
            <a:rPr lang="en-US" sz="1100" baseline="0"/>
            <a:t> to aggregate and analyze monitoring results for all LME-MCOs.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DMHP60\Shared\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ccountability%20Statistical%20Analyses\Policy%20Unit\Gold%20Star\DHHS%20Routine%20Monitoring%20Tool%20for%20Providers%203-3-14%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4">
          <cell r="B4" t="str">
            <v>Alliance Behavioral Healthcare</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ow r="43">
          <cell r="H43">
            <v>103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workbookViewId="0">
      <selection activeCell="A10" sqref="A10"/>
    </sheetView>
  </sheetViews>
  <sheetFormatPr defaultRowHeight="12.75"/>
  <cols>
    <col min="1" max="1" width="8.7109375" style="261" customWidth="1"/>
    <col min="2" max="2" width="82.7109375" style="256" customWidth="1"/>
  </cols>
  <sheetData>
    <row r="1" spans="1:2" s="253" customFormat="1" ht="13.5" thickBot="1">
      <c r="A1" s="257" t="s">
        <v>188</v>
      </c>
      <c r="B1" s="254" t="s">
        <v>189</v>
      </c>
    </row>
    <row r="2" spans="1:2" ht="13.5" thickTop="1">
      <c r="A2" s="259">
        <v>42067</v>
      </c>
      <c r="B2" s="262" t="s">
        <v>193</v>
      </c>
    </row>
    <row r="3" spans="1:2">
      <c r="A3" s="260">
        <v>42089</v>
      </c>
      <c r="B3" s="258" t="s">
        <v>194</v>
      </c>
    </row>
    <row r="4" spans="1:2" ht="25.5">
      <c r="A4" s="260">
        <v>42109</v>
      </c>
      <c r="B4" s="258" t="s">
        <v>190</v>
      </c>
    </row>
    <row r="5" spans="1:2" ht="25.5">
      <c r="A5" s="260">
        <v>42115</v>
      </c>
      <c r="B5" s="258" t="s">
        <v>191</v>
      </c>
    </row>
    <row r="6" spans="1:2">
      <c r="A6" s="260">
        <v>42121</v>
      </c>
      <c r="B6" s="258" t="s">
        <v>192</v>
      </c>
    </row>
    <row r="7" spans="1:2">
      <c r="A7" s="260">
        <v>42131</v>
      </c>
      <c r="B7" s="258" t="s">
        <v>195</v>
      </c>
    </row>
    <row r="8" spans="1:2" ht="38.25">
      <c r="A8" s="260">
        <v>42458</v>
      </c>
      <c r="B8" s="258" t="s">
        <v>198</v>
      </c>
    </row>
    <row r="9" spans="1:2">
      <c r="A9" s="260">
        <v>42460</v>
      </c>
      <c r="B9" s="258" t="s">
        <v>199</v>
      </c>
    </row>
    <row r="10" spans="1:2">
      <c r="A10" s="260"/>
      <c r="B10" s="255"/>
    </row>
    <row r="11" spans="1:2">
      <c r="A11" s="260"/>
      <c r="B11" s="255"/>
    </row>
    <row r="12" spans="1:2">
      <c r="A12" s="260"/>
      <c r="B12" s="255"/>
    </row>
    <row r="13" spans="1:2">
      <c r="A13" s="260"/>
      <c r="B13" s="255"/>
    </row>
    <row r="14" spans="1:2">
      <c r="A14" s="260"/>
      <c r="B14" s="255"/>
    </row>
    <row r="15" spans="1:2">
      <c r="A15" s="260"/>
      <c r="B15" s="255"/>
    </row>
    <row r="16" spans="1:2">
      <c r="A16" s="260"/>
      <c r="B16" s="255"/>
    </row>
    <row r="17" spans="1:2">
      <c r="A17" s="260"/>
      <c r="B17" s="255"/>
    </row>
    <row r="18" spans="1:2">
      <c r="A18" s="260"/>
      <c r="B18" s="255"/>
    </row>
    <row r="19" spans="1:2">
      <c r="A19" s="260"/>
      <c r="B19" s="255"/>
    </row>
    <row r="20" spans="1:2">
      <c r="A20" s="260"/>
      <c r="B20" s="255"/>
    </row>
    <row r="21" spans="1:2">
      <c r="A21" s="260"/>
      <c r="B21" s="255"/>
    </row>
    <row r="22" spans="1:2">
      <c r="A22" s="260"/>
      <c r="B22" s="255"/>
    </row>
    <row r="23" spans="1:2">
      <c r="A23" s="260"/>
      <c r="B23" s="255"/>
    </row>
    <row r="24" spans="1:2">
      <c r="A24" s="260"/>
      <c r="B24" s="255"/>
    </row>
    <row r="25" spans="1:2">
      <c r="A25" s="260"/>
      <c r="B25" s="255"/>
    </row>
    <row r="26" spans="1:2">
      <c r="A26" s="260"/>
      <c r="B26" s="255"/>
    </row>
    <row r="27" spans="1:2">
      <c r="A27" s="260"/>
      <c r="B27" s="255"/>
    </row>
    <row r="28" spans="1:2">
      <c r="A28" s="260"/>
      <c r="B28" s="255"/>
    </row>
    <row r="29" spans="1:2">
      <c r="A29" s="260"/>
      <c r="B29" s="255"/>
    </row>
  </sheetData>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99FF"/>
  </sheetPr>
  <dimension ref="A1:K117"/>
  <sheetViews>
    <sheetView zoomScaleNormal="100" workbookViewId="0">
      <selection activeCell="C107" sqref="C107:D107"/>
    </sheetView>
  </sheetViews>
  <sheetFormatPr defaultRowHeight="15.75"/>
  <cols>
    <col min="1" max="1" width="2.7109375" style="86" customWidth="1"/>
    <col min="2" max="2" width="3.7109375" style="87" customWidth="1"/>
    <col min="3" max="3" width="18.7109375" style="135" customWidth="1"/>
    <col min="4" max="4" width="73.85546875" style="135" customWidth="1"/>
    <col min="5" max="5" width="5.7109375" style="209" customWidth="1"/>
    <col min="6" max="6" width="9.140625" style="210"/>
    <col min="10" max="11" width="9.140625" hidden="1" customWidth="1"/>
  </cols>
  <sheetData>
    <row r="1" spans="1:8" ht="15.75" customHeight="1">
      <c r="A1" s="142"/>
      <c r="B1" s="142"/>
      <c r="C1" s="142"/>
      <c r="D1" s="142"/>
      <c r="E1" s="225"/>
      <c r="F1" s="229"/>
      <c r="G1" s="230"/>
      <c r="H1" s="230"/>
    </row>
    <row r="2" spans="1:8" ht="15.75" customHeight="1">
      <c r="A2" s="142"/>
      <c r="B2" s="142"/>
      <c r="C2" s="142"/>
      <c r="D2" s="142"/>
      <c r="E2" s="225"/>
      <c r="F2" s="229"/>
      <c r="G2" s="230"/>
      <c r="H2" s="230"/>
    </row>
    <row r="3" spans="1:8" ht="15.75" customHeight="1">
      <c r="A3" s="142"/>
      <c r="B3" s="142"/>
      <c r="C3" s="142"/>
      <c r="D3" s="142"/>
      <c r="E3" s="225"/>
      <c r="F3" s="229"/>
      <c r="G3" s="230"/>
      <c r="H3" s="230"/>
    </row>
    <row r="4" spans="1:8" ht="15.75" customHeight="1">
      <c r="A4" s="142"/>
      <c r="B4" s="142"/>
      <c r="C4" s="142"/>
      <c r="D4" s="142"/>
      <c r="E4" s="225"/>
      <c r="F4" s="229"/>
      <c r="G4" s="230"/>
      <c r="H4" s="230"/>
    </row>
    <row r="5" spans="1:8" ht="15.75" customHeight="1">
      <c r="A5" s="142"/>
      <c r="B5" s="142"/>
      <c r="C5" s="142"/>
      <c r="D5" s="226"/>
      <c r="E5" s="225"/>
      <c r="F5" s="229"/>
      <c r="G5" s="230"/>
      <c r="H5" s="230"/>
    </row>
    <row r="6" spans="1:8" ht="15.75" customHeight="1">
      <c r="A6" s="142"/>
      <c r="B6" s="142"/>
      <c r="C6" s="142"/>
      <c r="D6" s="142"/>
      <c r="E6" s="225"/>
      <c r="F6" s="229"/>
      <c r="G6" s="230"/>
      <c r="H6" s="230"/>
    </row>
    <row r="7" spans="1:8" ht="15">
      <c r="A7" s="142"/>
      <c r="B7" s="143"/>
      <c r="C7" s="144"/>
      <c r="D7" s="144"/>
      <c r="E7" s="225"/>
      <c r="F7" s="229"/>
      <c r="G7" s="230"/>
      <c r="H7" s="230"/>
    </row>
    <row r="8" spans="1:8" ht="15">
      <c r="A8" s="142"/>
      <c r="B8" s="143"/>
      <c r="C8" s="144"/>
      <c r="D8" s="144"/>
      <c r="E8" s="225"/>
      <c r="F8" s="229"/>
      <c r="G8" s="230"/>
      <c r="H8" s="230"/>
    </row>
    <row r="9" spans="1:8" ht="15">
      <c r="A9" s="142"/>
      <c r="B9" s="143"/>
      <c r="C9" s="144"/>
      <c r="D9" s="144"/>
      <c r="E9" s="225"/>
      <c r="F9" s="229"/>
      <c r="G9" s="230"/>
      <c r="H9" s="230"/>
    </row>
    <row r="10" spans="1:8" ht="15">
      <c r="A10" s="142"/>
      <c r="B10" s="143"/>
      <c r="C10" s="144"/>
      <c r="D10" s="144"/>
      <c r="E10" s="225"/>
      <c r="F10" s="229"/>
      <c r="G10" s="230"/>
      <c r="H10" s="230"/>
    </row>
    <row r="11" spans="1:8" ht="15">
      <c r="A11" s="142"/>
      <c r="B11" s="143"/>
      <c r="C11" s="144"/>
      <c r="D11" s="144"/>
      <c r="E11" s="225"/>
      <c r="F11" s="229"/>
      <c r="G11" s="230"/>
      <c r="H11" s="230"/>
    </row>
    <row r="12" spans="1:8" ht="15">
      <c r="A12" s="142"/>
      <c r="B12" s="143"/>
      <c r="C12" s="144"/>
      <c r="D12" s="144"/>
      <c r="E12" s="225"/>
      <c r="F12" s="229"/>
      <c r="G12" s="230"/>
      <c r="H12" s="230"/>
    </row>
    <row r="13" spans="1:8" ht="18">
      <c r="A13" s="460" t="s">
        <v>168</v>
      </c>
      <c r="B13" s="460"/>
      <c r="C13" s="460"/>
      <c r="D13" s="460"/>
      <c r="E13" s="460"/>
      <c r="F13" s="460"/>
      <c r="G13" s="460"/>
      <c r="H13" s="460"/>
    </row>
    <row r="14" spans="1:8" ht="15.75" customHeight="1">
      <c r="A14" s="456"/>
      <c r="B14" s="456"/>
      <c r="C14" s="456"/>
      <c r="D14" s="456"/>
      <c r="E14" s="225"/>
      <c r="F14" s="229"/>
      <c r="G14" s="230"/>
      <c r="H14" s="230"/>
    </row>
    <row r="15" spans="1:8" ht="12.75">
      <c r="A15" s="456" t="s">
        <v>163</v>
      </c>
      <c r="B15" s="456"/>
      <c r="C15" s="456"/>
      <c r="D15" s="456"/>
      <c r="E15" s="456"/>
      <c r="F15" s="456"/>
      <c r="G15" s="456"/>
      <c r="H15" s="456"/>
    </row>
    <row r="16" spans="1:8" ht="15">
      <c r="A16" s="142"/>
      <c r="B16" s="143"/>
      <c r="C16" s="144"/>
      <c r="D16" s="144"/>
      <c r="E16" s="225"/>
      <c r="F16" s="229"/>
      <c r="G16" s="230"/>
      <c r="H16" s="230"/>
    </row>
    <row r="17" spans="1:8" ht="15">
      <c r="A17" s="142"/>
      <c r="B17" s="143"/>
      <c r="C17" s="144"/>
      <c r="D17" s="144"/>
      <c r="E17" s="225"/>
      <c r="F17" s="229"/>
      <c r="G17" s="230"/>
      <c r="H17" s="230"/>
    </row>
    <row r="18" spans="1:8" ht="15">
      <c r="A18" s="142"/>
      <c r="B18" s="143"/>
      <c r="C18" s="144"/>
      <c r="D18" s="144"/>
      <c r="E18" s="225"/>
      <c r="F18" s="229"/>
      <c r="G18" s="230"/>
      <c r="H18" s="230"/>
    </row>
    <row r="19" spans="1:8" ht="26.25">
      <c r="A19" s="457" t="s">
        <v>283</v>
      </c>
      <c r="B19" s="457"/>
      <c r="C19" s="457"/>
      <c r="D19" s="457"/>
      <c r="E19" s="457"/>
      <c r="F19" s="457"/>
      <c r="G19" s="457"/>
      <c r="H19" s="457"/>
    </row>
    <row r="20" spans="1:8" ht="15">
      <c r="A20" s="144"/>
      <c r="B20" s="143"/>
      <c r="C20" s="144"/>
      <c r="D20" s="144"/>
      <c r="E20" s="225"/>
      <c r="F20" s="229"/>
      <c r="G20" s="230"/>
      <c r="H20" s="230"/>
    </row>
    <row r="21" spans="1:8" ht="26.25">
      <c r="A21" s="457" t="s">
        <v>180</v>
      </c>
      <c r="B21" s="457"/>
      <c r="C21" s="457"/>
      <c r="D21" s="457"/>
      <c r="E21" s="457"/>
      <c r="F21" s="457"/>
      <c r="G21" s="457"/>
      <c r="H21" s="457"/>
    </row>
    <row r="22" spans="1:8" ht="15.75" customHeight="1">
      <c r="A22" s="456" t="s">
        <v>181</v>
      </c>
      <c r="B22" s="456"/>
      <c r="C22" s="456"/>
      <c r="D22" s="456"/>
      <c r="E22" s="456"/>
      <c r="F22" s="456"/>
      <c r="G22" s="456"/>
      <c r="H22" s="456"/>
    </row>
    <row r="23" spans="1:8" ht="15.75" customHeight="1">
      <c r="A23" s="456" t="s">
        <v>182</v>
      </c>
      <c r="B23" s="456"/>
      <c r="C23" s="456"/>
      <c r="D23" s="456"/>
      <c r="E23" s="456"/>
      <c r="F23" s="456"/>
      <c r="G23" s="456"/>
      <c r="H23" s="456"/>
    </row>
    <row r="24" spans="1:8" ht="20.25">
      <c r="A24" s="224"/>
      <c r="B24" s="143"/>
      <c r="C24" s="144"/>
      <c r="D24" s="144"/>
      <c r="E24" s="225"/>
      <c r="F24" s="229"/>
      <c r="G24" s="230"/>
      <c r="H24" s="230"/>
    </row>
    <row r="25" spans="1:8" ht="20.25">
      <c r="A25" s="224"/>
      <c r="B25" s="143"/>
      <c r="C25" s="144"/>
      <c r="D25" s="144"/>
      <c r="E25" s="225"/>
      <c r="F25" s="229"/>
      <c r="G25" s="230"/>
      <c r="H25" s="230"/>
    </row>
    <row r="26" spans="1:8" ht="20.25">
      <c r="A26" s="458" t="s">
        <v>41</v>
      </c>
      <c r="B26" s="458"/>
      <c r="C26" s="458"/>
      <c r="D26" s="458"/>
      <c r="E26" s="458"/>
      <c r="F26" s="458"/>
      <c r="G26" s="458"/>
      <c r="H26" s="458"/>
    </row>
    <row r="27" spans="1:8" ht="15">
      <c r="A27" s="142"/>
      <c r="B27" s="143"/>
      <c r="C27" s="144"/>
      <c r="D27" s="144"/>
      <c r="E27" s="225"/>
      <c r="F27" s="229"/>
      <c r="G27" s="230"/>
      <c r="H27" s="230"/>
    </row>
    <row r="28" spans="1:8" ht="23.25">
      <c r="A28" s="459" t="str">
        <f>IF('Workbook Set-up'!B4="","",'Workbook Set-up'!B4)</f>
        <v/>
      </c>
      <c r="B28" s="459"/>
      <c r="C28" s="459"/>
      <c r="D28" s="459"/>
      <c r="E28" s="459"/>
      <c r="F28" s="459"/>
      <c r="G28" s="459"/>
      <c r="H28" s="459"/>
    </row>
    <row r="29" spans="1:8" ht="15">
      <c r="A29" s="142"/>
      <c r="B29" s="143"/>
      <c r="C29" s="144"/>
      <c r="D29" s="144"/>
      <c r="E29" s="225"/>
      <c r="F29" s="229"/>
      <c r="G29" s="230"/>
      <c r="H29" s="230"/>
    </row>
    <row r="30" spans="1:8" ht="15">
      <c r="A30" s="142"/>
      <c r="B30" s="143"/>
      <c r="C30" s="144"/>
      <c r="D30" s="144"/>
      <c r="E30" s="225"/>
      <c r="F30" s="229"/>
      <c r="G30" s="230"/>
      <c r="H30" s="230"/>
    </row>
    <row r="31" spans="1:8" ht="15">
      <c r="A31" s="142"/>
      <c r="B31" s="143"/>
      <c r="C31" s="144"/>
      <c r="D31" s="144"/>
      <c r="E31" s="225"/>
      <c r="F31" s="229"/>
      <c r="G31" s="230"/>
      <c r="H31" s="230"/>
    </row>
    <row r="32" spans="1:8" ht="18">
      <c r="A32" s="460" t="s">
        <v>164</v>
      </c>
      <c r="B32" s="460"/>
      <c r="C32" s="460"/>
      <c r="D32" s="460"/>
      <c r="E32" s="460"/>
      <c r="F32" s="460"/>
      <c r="G32" s="460"/>
      <c r="H32" s="460"/>
    </row>
    <row r="33" spans="1:8" ht="18">
      <c r="A33" s="223"/>
      <c r="B33" s="223"/>
      <c r="C33" s="223"/>
      <c r="D33" s="223"/>
      <c r="E33" s="223"/>
      <c r="F33" s="223"/>
      <c r="G33" s="223"/>
      <c r="H33" s="223"/>
    </row>
    <row r="34" spans="1:8" ht="15">
      <c r="A34" s="142"/>
      <c r="B34" s="143"/>
      <c r="C34" s="144"/>
      <c r="D34" s="144"/>
      <c r="E34" s="225"/>
      <c r="F34" s="229"/>
      <c r="G34" s="230"/>
      <c r="H34" s="230"/>
    </row>
    <row r="35" spans="1:8" ht="15">
      <c r="A35" s="142"/>
      <c r="B35" s="143"/>
      <c r="C35" s="144"/>
      <c r="D35" s="144"/>
      <c r="E35" s="225"/>
      <c r="F35" s="229"/>
      <c r="G35" s="230"/>
      <c r="H35" s="230"/>
    </row>
    <row r="36" spans="1:8" ht="20.25">
      <c r="A36" s="231" t="s">
        <v>179</v>
      </c>
      <c r="B36" s="231"/>
      <c r="C36" s="231"/>
      <c r="D36" s="231"/>
      <c r="E36" s="232"/>
      <c r="F36" s="233"/>
      <c r="G36" s="234"/>
      <c r="H36" s="234"/>
    </row>
    <row r="37" spans="1:8" ht="16.7" customHeight="1">
      <c r="A37" s="63"/>
      <c r="B37" s="81"/>
      <c r="C37" s="136"/>
      <c r="D37" s="136"/>
    </row>
    <row r="38" spans="1:8" ht="12.75" customHeight="1">
      <c r="A38" s="63"/>
      <c r="B38" s="81"/>
      <c r="C38" s="462" t="s">
        <v>197</v>
      </c>
      <c r="D38" s="462"/>
      <c r="E38" s="462"/>
      <c r="F38" s="462"/>
      <c r="G38" s="462"/>
      <c r="H38" s="462"/>
    </row>
    <row r="39" spans="1:8" ht="16.7" customHeight="1">
      <c r="A39" s="63"/>
      <c r="B39" s="81"/>
      <c r="C39" s="63"/>
      <c r="D39" s="63"/>
    </row>
    <row r="40" spans="1:8" ht="12.75">
      <c r="A40" s="63"/>
      <c r="B40" s="81"/>
      <c r="C40" s="74" t="s">
        <v>166</v>
      </c>
      <c r="D40" s="137" t="str">
        <f>IF('Workbook Set-up'!B4="","",'Workbook Set-up'!B4)</f>
        <v/>
      </c>
    </row>
    <row r="41" spans="1:8" ht="12.75">
      <c r="A41" s="63"/>
      <c r="B41" s="81"/>
      <c r="C41" s="74" t="s">
        <v>162</v>
      </c>
      <c r="D41" s="138" t="str">
        <f>IF(AND('Workbook Set-up'!$B$13="",'Workbook Set-up'!$B$14=""),"",IF('Workbook Set-up'!$B$13='Workbook Set-up'!$B$14,TEXT('Workbook Set-up'!$B$13,"m/d/yyyy"),IF('Workbook Set-up'!$B$13&lt;&gt;'Workbook Set-up'!$B$14,TEXT('Workbook Set-up'!$B$13,"m/d/yyyy")&amp;" to "&amp;TEXT('Workbook Set-up'!$B$14,"m/d/yyyy"),"")))</f>
        <v/>
      </c>
    </row>
    <row r="42" spans="1:8" ht="12.75">
      <c r="A42" s="63"/>
      <c r="B42" s="81"/>
      <c r="C42" s="74" t="s">
        <v>155</v>
      </c>
      <c r="D42" s="137" t="str">
        <f>IF('Workbook Set-up'!B5="","",'Workbook Set-up'!B5)</f>
        <v/>
      </c>
    </row>
    <row r="43" spans="1:8" ht="12.75">
      <c r="A43" s="63"/>
      <c r="B43" s="81"/>
      <c r="C43" s="74" t="s">
        <v>154</v>
      </c>
      <c r="D43" s="199"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44" spans="1:8" ht="16.7" customHeight="1" thickBot="1">
      <c r="A44" s="63"/>
      <c r="B44" s="81"/>
      <c r="C44" s="63"/>
      <c r="D44" s="63"/>
    </row>
    <row r="45" spans="1:8" ht="16.7" customHeight="1">
      <c r="A45" s="63"/>
      <c r="B45" s="63"/>
      <c r="C45" s="81"/>
      <c r="D45" s="139"/>
      <c r="E45" s="213"/>
      <c r="F45" s="209"/>
      <c r="G45" s="210"/>
    </row>
    <row r="46" spans="1:8" ht="12.75">
      <c r="A46" s="63"/>
      <c r="B46" s="63"/>
      <c r="C46" s="81"/>
      <c r="D46" s="140" t="s">
        <v>167</v>
      </c>
      <c r="E46" s="214"/>
      <c r="F46" s="209"/>
      <c r="G46" s="210"/>
    </row>
    <row r="47" spans="1:8" ht="12.75">
      <c r="A47" s="63"/>
      <c r="B47" s="63"/>
      <c r="C47" s="81"/>
      <c r="D47" s="140"/>
      <c r="E47" s="214"/>
      <c r="F47" s="209"/>
      <c r="G47" s="210"/>
    </row>
    <row r="48" spans="1:8" ht="12.75">
      <c r="A48" s="63"/>
      <c r="B48" s="63"/>
      <c r="C48" s="81"/>
      <c r="D48" s="227" t="str">
        <f>IF(ISNA(MATCH(1,'Workbook Set-up'!$D$21:$D$30,0)),"",INDEX('Workbook Set-up'!$A$21:$A$30,MATCH(1,'Workbook Set-up'!$D$21:$D$30,0)))</f>
        <v/>
      </c>
      <c r="E48" s="215"/>
      <c r="F48" s="209"/>
      <c r="G48" s="210"/>
    </row>
    <row r="49" spans="1:8" ht="12.75">
      <c r="A49" s="63"/>
      <c r="B49" s="63"/>
      <c r="C49" s="81"/>
      <c r="D49" s="227" t="str">
        <f>IF(ISNA(MATCH(2,'Workbook Set-up'!$D$21:$D$30,0)),"",INDEX('Workbook Set-up'!$A$21:$A$30,MATCH(2,'Workbook Set-up'!$D$21:$D$30,0)))</f>
        <v/>
      </c>
      <c r="E49" s="215"/>
      <c r="F49" s="209"/>
      <c r="G49" s="210"/>
    </row>
    <row r="50" spans="1:8" ht="12.75">
      <c r="A50" s="63"/>
      <c r="B50" s="63"/>
      <c r="C50" s="81"/>
      <c r="D50" s="227" t="str">
        <f>IF(ISNA(MATCH(3,'Workbook Set-up'!$D$21:$D$30,0)),"",INDEX('Workbook Set-up'!$A$21:$A$30,MATCH(3,'Workbook Set-up'!$D$21:$D$30,0)))</f>
        <v/>
      </c>
      <c r="E50" s="215"/>
      <c r="F50" s="209"/>
      <c r="G50" s="210"/>
    </row>
    <row r="51" spans="1:8" ht="12.75">
      <c r="A51" s="63"/>
      <c r="B51" s="63"/>
      <c r="C51" s="81"/>
      <c r="D51" s="227" t="str">
        <f>IF(ISNA(MATCH(4,'Workbook Set-up'!$D$21:$D$30,0)),"",INDEX('Workbook Set-up'!$A$21:$A$30,MATCH(4,'Workbook Set-up'!$D$21:$D$30,0)))</f>
        <v/>
      </c>
      <c r="E51" s="215"/>
      <c r="F51" s="209"/>
      <c r="G51" s="210"/>
    </row>
    <row r="52" spans="1:8" ht="12.75">
      <c r="A52" s="63"/>
      <c r="B52" s="63"/>
      <c r="C52" s="81"/>
      <c r="D52" s="227" t="str">
        <f>IF(ISNA(MATCH(5,'Workbook Set-up'!$D$21:$D$30,0)),"",INDEX('Workbook Set-up'!$A$21:$A$30,MATCH(5,'Workbook Set-up'!$D$21:$D$30,0)))</f>
        <v/>
      </c>
      <c r="E52" s="215"/>
      <c r="F52" s="209"/>
      <c r="G52" s="210"/>
    </row>
    <row r="53" spans="1:8" ht="12.75">
      <c r="A53" s="63"/>
      <c r="B53" s="63"/>
      <c r="C53" s="81"/>
      <c r="D53" s="227" t="str">
        <f>IF(ISNA(MATCH(6,'Workbook Set-up'!$D$21:$D$30,0)),"",INDEX('Workbook Set-up'!$A$21:$A$30,MATCH(6,'Workbook Set-up'!$D$21:$D$30,0)))</f>
        <v/>
      </c>
      <c r="E53" s="215"/>
      <c r="F53" s="209"/>
      <c r="G53" s="210"/>
    </row>
    <row r="54" spans="1:8" ht="12.75">
      <c r="A54" s="63"/>
      <c r="B54" s="63"/>
      <c r="C54" s="81"/>
      <c r="D54" s="227" t="str">
        <f>IF(ISNA(MATCH(7,'Workbook Set-up'!$D$21:$D$30,0)),"",INDEX('Workbook Set-up'!$A$21:$A$30,MATCH(7,'Workbook Set-up'!$D$21:$D$30,0)))</f>
        <v/>
      </c>
      <c r="E54" s="215"/>
      <c r="F54" s="209"/>
      <c r="G54" s="210"/>
    </row>
    <row r="55" spans="1:8" ht="12.75">
      <c r="A55" s="63"/>
      <c r="B55" s="63"/>
      <c r="C55" s="81"/>
      <c r="D55" s="227" t="str">
        <f>IF(ISNA(MATCH(8,'Workbook Set-up'!$D$21:$D$30,0)),"",INDEX('Workbook Set-up'!$A$21:$A$30,MATCH(8,'Workbook Set-up'!$D$21:$D$30,0)))</f>
        <v/>
      </c>
      <c r="E55" s="215"/>
      <c r="F55" s="209"/>
      <c r="G55" s="210"/>
    </row>
    <row r="56" spans="1:8" ht="12.75">
      <c r="A56" s="63"/>
      <c r="B56" s="63"/>
      <c r="C56" s="81"/>
      <c r="D56" s="227" t="str">
        <f>IF(ISNA(MATCH(9,'Workbook Set-up'!$D$21:$D$30,0)),"",INDEX('Workbook Set-up'!$A$21:$A$30,MATCH(9,'Workbook Set-up'!$D$21:$D$30,0)))</f>
        <v/>
      </c>
      <c r="E56" s="215"/>
      <c r="F56" s="209"/>
      <c r="G56" s="210"/>
    </row>
    <row r="57" spans="1:8" ht="12.75">
      <c r="A57" s="63"/>
      <c r="B57" s="63"/>
      <c r="C57" s="81"/>
      <c r="D57" s="227" t="str">
        <f>IF(ISNA(MATCH(10,'Workbook Set-up'!$D$21:$D$30,0)),"",INDEX('Workbook Set-up'!$A$21:$A$30,MATCH(10,'Workbook Set-up'!$D$21:$D$30,0)))</f>
        <v/>
      </c>
      <c r="E57" s="215"/>
      <c r="F57" s="209"/>
      <c r="G57" s="210"/>
    </row>
    <row r="58" spans="1:8" ht="12.75">
      <c r="A58" s="63"/>
      <c r="B58" s="63"/>
      <c r="C58" s="81"/>
      <c r="D58" s="227" t="str">
        <f>IF(ISNA(MATCH(11,'Workbook Set-up'!$D$21:$D$30,0)),"",INDEX('Workbook Set-up'!$A$21:$A$30,MATCH(11,'Workbook Set-up'!$D$21:$D$30,0)))</f>
        <v/>
      </c>
      <c r="E58" s="215"/>
      <c r="F58" s="209"/>
      <c r="G58" s="210"/>
    </row>
    <row r="59" spans="1:8" ht="12.75">
      <c r="A59" s="63"/>
      <c r="B59" s="63"/>
      <c r="C59" s="81"/>
      <c r="D59" s="227" t="str">
        <f>IF(ISNA(MATCH(12,'Workbook Set-up'!$D$21:$D$30,0)),"",INDEX('Workbook Set-up'!$A$21:$A$30,MATCH(12,'Workbook Set-up'!$D$21:$D$30,0)))</f>
        <v/>
      </c>
      <c r="E59" s="215"/>
      <c r="F59" s="209"/>
      <c r="G59" s="210"/>
    </row>
    <row r="60" spans="1:8" ht="12.75">
      <c r="A60" s="63"/>
      <c r="B60" s="63"/>
      <c r="C60" s="81"/>
      <c r="D60" s="227" t="str">
        <f>IF(ISNA(MATCH(13,'Workbook Set-up'!$D$21:$D$30,0)),"",INDEX('Workbook Set-up'!$A$21:$A$30,MATCH(13,'Workbook Set-up'!$D$21:$D$30,0)))</f>
        <v/>
      </c>
      <c r="E60" s="215"/>
      <c r="F60" s="209"/>
      <c r="G60" s="210"/>
    </row>
    <row r="61" spans="1:8" ht="12.75">
      <c r="A61" s="63"/>
      <c r="B61" s="63"/>
      <c r="C61" s="81"/>
      <c r="D61" s="227" t="str">
        <f>IF(ISNA(MATCH(14,'Workbook Set-up'!$D$21:$D$30,0)),"",INDEX('Workbook Set-up'!$A$21:$A$30,MATCH(14,'Workbook Set-up'!$D$21:$D$30,0)))</f>
        <v/>
      </c>
      <c r="E61" s="215"/>
      <c r="F61" s="209"/>
      <c r="G61" s="210"/>
    </row>
    <row r="62" spans="1:8" ht="16.7" customHeight="1" thickBot="1">
      <c r="A62" s="63"/>
      <c r="B62" s="63"/>
      <c r="C62" s="81"/>
      <c r="D62" s="141"/>
      <c r="E62" s="216"/>
      <c r="F62" s="209"/>
      <c r="G62" s="210"/>
    </row>
    <row r="63" spans="1:8" ht="12.75">
      <c r="A63" s="63"/>
      <c r="B63" s="81"/>
      <c r="C63" s="63"/>
      <c r="D63" s="63"/>
    </row>
    <row r="64" spans="1:8" ht="30" customHeight="1">
      <c r="A64" s="462" t="s">
        <v>165</v>
      </c>
      <c r="B64" s="462"/>
      <c r="C64" s="462"/>
      <c r="D64" s="462"/>
      <c r="E64" s="462"/>
      <c r="F64" s="462"/>
      <c r="G64" s="462"/>
      <c r="H64" s="462"/>
    </row>
    <row r="65" spans="1:8" ht="12.75">
      <c r="A65" s="63"/>
      <c r="B65" s="81"/>
      <c r="C65" s="145"/>
      <c r="D65" s="63"/>
    </row>
    <row r="66" spans="1:8" s="86" customFormat="1" ht="99.95" customHeight="1">
      <c r="A66" s="462" t="s">
        <v>256</v>
      </c>
      <c r="B66" s="462"/>
      <c r="C66" s="462"/>
      <c r="D66" s="462"/>
      <c r="E66" s="462"/>
      <c r="F66" s="462"/>
      <c r="G66" s="462"/>
      <c r="H66" s="462"/>
    </row>
    <row r="67" spans="1:8" ht="15">
      <c r="A67" s="63"/>
      <c r="B67" s="81"/>
      <c r="C67" s="136"/>
      <c r="D67" s="136"/>
    </row>
    <row r="68" spans="1:8" s="93" customFormat="1" ht="30" customHeight="1">
      <c r="A68" s="461" t="s">
        <v>257</v>
      </c>
      <c r="B68" s="461"/>
      <c r="C68" s="461"/>
      <c r="D68" s="461"/>
      <c r="E68" s="461"/>
      <c r="F68" s="461"/>
      <c r="G68" s="461"/>
      <c r="H68" s="461"/>
    </row>
    <row r="69" spans="1:8" ht="16.7" customHeight="1">
      <c r="A69" s="63"/>
      <c r="B69" s="81"/>
      <c r="C69" s="136"/>
      <c r="D69" s="136"/>
    </row>
    <row r="70" spans="1:8" ht="20.25">
      <c r="A70" s="231" t="s">
        <v>179</v>
      </c>
      <c r="B70" s="231"/>
      <c r="C70" s="231"/>
      <c r="D70" s="231"/>
      <c r="E70" s="232"/>
      <c r="F70" s="233"/>
      <c r="G70" s="234"/>
      <c r="H70" s="234"/>
    </row>
    <row r="71" spans="1:8" ht="9.9499999999999993" customHeight="1">
      <c r="A71" s="228"/>
      <c r="B71" s="81"/>
      <c r="C71" s="136"/>
      <c r="D71" s="136"/>
    </row>
    <row r="72" spans="1:8" ht="12.75">
      <c r="A72" s="228"/>
      <c r="B72" s="81"/>
      <c r="C72" s="74" t="s">
        <v>166</v>
      </c>
      <c r="D72" s="137" t="str">
        <f>IF('Workbook Set-up'!B4="","",'Workbook Set-up'!B4)</f>
        <v/>
      </c>
    </row>
    <row r="73" spans="1:8" ht="12.75">
      <c r="A73" s="228"/>
      <c r="B73" s="81"/>
      <c r="C73" s="74" t="s">
        <v>162</v>
      </c>
      <c r="D73" s="138" t="str">
        <f>IF(AND('Workbook Set-up'!$B$13="",'Workbook Set-up'!$B$14=""),"",IF('Workbook Set-up'!$B$13='Workbook Set-up'!$B$14,TEXT('Workbook Set-up'!$B$13,"m/d/yyyy"),IF('Workbook Set-up'!$B$13&lt;&gt;'Workbook Set-up'!$B$14,TEXT('Workbook Set-up'!$B$13,"m/d/yyyy")&amp;" to "&amp;TEXT('Workbook Set-up'!$B$14,"m/d/yyyy"),"")))</f>
        <v/>
      </c>
    </row>
    <row r="74" spans="1:8" ht="12.75">
      <c r="A74" s="228"/>
      <c r="B74" s="81"/>
      <c r="C74" s="74" t="s">
        <v>155</v>
      </c>
      <c r="D74" s="137" t="str">
        <f>IF('Workbook Set-up'!B5="","",'Workbook Set-up'!B5)</f>
        <v/>
      </c>
    </row>
    <row r="75" spans="1:8" ht="12.75">
      <c r="A75" s="228"/>
      <c r="B75" s="81"/>
      <c r="C75" s="74" t="s">
        <v>154</v>
      </c>
      <c r="D75" s="199"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76" spans="1:8" ht="15">
      <c r="A76" s="228"/>
      <c r="B76" s="81"/>
      <c r="C76" s="136"/>
      <c r="D76" s="136"/>
    </row>
    <row r="77" spans="1:8" ht="15">
      <c r="A77" s="228"/>
      <c r="B77" s="81"/>
      <c r="C77" s="145" t="s">
        <v>157</v>
      </c>
      <c r="D77" s="136"/>
    </row>
    <row r="78" spans="1:8" ht="15">
      <c r="A78" s="228"/>
      <c r="B78" s="81"/>
      <c r="C78" s="145" t="s">
        <v>158</v>
      </c>
      <c r="D78" s="136"/>
    </row>
    <row r="79" spans="1:8" ht="15">
      <c r="A79" s="228"/>
      <c r="B79" s="81"/>
      <c r="C79" s="145" t="s">
        <v>156</v>
      </c>
      <c r="D79" s="136"/>
    </row>
    <row r="80" spans="1:8" ht="15">
      <c r="A80" s="228"/>
      <c r="B80" s="81"/>
      <c r="C80" s="136"/>
      <c r="D80" s="136"/>
    </row>
    <row r="82" spans="1:11" s="8" customFormat="1">
      <c r="A82" s="463" t="s">
        <v>262</v>
      </c>
      <c r="B82" s="464"/>
      <c r="C82" s="464"/>
      <c r="D82" s="464"/>
      <c r="E82" s="465"/>
      <c r="F82" s="211"/>
    </row>
    <row r="83" spans="1:11" s="8" customFormat="1" ht="12.75">
      <c r="A83" s="67"/>
      <c r="B83" s="63"/>
      <c r="C83" s="63"/>
      <c r="D83" s="63"/>
      <c r="E83" s="217"/>
      <c r="F83" s="211"/>
    </row>
    <row r="84" spans="1:11" s="8" customFormat="1" ht="13.5" thickBot="1">
      <c r="A84" s="67">
        <v>9</v>
      </c>
      <c r="B84" s="74" t="s">
        <v>246</v>
      </c>
      <c r="C84" s="63"/>
      <c r="D84" s="63"/>
      <c r="E84" s="218" t="s">
        <v>38</v>
      </c>
      <c r="F84" s="211"/>
    </row>
    <row r="85" spans="1:11" s="8" customFormat="1" ht="13.5" thickTop="1">
      <c r="A85" s="67"/>
      <c r="B85" s="70" t="s">
        <v>247</v>
      </c>
      <c r="C85" s="77"/>
      <c r="D85" s="63"/>
      <c r="E85" s="219" t="str">
        <f>IF(SUM('MH Adult'!BU14,'MH Adult'!BW14)=0,"",'MH Adult'!BU14/SUM('MH Adult'!BU14,'MH Adult'!BW14))</f>
        <v/>
      </c>
      <c r="F85" s="212" t="str">
        <f>IF(E85=0,"POC Required",IF(E85&gt;=0.83,"POC Not Required","POC Required"))</f>
        <v>POC Not Required</v>
      </c>
      <c r="J85" s="235" t="str">
        <f>IF(F85="POC Required",ROW(),"")</f>
        <v/>
      </c>
      <c r="K85" s="235" t="str">
        <f>IF(J85="","",RANK(J85,$J$85:$J$88,-1))</f>
        <v/>
      </c>
    </row>
    <row r="86" spans="1:11" s="8" customFormat="1" ht="12.75">
      <c r="A86" s="67"/>
      <c r="B86" s="70" t="s">
        <v>245</v>
      </c>
      <c r="C86" s="77"/>
      <c r="D86" s="63"/>
      <c r="E86" s="219" t="str">
        <f>IF(SUM('MH Adult'!BU21,'MH Adult'!BW21)=0,"",'MH Adult'!BU21/SUM('MH Adult'!BU21,'MH Adult'!BW21))</f>
        <v/>
      </c>
      <c r="F86" s="212" t="str">
        <f t="shared" ref="F86:F87" si="0">IF(E86=0,"POC Required",IF(E86&gt;=0.83,"POC Not Required","POC Required"))</f>
        <v>POC Not Required</v>
      </c>
      <c r="J86" s="235" t="str">
        <f t="shared" ref="J86:J88" si="1">IF(F86="POC Required",ROW(),"")</f>
        <v/>
      </c>
      <c r="K86" s="235" t="str">
        <f t="shared" ref="K86:K88" si="2">IF(J86="","",RANK(J86,$J$85:$J$88,-1))</f>
        <v/>
      </c>
    </row>
    <row r="87" spans="1:11" s="8" customFormat="1" ht="12.75">
      <c r="A87" s="67"/>
      <c r="B87" s="70" t="s">
        <v>248</v>
      </c>
      <c r="C87" s="77"/>
      <c r="D87" s="63"/>
      <c r="E87" s="219" t="str">
        <f>IF(SUM('MH Adult'!BU23,'MH Adult'!BW23)=0,"",'MH Adult'!BU23/SUM('MH Adult'!BU23,'MH Adult'!BW23))</f>
        <v/>
      </c>
      <c r="F87" s="212" t="str">
        <f t="shared" si="0"/>
        <v>POC Not Required</v>
      </c>
      <c r="J87" s="235" t="str">
        <f t="shared" si="1"/>
        <v/>
      </c>
      <c r="K87" s="235" t="str">
        <f t="shared" si="2"/>
        <v/>
      </c>
    </row>
    <row r="88" spans="1:11" s="8" customFormat="1" ht="12.75">
      <c r="A88" s="67"/>
      <c r="B88" s="70" t="s">
        <v>258</v>
      </c>
      <c r="C88" s="77"/>
      <c r="D88" s="63"/>
      <c r="E88" s="219" t="str">
        <f>IF(SUM('MH Adult'!BU36,'MH Adult'!BW36)=0,"",'MH Adult'!BU36/SUM('MH Adult'!BU36,'MH Adult'!BW36))</f>
        <v/>
      </c>
      <c r="F88" s="212" t="str">
        <f>IF(E88=0,"POC Required",IF(E88&gt;=0.83,"POC Not Required","POC Required"))</f>
        <v>POC Not Required</v>
      </c>
      <c r="J88" s="235" t="str">
        <f t="shared" si="1"/>
        <v/>
      </c>
      <c r="K88" s="235" t="str">
        <f t="shared" si="2"/>
        <v/>
      </c>
    </row>
    <row r="89" spans="1:11" s="8" customFormat="1" ht="12.75">
      <c r="A89" s="67"/>
      <c r="B89" s="80"/>
      <c r="C89" s="63"/>
      <c r="D89" s="63"/>
      <c r="E89" s="217"/>
      <c r="F89" s="211"/>
    </row>
    <row r="90" spans="1:11" s="8" customFormat="1" ht="12.75">
      <c r="A90" s="67"/>
      <c r="B90" s="63"/>
      <c r="C90" s="63"/>
      <c r="D90" s="91" t="s">
        <v>39</v>
      </c>
      <c r="E90" s="220">
        <f>'OVERALL SUMMARY'!L21</f>
        <v>0</v>
      </c>
      <c r="F90" s="211"/>
    </row>
    <row r="91" spans="1:11" s="8" customFormat="1" ht="12.75">
      <c r="A91" s="71"/>
      <c r="B91" s="72"/>
      <c r="C91" s="72"/>
      <c r="D91" s="72"/>
      <c r="E91" s="221"/>
      <c r="F91" s="211"/>
    </row>
    <row r="92" spans="1:11" s="8" customFormat="1" ht="12.75">
      <c r="A92" s="72"/>
      <c r="B92" s="63"/>
      <c r="C92" s="63"/>
      <c r="D92" s="63"/>
      <c r="E92" s="222"/>
      <c r="F92" s="211"/>
    </row>
    <row r="93" spans="1:11" s="8" customFormat="1">
      <c r="A93" s="463" t="s">
        <v>263</v>
      </c>
      <c r="B93" s="464"/>
      <c r="C93" s="464"/>
      <c r="D93" s="464"/>
      <c r="E93" s="465"/>
      <c r="F93" s="211"/>
    </row>
    <row r="94" spans="1:11" s="8" customFormat="1" ht="12.75">
      <c r="A94" s="67"/>
      <c r="B94" s="63"/>
      <c r="C94" s="63"/>
      <c r="D94" s="63"/>
      <c r="E94" s="217"/>
      <c r="F94" s="211"/>
    </row>
    <row r="95" spans="1:11" s="8" customFormat="1" ht="13.5" thickBot="1">
      <c r="A95" s="67">
        <v>9</v>
      </c>
      <c r="B95" s="74" t="s">
        <v>246</v>
      </c>
      <c r="C95" s="63"/>
      <c r="D95" s="63"/>
      <c r="E95" s="218" t="s">
        <v>38</v>
      </c>
      <c r="F95" s="211"/>
    </row>
    <row r="96" spans="1:11" s="8" customFormat="1" ht="13.5" thickTop="1">
      <c r="A96" s="67"/>
      <c r="B96" s="70" t="s">
        <v>247</v>
      </c>
      <c r="C96" s="77"/>
      <c r="D96" s="63"/>
      <c r="E96" s="219" t="str">
        <f>IF(SUM('SUD Adult'!BU14,'SUD Adult'!BW14)=0,"",'SUD Adult'!BU14/SUM('SUD Adult'!BU14,'SUD Adult'!BW14))</f>
        <v/>
      </c>
      <c r="F96" s="212" t="str">
        <f>IF(E96=0,"POC Required",IF(E96&gt;=0.83,"POC Not Required","POC Required"))</f>
        <v>POC Not Required</v>
      </c>
      <c r="J96" s="235" t="str">
        <f>IF(F96="POC Required",ROW(),"")</f>
        <v/>
      </c>
      <c r="K96" s="235" t="str">
        <f>IF(J96="","",RANK(J96,$J$96:$J$99,-1))</f>
        <v/>
      </c>
    </row>
    <row r="97" spans="1:11" s="8" customFormat="1" ht="12.75">
      <c r="A97" s="67"/>
      <c r="B97" s="70" t="s">
        <v>245</v>
      </c>
      <c r="C97" s="77"/>
      <c r="D97" s="63"/>
      <c r="E97" s="219" t="str">
        <f>IF(SUM('SUD Adult'!BU21,'SUD Adult'!BW21)=0,"",'SUD Adult'!BU21/SUM('SUD Adult'!BU21,'SUD Adult'!BW21))</f>
        <v/>
      </c>
      <c r="F97" s="212" t="str">
        <f t="shared" ref="F97:F98" si="3">IF(E97=0,"POC Required",IF(E97&gt;=0.83,"POC Not Required","POC Required"))</f>
        <v>POC Not Required</v>
      </c>
      <c r="J97" s="235" t="str">
        <f t="shared" ref="J97:J99" si="4">IF(F97="POC Required",ROW(),"")</f>
        <v/>
      </c>
      <c r="K97" s="235" t="str">
        <f>IF(J97="","",RANK(J97,$J$96:$J$99,-1))</f>
        <v/>
      </c>
    </row>
    <row r="98" spans="1:11" s="8" customFormat="1" ht="12.75">
      <c r="A98" s="67"/>
      <c r="B98" s="70" t="s">
        <v>248</v>
      </c>
      <c r="C98" s="77"/>
      <c r="D98" s="63"/>
      <c r="E98" s="219" t="str">
        <f>IF(SUM('SUD Adult'!BU23,'SUD Adult'!BW23)=0,"",'SUD Adult'!BU23/SUM('SUD Adult'!BU23,'SUD Adult'!BW23))</f>
        <v/>
      </c>
      <c r="F98" s="212" t="str">
        <f t="shared" si="3"/>
        <v>POC Not Required</v>
      </c>
      <c r="J98" s="235" t="str">
        <f t="shared" si="4"/>
        <v/>
      </c>
      <c r="K98" s="235" t="str">
        <f>IF(J98="","",RANK(J98,$J$96:$J$99,-1))</f>
        <v/>
      </c>
    </row>
    <row r="99" spans="1:11" s="8" customFormat="1" ht="12.75">
      <c r="A99" s="67"/>
      <c r="B99" s="70" t="s">
        <v>258</v>
      </c>
      <c r="C99" s="77"/>
      <c r="D99" s="63"/>
      <c r="E99" s="219" t="str">
        <f>IF(SUM('SUD Adult'!BU36,'SUD Adult'!BW36)=0,"",'SUD Adult'!BU36/SUM('SUD Adult'!BU36,'SUD Adult'!BW36))</f>
        <v/>
      </c>
      <c r="F99" s="212" t="str">
        <f>IF(E99=0,"POC Required",IF(E99&gt;=0.83,"POC Not Required","POC Required"))</f>
        <v>POC Not Required</v>
      </c>
      <c r="J99" s="235" t="str">
        <f t="shared" si="4"/>
        <v/>
      </c>
      <c r="K99" s="235" t="str">
        <f>IF(J99="","",RANK(J99,$J$96:$J$99,-1))</f>
        <v/>
      </c>
    </row>
    <row r="100" spans="1:11" s="8" customFormat="1" ht="12.75">
      <c r="A100" s="67"/>
      <c r="B100" s="80"/>
      <c r="C100" s="63"/>
      <c r="D100" s="63"/>
      <c r="E100" s="217"/>
      <c r="F100" s="211"/>
    </row>
    <row r="101" spans="1:11" s="8" customFormat="1" ht="12.75">
      <c r="A101" s="67"/>
      <c r="B101" s="63"/>
      <c r="C101" s="63"/>
      <c r="D101" s="91" t="s">
        <v>39</v>
      </c>
      <c r="E101" s="220">
        <f>'OVERALL SUMMARY'!L34</f>
        <v>0</v>
      </c>
      <c r="F101" s="211"/>
    </row>
    <row r="102" spans="1:11" s="8" customFormat="1" ht="12.75">
      <c r="A102" s="71"/>
      <c r="B102" s="72"/>
      <c r="C102" s="72"/>
      <c r="D102" s="72"/>
      <c r="E102" s="221"/>
      <c r="F102" s="211"/>
    </row>
    <row r="103" spans="1:11" s="8" customFormat="1" ht="12.75">
      <c r="A103" s="431"/>
      <c r="B103" s="431"/>
      <c r="C103" s="431"/>
      <c r="D103" s="431"/>
      <c r="E103" s="432"/>
      <c r="F103" s="211"/>
    </row>
    <row r="104" spans="1:11" ht="12.75">
      <c r="A104" s="228"/>
      <c r="B104" s="81"/>
      <c r="C104" s="74" t="s">
        <v>159</v>
      </c>
      <c r="D104" s="63"/>
    </row>
    <row r="105" spans="1:11" ht="12.75">
      <c r="A105" s="228"/>
      <c r="B105" s="165"/>
      <c r="C105" s="168" t="s">
        <v>160</v>
      </c>
      <c r="D105" s="169"/>
    </row>
    <row r="106" spans="1:11" ht="12.75">
      <c r="A106" s="228"/>
      <c r="B106" s="166"/>
      <c r="C106" s="63"/>
      <c r="D106" s="68"/>
    </row>
    <row r="107" spans="1:11" ht="30" customHeight="1">
      <c r="A107" s="228"/>
      <c r="B107" s="166">
        <v>1</v>
      </c>
      <c r="C107" s="454"/>
      <c r="D107" s="455"/>
    </row>
    <row r="108" spans="1:11" ht="9.9499999999999993" customHeight="1">
      <c r="A108" s="228"/>
      <c r="B108" s="166"/>
      <c r="C108" s="170"/>
      <c r="D108" s="68"/>
    </row>
    <row r="109" spans="1:11" ht="30" customHeight="1">
      <c r="A109" s="228"/>
      <c r="B109" s="166">
        <v>2</v>
      </c>
      <c r="C109" s="454"/>
      <c r="D109" s="455"/>
    </row>
    <row r="110" spans="1:11" ht="9.9499999999999993" customHeight="1">
      <c r="A110" s="228"/>
      <c r="B110" s="166"/>
      <c r="C110" s="170"/>
      <c r="D110" s="68"/>
    </row>
    <row r="111" spans="1:11" ht="30" customHeight="1">
      <c r="A111" s="228"/>
      <c r="B111" s="166">
        <v>3</v>
      </c>
      <c r="C111" s="454"/>
      <c r="D111" s="455"/>
    </row>
    <row r="112" spans="1:11" ht="9.9499999999999993" customHeight="1">
      <c r="A112" s="228"/>
      <c r="B112" s="166"/>
      <c r="C112" s="170"/>
      <c r="D112" s="68"/>
    </row>
    <row r="113" spans="1:4" ht="30" customHeight="1">
      <c r="A113" s="228"/>
      <c r="B113" s="166">
        <v>4</v>
      </c>
      <c r="C113" s="454"/>
      <c r="D113" s="455"/>
    </row>
    <row r="114" spans="1:4" ht="9.9499999999999993" customHeight="1">
      <c r="A114" s="228"/>
      <c r="B114" s="166"/>
      <c r="C114" s="170"/>
      <c r="D114" s="68"/>
    </row>
    <row r="115" spans="1:4" ht="30" customHeight="1">
      <c r="A115" s="228"/>
      <c r="B115" s="166">
        <v>5</v>
      </c>
      <c r="C115" s="454"/>
      <c r="D115" s="455"/>
    </row>
    <row r="116" spans="1:4" ht="15" customHeight="1">
      <c r="A116" s="228"/>
      <c r="B116" s="167"/>
      <c r="C116" s="171"/>
      <c r="D116" s="172"/>
    </row>
    <row r="117" spans="1:4" ht="15">
      <c r="A117" s="228"/>
      <c r="B117" s="81"/>
      <c r="C117" s="136"/>
      <c r="D117" s="136"/>
    </row>
  </sheetData>
  <mergeCells count="21">
    <mergeCell ref="A13:H13"/>
    <mergeCell ref="C38:H38"/>
    <mergeCell ref="A64:H64"/>
    <mergeCell ref="A66:H66"/>
    <mergeCell ref="C113:D113"/>
    <mergeCell ref="A82:E82"/>
    <mergeCell ref="A93:E93"/>
    <mergeCell ref="C115:D115"/>
    <mergeCell ref="A14:D14"/>
    <mergeCell ref="C109:D109"/>
    <mergeCell ref="A15:H15"/>
    <mergeCell ref="A19:H19"/>
    <mergeCell ref="A21:H21"/>
    <mergeCell ref="A22:H22"/>
    <mergeCell ref="A23:H23"/>
    <mergeCell ref="A26:H26"/>
    <mergeCell ref="A28:H28"/>
    <mergeCell ref="A32:H32"/>
    <mergeCell ref="C111:D111"/>
    <mergeCell ref="C107:D107"/>
    <mergeCell ref="A68:H68"/>
  </mergeCells>
  <conditionalFormatting sqref="E85:E88">
    <cfRule type="cellIs" dxfId="44" priority="145" stopIfTrue="1" operator="greaterThanOrEqual">
      <formula>0.83</formula>
    </cfRule>
    <cfRule type="cellIs" dxfId="43" priority="146" stopIfTrue="1" operator="lessThan">
      <formula>0.83</formula>
    </cfRule>
  </conditionalFormatting>
  <conditionalFormatting sqref="E90">
    <cfRule type="cellIs" dxfId="42" priority="132" stopIfTrue="1" operator="greaterThanOrEqual">
      <formula>0.83</formula>
    </cfRule>
    <cfRule type="cellIs" dxfId="41" priority="133" stopIfTrue="1" operator="lessThan">
      <formula>0.83</formula>
    </cfRule>
  </conditionalFormatting>
  <conditionalFormatting sqref="F85:F88">
    <cfRule type="cellIs" dxfId="40" priority="47" operator="equal">
      <formula>"POC Required"</formula>
    </cfRule>
    <cfRule type="cellIs" dxfId="39" priority="48" operator="equal">
      <formula>"POC Not Required"</formula>
    </cfRule>
  </conditionalFormatting>
  <conditionalFormatting sqref="E96:E99">
    <cfRule type="cellIs" dxfId="38" priority="5" stopIfTrue="1" operator="greaterThanOrEqual">
      <formula>0.83</formula>
    </cfRule>
    <cfRule type="cellIs" dxfId="37" priority="6" stopIfTrue="1" operator="lessThan">
      <formula>0.83</formula>
    </cfRule>
  </conditionalFormatting>
  <conditionalFormatting sqref="E101">
    <cfRule type="cellIs" dxfId="36" priority="3" stopIfTrue="1" operator="greaterThanOrEqual">
      <formula>0.83</formula>
    </cfRule>
    <cfRule type="cellIs" dxfId="35" priority="4" stopIfTrue="1" operator="lessThan">
      <formula>0.83</formula>
    </cfRule>
  </conditionalFormatting>
  <conditionalFormatting sqref="F96:F99">
    <cfRule type="cellIs" dxfId="34" priority="1" operator="equal">
      <formula>"POC Required"</formula>
    </cfRule>
    <cfRule type="cellIs" dxfId="33" priority="2" operator="equal">
      <formula>"POC Not Required"</formula>
    </cfRule>
  </conditionalFormatting>
  <printOptions horizontalCentered="1"/>
  <pageMargins left="0.2" right="0.2" top="0.3" bottom="0.3" header="0" footer="0"/>
  <pageSetup orientation="landscape" r:id="rId1"/>
  <headerFooter differentFirst="1">
    <oddFooter>&amp;C&amp;P of &amp;N</oddFooter>
  </headerFooter>
  <rowBreaks count="1" manualBreakCount="1">
    <brk id="10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19050</xdr:colOff>
                    <xdr:row>76</xdr:row>
                    <xdr:rowOff>9525</xdr:rowOff>
                  </from>
                  <to>
                    <xdr:col>2</xdr:col>
                    <xdr:colOff>0</xdr:colOff>
                    <xdr:row>77</xdr:row>
                    <xdr:rowOff>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19050</xdr:colOff>
                    <xdr:row>77</xdr:row>
                    <xdr:rowOff>19050</xdr:rowOff>
                  </from>
                  <to>
                    <xdr:col>1</xdr:col>
                    <xdr:colOff>238125</xdr:colOff>
                    <xdr:row>78</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19050</xdr:colOff>
                    <xdr:row>78</xdr:row>
                    <xdr:rowOff>9525</xdr:rowOff>
                  </from>
                  <to>
                    <xdr:col>1</xdr:col>
                    <xdr:colOff>228600</xdr:colOff>
                    <xdr:row>79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22"/>
  </sheetPr>
  <dimension ref="A1:N32"/>
  <sheetViews>
    <sheetView showGridLines="0" workbookViewId="0">
      <pane ySplit="4" topLeftCell="A5" activePane="bottomLeft" state="frozen"/>
      <selection pane="bottomLeft" activeCell="B6" sqref="B6"/>
    </sheetView>
  </sheetViews>
  <sheetFormatPr defaultColWidth="9.140625" defaultRowHeight="12.75"/>
  <cols>
    <col min="1" max="1" width="3.28515625" style="93" customWidth="1"/>
    <col min="2" max="3" width="10.7109375" style="93" customWidth="1"/>
    <col min="4" max="4" width="40.7109375" style="93" customWidth="1"/>
    <col min="5" max="5" width="10.7109375" style="93" customWidth="1"/>
    <col min="6" max="7" width="8.7109375" style="93" customWidth="1"/>
    <col min="8" max="8" width="10.7109375" style="93" customWidth="1"/>
    <col min="9" max="12" width="8.7109375" style="93" customWidth="1"/>
    <col min="13" max="13" width="16.5703125" style="94" customWidth="1"/>
    <col min="14" max="16384" width="9.140625" style="93"/>
  </cols>
  <sheetData>
    <row r="1" spans="1:14" s="65" customFormat="1" ht="19.899999999999999" customHeight="1">
      <c r="A1" s="155" t="s">
        <v>183</v>
      </c>
      <c r="B1" s="156"/>
      <c r="C1" s="156"/>
      <c r="D1" s="157"/>
      <c r="E1" s="157"/>
      <c r="F1" s="157"/>
      <c r="G1" s="157"/>
      <c r="H1" s="157"/>
      <c r="I1" s="157"/>
      <c r="J1" s="157"/>
      <c r="K1" s="157"/>
      <c r="L1" s="161"/>
      <c r="M1" s="66"/>
    </row>
    <row r="2" spans="1:14" s="65" customFormat="1" ht="19.899999999999999" customHeight="1">
      <c r="A2" s="158" t="str">
        <f>IF('Workbook Set-up'!$B$4="","[Name of LME-MCO]",'Workbook Set-up'!$B$4)</f>
        <v>[Name of LME-MCO]</v>
      </c>
      <c r="B2" s="159"/>
      <c r="C2" s="159"/>
      <c r="D2" s="160"/>
      <c r="E2" s="160"/>
      <c r="F2" s="160"/>
      <c r="G2" s="160"/>
      <c r="H2" s="160"/>
      <c r="I2" s="160"/>
      <c r="J2" s="160"/>
      <c r="K2" s="160"/>
      <c r="L2" s="162"/>
      <c r="M2" s="66"/>
    </row>
    <row r="3" spans="1:14" s="65" customFormat="1" ht="19.899999999999999" customHeight="1">
      <c r="A3" s="158"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3" s="159"/>
      <c r="C3" s="159"/>
      <c r="D3" s="160"/>
      <c r="E3" s="160"/>
      <c r="F3" s="160"/>
      <c r="G3" s="160"/>
      <c r="H3" s="160"/>
      <c r="I3" s="160"/>
      <c r="J3" s="160"/>
      <c r="K3" s="160"/>
      <c r="L3" s="162"/>
      <c r="M3" s="66"/>
    </row>
    <row r="4" spans="1:14" s="65" customFormat="1" ht="19.899999999999999" customHeight="1">
      <c r="A4" s="158" t="str">
        <f>IF(AND('Workbook Set-up'!$B$13="",'Workbook Set-up'!$B$14=""),"",IF('Workbook Set-up'!$B$13='Workbook Set-up'!$B$14,TEXT('Workbook Set-up'!$B$13,"m/d/yyyy"),IF('Workbook Set-up'!$B$13&lt;&gt;'Workbook Set-up'!$B$14,TEXT('Workbook Set-up'!$B$13,"m/d/yyyy")&amp;" to "&amp;TEXT('Workbook Set-up'!$B$14,"m/d/yyyy"),"")))</f>
        <v/>
      </c>
      <c r="B4" s="159"/>
      <c r="C4" s="159"/>
      <c r="D4" s="160"/>
      <c r="E4" s="160"/>
      <c r="F4" s="160"/>
      <c r="G4" s="160"/>
      <c r="H4" s="160"/>
      <c r="I4" s="160"/>
      <c r="J4" s="160"/>
      <c r="K4" s="160"/>
      <c r="L4" s="162"/>
      <c r="M4" s="66"/>
    </row>
    <row r="5" spans="1:14" s="8" customFormat="1" ht="13.9" customHeight="1">
      <c r="A5" s="88"/>
      <c r="B5" s="89"/>
      <c r="C5" s="89"/>
      <c r="D5" s="89"/>
      <c r="E5" s="89"/>
      <c r="F5" s="89"/>
      <c r="G5" s="89"/>
      <c r="H5" s="89"/>
      <c r="I5" s="89"/>
      <c r="J5" s="89"/>
      <c r="K5" s="89"/>
      <c r="L5" s="111"/>
      <c r="M5" s="250" t="s">
        <v>35</v>
      </c>
      <c r="N5" s="63"/>
    </row>
    <row r="6" spans="1:14" s="8" customFormat="1" ht="13.9" customHeight="1">
      <c r="A6" s="151"/>
      <c r="B6" s="152" t="s">
        <v>184</v>
      </c>
      <c r="C6" s="153"/>
      <c r="D6" s="153"/>
      <c r="E6" s="153"/>
      <c r="F6" s="153"/>
      <c r="G6" s="153"/>
      <c r="H6" s="153"/>
      <c r="I6" s="153"/>
      <c r="J6" s="153"/>
      <c r="K6" s="153"/>
      <c r="L6" s="154"/>
      <c r="M6" s="251" t="s">
        <v>36</v>
      </c>
    </row>
    <row r="7" spans="1:14" s="86" customFormat="1">
      <c r="A7" s="67"/>
      <c r="B7" s="63"/>
      <c r="C7" s="63"/>
      <c r="D7" s="63"/>
      <c r="E7" s="63"/>
      <c r="F7" s="63"/>
      <c r="G7" s="63"/>
      <c r="H7" s="63"/>
      <c r="I7" s="63"/>
      <c r="J7" s="63"/>
      <c r="K7" s="63"/>
      <c r="L7" s="68"/>
      <c r="M7" s="87" t="s">
        <v>9</v>
      </c>
    </row>
    <row r="8" spans="1:14" s="8" customFormat="1">
      <c r="A8" s="112"/>
      <c r="B8" s="109"/>
      <c r="C8" s="109"/>
      <c r="D8" s="109"/>
      <c r="E8" s="109"/>
      <c r="F8" s="109"/>
      <c r="G8" s="109"/>
      <c r="H8" s="109"/>
      <c r="I8" s="109"/>
      <c r="J8" s="109"/>
      <c r="K8" s="109"/>
      <c r="L8" s="110"/>
      <c r="M8" s="87" t="s">
        <v>9</v>
      </c>
    </row>
    <row r="9" spans="1:14" s="8" customFormat="1" ht="39" thickBot="1">
      <c r="A9" s="67"/>
      <c r="B9" s="63"/>
      <c r="C9" s="63"/>
      <c r="D9" s="63"/>
      <c r="E9" s="63"/>
      <c r="F9" s="63"/>
      <c r="G9" s="63"/>
      <c r="H9" s="75" t="s">
        <v>40</v>
      </c>
      <c r="I9" s="76" t="s">
        <v>18</v>
      </c>
      <c r="J9" s="76" t="s">
        <v>33</v>
      </c>
      <c r="K9" s="76" t="s">
        <v>34</v>
      </c>
      <c r="L9" s="85" t="s">
        <v>38</v>
      </c>
      <c r="M9" s="87" t="s">
        <v>9</v>
      </c>
    </row>
    <row r="10" spans="1:14" ht="13.5" thickTop="1">
      <c r="A10" s="67"/>
      <c r="B10" s="74" t="s">
        <v>49</v>
      </c>
      <c r="C10" s="63"/>
      <c r="D10" s="90"/>
      <c r="E10" s="63"/>
      <c r="F10" s="63"/>
      <c r="G10" s="63"/>
      <c r="H10" s="105">
        <f>H21+H31</f>
        <v>0</v>
      </c>
      <c r="I10" s="106">
        <f>I21+I31</f>
        <v>0</v>
      </c>
      <c r="J10" s="106">
        <f>J21+J31</f>
        <v>0</v>
      </c>
      <c r="K10" s="106">
        <f>K21+K31</f>
        <v>0</v>
      </c>
      <c r="L10" s="92" t="str">
        <f>IF(SUM(J10:K10)=0,"",J10/SUM(J10:K10))</f>
        <v/>
      </c>
      <c r="M10" s="87" t="s">
        <v>9</v>
      </c>
    </row>
    <row r="11" spans="1:14" s="8" customFormat="1" ht="12.75" customHeight="1">
      <c r="A11" s="67"/>
      <c r="B11" s="63"/>
      <c r="C11" s="63"/>
      <c r="D11" s="63"/>
      <c r="E11" s="63"/>
      <c r="F11" s="63"/>
      <c r="G11" s="63"/>
      <c r="H11" s="63"/>
      <c r="I11" s="63"/>
      <c r="J11" s="63"/>
      <c r="K11" s="63"/>
      <c r="L11" s="68"/>
      <c r="M11" s="87" t="s">
        <v>9</v>
      </c>
    </row>
    <row r="12" spans="1:14" s="8" customFormat="1" ht="12.75" customHeight="1">
      <c r="A12" s="71"/>
      <c r="B12" s="72"/>
      <c r="C12" s="72"/>
      <c r="D12" s="72"/>
      <c r="E12" s="72"/>
      <c r="F12" s="72"/>
      <c r="G12" s="72"/>
      <c r="H12" s="72"/>
      <c r="I12" s="72"/>
      <c r="J12" s="72"/>
      <c r="K12" s="72"/>
      <c r="L12" s="73"/>
      <c r="M12" s="87" t="s">
        <v>9</v>
      </c>
    </row>
    <row r="13" spans="1:14" s="8" customFormat="1">
      <c r="A13" s="71"/>
      <c r="B13" s="63"/>
      <c r="C13" s="63"/>
      <c r="D13" s="63"/>
      <c r="E13" s="63"/>
      <c r="F13" s="63"/>
      <c r="G13" s="63"/>
      <c r="H13" s="63"/>
      <c r="I13" s="63"/>
      <c r="J13" s="63"/>
      <c r="K13" s="63"/>
      <c r="L13" s="73"/>
      <c r="M13" s="69">
        <f>'Workbook Set-up'!$B$21</f>
        <v>0</v>
      </c>
    </row>
    <row r="14" spans="1:14" s="8" customFormat="1" ht="15.75">
      <c r="A14" s="463" t="s">
        <v>262</v>
      </c>
      <c r="B14" s="466"/>
      <c r="C14" s="466"/>
      <c r="D14" s="466"/>
      <c r="E14" s="466"/>
      <c r="F14" s="466"/>
      <c r="G14" s="466"/>
      <c r="H14" s="466"/>
      <c r="I14" s="466"/>
      <c r="J14" s="466"/>
      <c r="K14" s="466"/>
      <c r="L14" s="467"/>
      <c r="M14" s="69">
        <f>'Workbook Set-up'!$B$21</f>
        <v>0</v>
      </c>
    </row>
    <row r="15" spans="1:14" s="8" customFormat="1" ht="13.9" customHeight="1">
      <c r="A15" s="67"/>
      <c r="B15" s="63"/>
      <c r="C15" s="63"/>
      <c r="D15" s="63"/>
      <c r="E15" s="63"/>
      <c r="F15" s="63"/>
      <c r="G15" s="63"/>
      <c r="H15" s="63"/>
      <c r="I15" s="63"/>
      <c r="J15" s="63"/>
      <c r="K15" s="63"/>
      <c r="L15" s="68"/>
      <c r="M15" s="69">
        <f>'Workbook Set-up'!$B$21</f>
        <v>0</v>
      </c>
    </row>
    <row r="16" spans="1:14" s="8" customFormat="1" ht="26.25" thickBot="1">
      <c r="A16" s="67"/>
      <c r="B16" s="74" t="s">
        <v>246</v>
      </c>
      <c r="C16" s="63"/>
      <c r="D16" s="63"/>
      <c r="E16" s="63"/>
      <c r="F16" s="63"/>
      <c r="G16" s="63"/>
      <c r="H16" s="75" t="s">
        <v>37</v>
      </c>
      <c r="I16" s="76" t="s">
        <v>18</v>
      </c>
      <c r="J16" s="76" t="s">
        <v>33</v>
      </c>
      <c r="K16" s="76" t="s">
        <v>34</v>
      </c>
      <c r="L16" s="76" t="s">
        <v>38</v>
      </c>
      <c r="M16" s="69">
        <f>'Workbook Set-up'!$B$21</f>
        <v>0</v>
      </c>
    </row>
    <row r="17" spans="1:13" s="8" customFormat="1" ht="13.5" thickTop="1">
      <c r="A17" s="433">
        <v>1</v>
      </c>
      <c r="B17" s="70" t="s">
        <v>247</v>
      </c>
      <c r="C17" s="77"/>
      <c r="D17" s="63"/>
      <c r="E17" s="63"/>
      <c r="F17" s="63"/>
      <c r="G17" s="63"/>
      <c r="H17" s="78">
        <f>J17+K17</f>
        <v>0</v>
      </c>
      <c r="I17" s="78">
        <f>'MH Adult'!BY14</f>
        <v>0</v>
      </c>
      <c r="J17" s="78">
        <f>'MH Adult'!BU14</f>
        <v>0</v>
      </c>
      <c r="K17" s="78">
        <f>'MH Adult'!BW14</f>
        <v>0</v>
      </c>
      <c r="L17" s="79">
        <f>'MH Adult'!BV14</f>
        <v>0</v>
      </c>
      <c r="M17" s="69">
        <f>'Workbook Set-up'!$B$21</f>
        <v>0</v>
      </c>
    </row>
    <row r="18" spans="1:13" s="8" customFormat="1">
      <c r="A18" s="434" t="s">
        <v>284</v>
      </c>
      <c r="B18" s="70" t="s">
        <v>245</v>
      </c>
      <c r="C18" s="77"/>
      <c r="D18" s="63"/>
      <c r="E18" s="63"/>
      <c r="F18" s="63"/>
      <c r="G18" s="63"/>
      <c r="H18" s="78">
        <f t="shared" ref="H18:H20" si="0">J18+K18</f>
        <v>0</v>
      </c>
      <c r="I18" s="78">
        <f>'MH Adult'!BY21</f>
        <v>0</v>
      </c>
      <c r="J18" s="78">
        <f>'MH Adult'!BU21</f>
        <v>0</v>
      </c>
      <c r="K18" s="78">
        <f>'MH Adult'!BW21</f>
        <v>0</v>
      </c>
      <c r="L18" s="79">
        <f>'MH Adult'!BV21</f>
        <v>0</v>
      </c>
      <c r="M18" s="69">
        <f>'Workbook Set-up'!$B$21</f>
        <v>0</v>
      </c>
    </row>
    <row r="19" spans="1:13" s="8" customFormat="1">
      <c r="A19" s="433">
        <v>3</v>
      </c>
      <c r="B19" s="70" t="s">
        <v>248</v>
      </c>
      <c r="C19" s="77"/>
      <c r="D19" s="63"/>
      <c r="E19" s="63"/>
      <c r="F19" s="63"/>
      <c r="G19" s="63"/>
      <c r="H19" s="407">
        <f t="shared" ref="H19" si="1">J19+K19</f>
        <v>0</v>
      </c>
      <c r="I19" s="407">
        <f>'MH Adult'!BY23</f>
        <v>0</v>
      </c>
      <c r="J19" s="407">
        <f>'MH Adult'!BU23</f>
        <v>0</v>
      </c>
      <c r="K19" s="407">
        <f>'MH Adult'!BW23</f>
        <v>0</v>
      </c>
      <c r="L19" s="408">
        <f>'MH Adult'!BV23</f>
        <v>0</v>
      </c>
      <c r="M19" s="69">
        <f>'Workbook Set-up'!$B$21</f>
        <v>0</v>
      </c>
    </row>
    <row r="20" spans="1:13" s="8" customFormat="1" ht="13.5" thickBot="1">
      <c r="A20" s="433">
        <v>7</v>
      </c>
      <c r="B20" s="70" t="s">
        <v>258</v>
      </c>
      <c r="C20" s="77"/>
      <c r="D20" s="63"/>
      <c r="E20" s="63"/>
      <c r="F20" s="63"/>
      <c r="G20" s="63"/>
      <c r="H20" s="405">
        <f t="shared" si="0"/>
        <v>0</v>
      </c>
      <c r="I20" s="405">
        <f>'MH Adult'!BY36</f>
        <v>0</v>
      </c>
      <c r="J20" s="405">
        <f>'MH Adult'!BU36</f>
        <v>0</v>
      </c>
      <c r="K20" s="405">
        <f>'MH Adult'!BW36</f>
        <v>0</v>
      </c>
      <c r="L20" s="406">
        <f>'MH Adult'!BV36</f>
        <v>0</v>
      </c>
      <c r="M20" s="69">
        <f>'Workbook Set-up'!$B$21</f>
        <v>0</v>
      </c>
    </row>
    <row r="21" spans="1:13" s="8" customFormat="1" ht="13.5" thickTop="1">
      <c r="A21" s="67"/>
      <c r="B21" s="63"/>
      <c r="C21" s="63"/>
      <c r="D21" s="63"/>
      <c r="E21" s="63"/>
      <c r="F21" s="63"/>
      <c r="G21" s="82" t="s">
        <v>39</v>
      </c>
      <c r="H21" s="83">
        <f>SUM(H17:H20)</f>
        <v>0</v>
      </c>
      <c r="I21" s="83">
        <f>SUM(I17:I20)</f>
        <v>0</v>
      </c>
      <c r="J21" s="83">
        <f>SUM(J17:J20)</f>
        <v>0</v>
      </c>
      <c r="K21" s="83">
        <f>SUM(K17:K20)</f>
        <v>0</v>
      </c>
      <c r="L21" s="84">
        <f>IF(SUM(J21:K21)=0,0,J21/SUM(J21:K21))</f>
        <v>0</v>
      </c>
      <c r="M21" s="69">
        <f>'Workbook Set-up'!$B$21</f>
        <v>0</v>
      </c>
    </row>
    <row r="22" spans="1:13" s="8" customFormat="1">
      <c r="A22" s="71"/>
      <c r="B22" s="72"/>
      <c r="C22" s="72"/>
      <c r="D22" s="72"/>
      <c r="E22" s="72"/>
      <c r="F22" s="72"/>
      <c r="G22" s="72"/>
      <c r="H22" s="72"/>
      <c r="I22" s="72"/>
      <c r="J22" s="72"/>
      <c r="K22" s="72"/>
      <c r="L22" s="73"/>
      <c r="M22" s="69">
        <f>'Workbook Set-up'!$B$21</f>
        <v>0</v>
      </c>
    </row>
    <row r="23" spans="1:13" s="8" customFormat="1">
      <c r="A23" s="71"/>
      <c r="B23" s="63"/>
      <c r="C23" s="63"/>
      <c r="D23" s="63"/>
      <c r="E23" s="63"/>
      <c r="F23" s="63"/>
      <c r="G23" s="63"/>
      <c r="H23" s="63"/>
      <c r="I23" s="63"/>
      <c r="J23" s="63"/>
      <c r="K23" s="63"/>
      <c r="L23" s="73"/>
      <c r="M23" s="69">
        <f>'Workbook Set-up'!$B$22</f>
        <v>0</v>
      </c>
    </row>
    <row r="24" spans="1:13" s="8" customFormat="1" ht="15.75">
      <c r="A24" s="463" t="s">
        <v>263</v>
      </c>
      <c r="B24" s="466"/>
      <c r="C24" s="466"/>
      <c r="D24" s="466"/>
      <c r="E24" s="466"/>
      <c r="F24" s="466"/>
      <c r="G24" s="466"/>
      <c r="H24" s="466"/>
      <c r="I24" s="466"/>
      <c r="J24" s="466"/>
      <c r="K24" s="466"/>
      <c r="L24" s="467"/>
      <c r="M24" s="69">
        <f>'Workbook Set-up'!$B$22</f>
        <v>0</v>
      </c>
    </row>
    <row r="25" spans="1:13" s="8" customFormat="1" ht="13.9" customHeight="1">
      <c r="A25" s="67"/>
      <c r="B25" s="63"/>
      <c r="C25" s="63"/>
      <c r="D25" s="63"/>
      <c r="E25" s="63"/>
      <c r="F25" s="63"/>
      <c r="G25" s="63"/>
      <c r="H25" s="63"/>
      <c r="I25" s="63"/>
      <c r="J25" s="63"/>
      <c r="K25" s="63"/>
      <c r="L25" s="68"/>
      <c r="M25" s="69">
        <f>'Workbook Set-up'!$B$22</f>
        <v>0</v>
      </c>
    </row>
    <row r="26" spans="1:13" s="8" customFormat="1" ht="26.25" thickBot="1">
      <c r="A26" s="67"/>
      <c r="B26" s="74" t="s">
        <v>246</v>
      </c>
      <c r="C26" s="63"/>
      <c r="D26" s="63"/>
      <c r="E26" s="63"/>
      <c r="F26" s="63"/>
      <c r="G26" s="63"/>
      <c r="H26" s="75" t="s">
        <v>37</v>
      </c>
      <c r="I26" s="76" t="s">
        <v>18</v>
      </c>
      <c r="J26" s="76" t="s">
        <v>33</v>
      </c>
      <c r="K26" s="76" t="s">
        <v>34</v>
      </c>
      <c r="L26" s="76" t="s">
        <v>38</v>
      </c>
      <c r="M26" s="69">
        <f>'Workbook Set-up'!$B$22</f>
        <v>0</v>
      </c>
    </row>
    <row r="27" spans="1:13" s="8" customFormat="1" ht="13.5" thickTop="1">
      <c r="A27" s="433">
        <v>1</v>
      </c>
      <c r="B27" s="70" t="s">
        <v>247</v>
      </c>
      <c r="C27" s="77"/>
      <c r="D27" s="63"/>
      <c r="E27" s="63"/>
      <c r="F27" s="63"/>
      <c r="G27" s="63"/>
      <c r="H27" s="78">
        <f>J27+K27</f>
        <v>0</v>
      </c>
      <c r="I27" s="78">
        <f>'SUD Adult'!BY14</f>
        <v>0</v>
      </c>
      <c r="J27" s="78">
        <f>'SUD Adult'!BU14</f>
        <v>0</v>
      </c>
      <c r="K27" s="78">
        <f>'SUD Adult'!BW14</f>
        <v>0</v>
      </c>
      <c r="L27" s="79">
        <f>'SUD Adult'!BV14</f>
        <v>0</v>
      </c>
      <c r="M27" s="69">
        <f>'Workbook Set-up'!$B$22</f>
        <v>0</v>
      </c>
    </row>
    <row r="28" spans="1:13" s="8" customFormat="1">
      <c r="A28" s="434" t="s">
        <v>284</v>
      </c>
      <c r="B28" s="70" t="s">
        <v>245</v>
      </c>
      <c r="C28" s="77"/>
      <c r="D28" s="63"/>
      <c r="E28" s="63"/>
      <c r="F28" s="63"/>
      <c r="G28" s="63"/>
      <c r="H28" s="78">
        <f t="shared" ref="H28:H30" si="2">J28+K28</f>
        <v>0</v>
      </c>
      <c r="I28" s="78">
        <f>'SUD Adult'!BY21</f>
        <v>0</v>
      </c>
      <c r="J28" s="78">
        <f>'SUD Adult'!BU21</f>
        <v>0</v>
      </c>
      <c r="K28" s="78">
        <f>'SUD Adult'!BW21</f>
        <v>0</v>
      </c>
      <c r="L28" s="79">
        <f>'SUD Adult'!BV21</f>
        <v>0</v>
      </c>
      <c r="M28" s="69">
        <f>'Workbook Set-up'!$B$22</f>
        <v>0</v>
      </c>
    </row>
    <row r="29" spans="1:13" s="8" customFormat="1">
      <c r="A29" s="433">
        <v>3</v>
      </c>
      <c r="B29" s="70" t="s">
        <v>248</v>
      </c>
      <c r="C29" s="77"/>
      <c r="D29" s="63"/>
      <c r="E29" s="63"/>
      <c r="F29" s="63"/>
      <c r="G29" s="63"/>
      <c r="H29" s="407">
        <f t="shared" si="2"/>
        <v>0</v>
      </c>
      <c r="I29" s="407">
        <f>'SUD Adult'!BY23</f>
        <v>0</v>
      </c>
      <c r="J29" s="407">
        <f>'SUD Adult'!BU23</f>
        <v>0</v>
      </c>
      <c r="K29" s="407">
        <f>'SUD Adult'!BW23</f>
        <v>0</v>
      </c>
      <c r="L29" s="408">
        <f>'SUD Adult'!BV23</f>
        <v>0</v>
      </c>
      <c r="M29" s="69">
        <f>'Workbook Set-up'!$B$22</f>
        <v>0</v>
      </c>
    </row>
    <row r="30" spans="1:13" s="8" customFormat="1" ht="13.5" thickBot="1">
      <c r="A30" s="433">
        <v>7</v>
      </c>
      <c r="B30" s="70" t="s">
        <v>258</v>
      </c>
      <c r="C30" s="77"/>
      <c r="D30" s="63"/>
      <c r="E30" s="63"/>
      <c r="F30" s="63"/>
      <c r="G30" s="63"/>
      <c r="H30" s="405">
        <f t="shared" si="2"/>
        <v>0</v>
      </c>
      <c r="I30" s="405">
        <f>'SUD Adult'!BY36</f>
        <v>0</v>
      </c>
      <c r="J30" s="405">
        <f>'SUD Adult'!BU36</f>
        <v>0</v>
      </c>
      <c r="K30" s="405">
        <f>'SUD Adult'!BW36</f>
        <v>0</v>
      </c>
      <c r="L30" s="406">
        <f>'SUD Adult'!BV36</f>
        <v>0</v>
      </c>
      <c r="M30" s="69">
        <f>'Workbook Set-up'!$B$22</f>
        <v>0</v>
      </c>
    </row>
    <row r="31" spans="1:13" s="8" customFormat="1" ht="13.5" thickTop="1">
      <c r="A31" s="67"/>
      <c r="B31" s="63"/>
      <c r="C31" s="63"/>
      <c r="D31" s="63"/>
      <c r="E31" s="63"/>
      <c r="F31" s="63"/>
      <c r="G31" s="82" t="s">
        <v>39</v>
      </c>
      <c r="H31" s="83">
        <f>SUM(H27:H30)</f>
        <v>0</v>
      </c>
      <c r="I31" s="83">
        <f>SUM(I27:I30)</f>
        <v>0</v>
      </c>
      <c r="J31" s="83">
        <f>SUM(J27:J30)</f>
        <v>0</v>
      </c>
      <c r="K31" s="83">
        <f>SUM(K27:K30)</f>
        <v>0</v>
      </c>
      <c r="L31" s="84">
        <f>IF(SUM(J31:K31)=0,0,J31/SUM(J31:K31))</f>
        <v>0</v>
      </c>
      <c r="M31" s="69">
        <f>'Workbook Set-up'!$B$22</f>
        <v>0</v>
      </c>
    </row>
    <row r="32" spans="1:13" s="8" customFormat="1">
      <c r="A32" s="71"/>
      <c r="B32" s="72"/>
      <c r="C32" s="72"/>
      <c r="D32" s="72"/>
      <c r="E32" s="72"/>
      <c r="F32" s="72"/>
      <c r="G32" s="72"/>
      <c r="H32" s="72"/>
      <c r="I32" s="72"/>
      <c r="J32" s="72"/>
      <c r="K32" s="72"/>
      <c r="L32" s="73"/>
      <c r="M32" s="69">
        <f>'Workbook Set-up'!$B$22</f>
        <v>0</v>
      </c>
    </row>
  </sheetData>
  <sheetProtection autoFilter="0"/>
  <autoFilter ref="M6:M32" xr:uid="{00000000-0009-0000-0000-00000D000000}"/>
  <mergeCells count="2">
    <mergeCell ref="A14:L14"/>
    <mergeCell ref="A24:L24"/>
  </mergeCells>
  <conditionalFormatting sqref="I17:I18 I20">
    <cfRule type="cellIs" dxfId="32" priority="311" stopIfTrue="1" operator="greaterThan">
      <formula>0</formula>
    </cfRule>
  </conditionalFormatting>
  <conditionalFormatting sqref="K17:K18 K20">
    <cfRule type="cellIs" dxfId="31" priority="312" stopIfTrue="1" operator="greaterThan">
      <formula>0</formula>
    </cfRule>
  </conditionalFormatting>
  <conditionalFormatting sqref="J17:J18 J20">
    <cfRule type="cellIs" dxfId="30" priority="313" stopIfTrue="1" operator="greaterThan">
      <formula>0</formula>
    </cfRule>
  </conditionalFormatting>
  <conditionalFormatting sqref="L17:L18 L20">
    <cfRule type="cellIs" dxfId="29" priority="314" stopIfTrue="1" operator="equal">
      <formula>1</formula>
    </cfRule>
    <cfRule type="expression" dxfId="28" priority="315" stopIfTrue="1">
      <formula>AND(H17&lt;&gt;0,L17&lt;1)</formula>
    </cfRule>
  </conditionalFormatting>
  <conditionalFormatting sqref="I10">
    <cfRule type="cellIs" dxfId="27" priority="170" operator="greaterThan">
      <formula>0</formula>
    </cfRule>
  </conditionalFormatting>
  <conditionalFormatting sqref="J10">
    <cfRule type="cellIs" dxfId="26" priority="169" operator="greaterThan">
      <formula>0</formula>
    </cfRule>
  </conditionalFormatting>
  <conditionalFormatting sqref="K10">
    <cfRule type="cellIs" dxfId="25" priority="168" operator="greaterThan">
      <formula>0</formula>
    </cfRule>
  </conditionalFormatting>
  <conditionalFormatting sqref="L10">
    <cfRule type="cellIs" dxfId="24" priority="35" operator="equal">
      <formula>1</formula>
    </cfRule>
    <cfRule type="expression" dxfId="23" priority="409">
      <formula>AND($H$10&lt;&gt;0,$L$10&lt;1)</formula>
    </cfRule>
  </conditionalFormatting>
  <conditionalFormatting sqref="K21">
    <cfRule type="cellIs" dxfId="22" priority="119" stopIfTrue="1" operator="greaterThan">
      <formula>0</formula>
    </cfRule>
  </conditionalFormatting>
  <conditionalFormatting sqref="J21">
    <cfRule type="cellIs" dxfId="21" priority="120" stopIfTrue="1" operator="greaterThan">
      <formula>0</formula>
    </cfRule>
  </conditionalFormatting>
  <conditionalFormatting sqref="L21">
    <cfRule type="cellIs" dxfId="20" priority="121" stopIfTrue="1" operator="equal">
      <formula>1</formula>
    </cfRule>
    <cfRule type="expression" dxfId="19" priority="122" stopIfTrue="1">
      <formula>AND(H21&lt;&gt;0,L21&lt;1)</formula>
    </cfRule>
  </conditionalFormatting>
  <conditionalFormatting sqref="I19">
    <cfRule type="cellIs" dxfId="18" priority="15" stopIfTrue="1" operator="greaterThan">
      <formula>0</formula>
    </cfRule>
  </conditionalFormatting>
  <conditionalFormatting sqref="K19">
    <cfRule type="cellIs" dxfId="17" priority="16" stopIfTrue="1" operator="greaterThan">
      <formula>0</formula>
    </cfRule>
  </conditionalFormatting>
  <conditionalFormatting sqref="J19">
    <cfRule type="cellIs" dxfId="16" priority="17" stopIfTrue="1" operator="greaterThan">
      <formula>0</formula>
    </cfRule>
  </conditionalFormatting>
  <conditionalFormatting sqref="L19">
    <cfRule type="cellIs" dxfId="15" priority="18" stopIfTrue="1" operator="equal">
      <formula>1</formula>
    </cfRule>
    <cfRule type="expression" dxfId="14" priority="19" stopIfTrue="1">
      <formula>AND(H19&lt;&gt;0,L19&lt;1)</formula>
    </cfRule>
  </conditionalFormatting>
  <conditionalFormatting sqref="I27:I28 I30">
    <cfRule type="cellIs" dxfId="13" priority="10" stopIfTrue="1" operator="greaterThan">
      <formula>0</formula>
    </cfRule>
  </conditionalFormatting>
  <conditionalFormatting sqref="K27:K28 K30">
    <cfRule type="cellIs" dxfId="12" priority="11" stopIfTrue="1" operator="greaterThan">
      <formula>0</formula>
    </cfRule>
  </conditionalFormatting>
  <conditionalFormatting sqref="J27:J28 J30">
    <cfRule type="cellIs" dxfId="11" priority="12" stopIfTrue="1" operator="greaterThan">
      <formula>0</formula>
    </cfRule>
  </conditionalFormatting>
  <conditionalFormatting sqref="L27:L28 L30">
    <cfRule type="cellIs" dxfId="10" priority="13" stopIfTrue="1" operator="equal">
      <formula>1</formula>
    </cfRule>
    <cfRule type="expression" dxfId="9" priority="14" stopIfTrue="1">
      <formula>AND(H27&lt;&gt;0,L27&lt;1)</formula>
    </cfRule>
  </conditionalFormatting>
  <conditionalFormatting sqref="K31">
    <cfRule type="cellIs" dxfId="8" priority="6" stopIfTrue="1" operator="greaterThan">
      <formula>0</formula>
    </cfRule>
  </conditionalFormatting>
  <conditionalFormatting sqref="J31">
    <cfRule type="cellIs" dxfId="7" priority="7" stopIfTrue="1" operator="greaterThan">
      <formula>0</formula>
    </cfRule>
  </conditionalFormatting>
  <conditionalFormatting sqref="L31">
    <cfRule type="cellIs" dxfId="6" priority="8" stopIfTrue="1" operator="equal">
      <formula>1</formula>
    </cfRule>
    <cfRule type="expression" dxfId="5" priority="9" stopIfTrue="1">
      <formula>AND(H31&lt;&gt;0,L31&lt;1)</formula>
    </cfRule>
  </conditionalFormatting>
  <conditionalFormatting sqref="I29">
    <cfRule type="cellIs" dxfId="4" priority="1" stopIfTrue="1" operator="greaterThan">
      <formula>0</formula>
    </cfRule>
  </conditionalFormatting>
  <conditionalFormatting sqref="K29">
    <cfRule type="cellIs" dxfId="3" priority="2" stopIfTrue="1" operator="greaterThan">
      <formula>0</formula>
    </cfRule>
  </conditionalFormatting>
  <conditionalFormatting sqref="J29">
    <cfRule type="cellIs" dxfId="2" priority="3" stopIfTrue="1" operator="greaterThan">
      <formula>0</formula>
    </cfRule>
  </conditionalFormatting>
  <conditionalFormatting sqref="L29">
    <cfRule type="cellIs" dxfId="1" priority="4" stopIfTrue="1" operator="equal">
      <formula>1</formula>
    </cfRule>
    <cfRule type="expression" dxfId="0" priority="5" stopIfTrue="1">
      <formula>AND(H29&lt;&gt;0,L29&lt;1)</formula>
    </cfRule>
  </conditionalFormatting>
  <printOptions horizontalCentered="1"/>
  <pageMargins left="0.2" right="0.2" top="0.25" bottom="0.3" header="0.5" footer="0"/>
  <pageSetup scale="73" orientation="portrait" r:id="rId1"/>
  <headerFooter alignWithMargins="0">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C27"/>
  <sheetViews>
    <sheetView workbookViewId="0">
      <pane ySplit="1" topLeftCell="A2" activePane="bottomLeft" state="frozen"/>
      <selection activeCell="B4" sqref="B4"/>
      <selection pane="bottomLeft" activeCell="A6" sqref="A6"/>
    </sheetView>
  </sheetViews>
  <sheetFormatPr defaultRowHeight="12.75"/>
  <cols>
    <col min="1" max="1" width="35.7109375" style="86" customWidth="1"/>
    <col min="2" max="2" width="90.7109375" style="86" customWidth="1"/>
  </cols>
  <sheetData>
    <row r="1" spans="1:3" s="86" customFormat="1" ht="20.100000000000001" customHeight="1">
      <c r="A1" s="252" t="s">
        <v>187</v>
      </c>
      <c r="B1" s="95"/>
      <c r="C1" s="95"/>
    </row>
    <row r="2" spans="1:3" s="86" customFormat="1"/>
    <row r="3" spans="1:3" s="86" customFormat="1" ht="18">
      <c r="A3" s="96" t="s">
        <v>186</v>
      </c>
      <c r="B3" s="97"/>
    </row>
    <row r="4" spans="1:3" s="86" customFormat="1"/>
    <row r="5" spans="1:3" s="86" customFormat="1"/>
    <row r="6" spans="1:3" s="86" customFormat="1" ht="16.5">
      <c r="A6" s="163" t="s">
        <v>41</v>
      </c>
      <c r="B6" s="236">
        <f>'Workbook Set-up'!B4</f>
        <v>0</v>
      </c>
      <c r="C6" s="237"/>
    </row>
    <row r="7" spans="1:3" s="86" customFormat="1" ht="17.25" thickBot="1">
      <c r="A7" s="242" t="s">
        <v>169</v>
      </c>
      <c r="B7" s="243" t="str">
        <f>IF(AND('Workbook Set-up'!$B$13="",'Workbook Set-up'!$B$14=""),"",IF('Workbook Set-up'!$B$13='Workbook Set-up'!$B$14,TEXT('Workbook Set-up'!$B$13,"m/d/yyyy"),IF('Workbook Set-up'!$B$13&lt;&gt;'Workbook Set-up'!$B$14,TEXT('Workbook Set-up'!$B$13,"m/d/yyyy")&amp;" to "&amp;TEXT('Workbook Set-up'!$B$14,"m/d/yyyy"),"")))</f>
        <v/>
      </c>
      <c r="C7" s="244"/>
    </row>
    <row r="8" spans="1:3" ht="13.5" thickTop="1">
      <c r="A8" s="468" t="s">
        <v>262</v>
      </c>
      <c r="B8" s="238" t="str">
        <f>IF(ISNA(MATCH(1,'POC Summary'!$K$85:$K$88,0)),"",INDEX('POC Summary'!$B$85:$B$88,MATCH(1,'POC Summary'!$K$85:$K$88,0)))</f>
        <v/>
      </c>
      <c r="C8" s="239" t="str">
        <f>IF(ISNA(MATCH(1,'POC Summary'!$K$85:$K$88,0)),"",INDEX('POC Summary'!$E$85:$E$88,MATCH(1,'POC Summary'!$K$85:$K$88,0)))</f>
        <v/>
      </c>
    </row>
    <row r="9" spans="1:3">
      <c r="A9" s="469"/>
      <c r="B9" s="238" t="str">
        <f>IF(ISNA(MATCH(2,'POC Summary'!$K$85:$K$88,0)),"",INDEX('POC Summary'!$B$85:$B$88,MATCH(2,'POC Summary'!$K$85:$K$88,0)))</f>
        <v/>
      </c>
      <c r="C9" s="239" t="str">
        <f>IF(ISNA(MATCH(2,'POC Summary'!$K$85:$K$88,0)),"",INDEX('POC Summary'!$E$85:$E$88,MATCH(2,'POC Summary'!$K$85:$K$88,0)))</f>
        <v/>
      </c>
    </row>
    <row r="10" spans="1:3">
      <c r="A10" s="469"/>
      <c r="B10" s="238" t="str">
        <f>IF(ISNA(MATCH(3,'POC Summary'!$K$85:$K$88,0)),"",INDEX('POC Summary'!$B$85:$B$88,MATCH(3,'POC Summary'!$K$85:$K$88,0)))</f>
        <v/>
      </c>
      <c r="C10" s="239" t="str">
        <f>IF(ISNA(MATCH(3,'POC Summary'!$K$85:$K$88,0)),"",INDEX('POC Summary'!$E$85:$E$88,MATCH(3,'POC Summary'!$K$85:$K$88,0)))</f>
        <v/>
      </c>
    </row>
    <row r="11" spans="1:3">
      <c r="A11" s="469"/>
      <c r="B11" s="238" t="str">
        <f>IF(ISNA(MATCH(4,'POC Summary'!$K$85:$K$88,0)),"",INDEX('POC Summary'!$B$85:$B$88,MATCH(4,'POC Summary'!$K$85:$K$88,0)))</f>
        <v/>
      </c>
      <c r="C11" s="239" t="str">
        <f>IF(ISNA(MATCH(4,'POC Summary'!$K$85:$K$88,0)),"",INDEX('POC Summary'!$E$85:$E$88,MATCH(4,'POC Summary'!$K$85:$K$88,0)))</f>
        <v/>
      </c>
    </row>
    <row r="12" spans="1:3">
      <c r="A12" s="469"/>
      <c r="B12" s="238" t="str">
        <f>IF(ISNA(MATCH(5,'POC Summary'!$K$85:$K$88,0)),"",INDEX('POC Summary'!$B$85:$B$88,MATCH(5,'POC Summary'!$K$85:$K$88,0)))</f>
        <v/>
      </c>
      <c r="C12" s="239" t="str">
        <f>IF(ISNA(MATCH(5,'POC Summary'!$K$85:$K$88,0)),"",INDEX('POC Summary'!$E$85:$E$88,MATCH(5,'POC Summary'!$K$85:$K$88,0)))</f>
        <v/>
      </c>
    </row>
    <row r="13" spans="1:3">
      <c r="A13" s="469"/>
      <c r="B13" s="238" t="str">
        <f>IF(ISNA(MATCH(6,'POC Summary'!$K$85:$K$88,0)),"",INDEX('POC Summary'!$B$85:$B$88,MATCH(6,'POC Summary'!$K$85:$K$88,0)))</f>
        <v/>
      </c>
      <c r="C13" s="239" t="str">
        <f>IF(ISNA(MATCH(6,'POC Summary'!$K$85:$K$88,0)),"",INDEX('POC Summary'!$E$85:$E$88,MATCH(6,'POC Summary'!$K$85:$K$88,0)))</f>
        <v/>
      </c>
    </row>
    <row r="14" spans="1:3">
      <c r="A14" s="469"/>
      <c r="B14" s="238" t="str">
        <f>IF(ISNA(MATCH(7,'POC Summary'!$K$85:$K$88,0)),"",INDEX('POC Summary'!$B$85:$B$88,MATCH(7,'POC Summary'!$K$85:$K$88,0)))</f>
        <v/>
      </c>
      <c r="C14" s="239" t="str">
        <f>IF(ISNA(MATCH(7,'POC Summary'!$K$85:$K$88,0)),"",INDEX('POC Summary'!$E$85:$E$88,MATCH(7,'POC Summary'!$K$85:$K$88,0)))</f>
        <v/>
      </c>
    </row>
    <row r="15" spans="1:3">
      <c r="A15" s="469"/>
      <c r="B15" s="238" t="str">
        <f>IF(ISNA(MATCH(8,'POC Summary'!$K$85:$K$88,0)),"",INDEX('POC Summary'!$B$85:$B$88,MATCH(8,'POC Summary'!$K$85:$K$88,0)))</f>
        <v/>
      </c>
      <c r="C15" s="239" t="str">
        <f>IF(ISNA(MATCH(8,'POC Summary'!$K$85:$K$88,0)),"",INDEX('POC Summary'!$E$85:$E$88,MATCH(8,'POC Summary'!$K$85:$K$88,0)))</f>
        <v/>
      </c>
    </row>
    <row r="16" spans="1:3">
      <c r="A16" s="469"/>
      <c r="B16" s="238" t="str">
        <f>IF(ISNA(MATCH(9,'POC Summary'!$K$85:$K$88,0)),"",INDEX('POC Summary'!$B$85:$B$88,MATCH(9,'POC Summary'!$K$85:$K$88,0)))</f>
        <v/>
      </c>
      <c r="C16" s="239" t="str">
        <f>IF(ISNA(MATCH(9,'POC Summary'!$K$85:$K$88,0)),"",INDEX('POC Summary'!$E$85:$E$88,MATCH(9,'POC Summary'!$K$85:$K$88,0)))</f>
        <v/>
      </c>
    </row>
    <row r="17" spans="1:3">
      <c r="A17" s="470"/>
      <c r="B17" s="240" t="str">
        <f>IF(ISNA(MATCH(10,'POC Summary'!$K$85:$K$88,0)),"",INDEX('POC Summary'!$B$85:$B$88,MATCH(10,'POC Summary'!$K$85:$K$88,0)))</f>
        <v/>
      </c>
      <c r="C17" s="241" t="str">
        <f>IF(ISNA(MATCH(10,'POC Summary'!$K$85:$K$88,0)),"",INDEX('POC Summary'!$E$85:$E$88,MATCH(10,'POC Summary'!$K$85:$K$88,0)))</f>
        <v/>
      </c>
    </row>
    <row r="18" spans="1:3">
      <c r="A18" s="468" t="s">
        <v>263</v>
      </c>
      <c r="B18" s="238" t="str">
        <f>IF(ISNA(MATCH(1,'POC Summary'!$K$96:$K$99,0)),"",INDEX('POC Summary'!$B$96:$B$99,MATCH(1,'POC Summary'!$K$96:$K$99,0)))</f>
        <v/>
      </c>
      <c r="C18" s="239" t="str">
        <f>IF(ISNA(MATCH(1,'POC Summary'!$K$96:$K$99,0)),"",INDEX('POC Summary'!$E$96:$E$99,MATCH(1,'POC Summary'!$K$96:$K$99,0)))</f>
        <v/>
      </c>
    </row>
    <row r="19" spans="1:3">
      <c r="A19" s="469"/>
      <c r="B19" s="238" t="str">
        <f>IF(ISNA(MATCH(2,'POC Summary'!$K$96:$K$99,0)),"",INDEX('POC Summary'!$B$96:$B$99,MATCH(2,'POC Summary'!$K$96:$K$99,0)))</f>
        <v/>
      </c>
      <c r="C19" s="239" t="str">
        <f>IF(ISNA(MATCH(2,'POC Summary'!$K$96:$K$99,0)),"",INDEX('POC Summary'!$E$96:$E$99,MATCH(2,'POC Summary'!$K$96:$K$99,0)))</f>
        <v/>
      </c>
    </row>
    <row r="20" spans="1:3">
      <c r="A20" s="469"/>
      <c r="B20" s="238" t="str">
        <f>IF(ISNA(MATCH(3,'POC Summary'!$K$96:$K$99,0)),"",INDEX('POC Summary'!$B$96:$B$99,MATCH(3,'POC Summary'!$K$96:$K$99,0)))</f>
        <v/>
      </c>
      <c r="C20" s="239" t="str">
        <f>IF(ISNA(MATCH(3,'POC Summary'!$K$96:$K$99,0)),"",INDEX('POC Summary'!$E$96:$E$99,MATCH(3,'POC Summary'!$K$96:$K$99,0)))</f>
        <v/>
      </c>
    </row>
    <row r="21" spans="1:3">
      <c r="A21" s="469"/>
      <c r="B21" s="238" t="str">
        <f>IF(ISNA(MATCH(4,'POC Summary'!$K$96:$K$99,0)),"",INDEX('POC Summary'!$B$96:$B$99,MATCH(4,'POC Summary'!$K$96:$K$99,0)))</f>
        <v/>
      </c>
      <c r="C21" s="239" t="str">
        <f>IF(ISNA(MATCH(4,'POC Summary'!$K$96:$K$99,0)),"",INDEX('POC Summary'!$E$96:$E$99,MATCH(4,'POC Summary'!$K$96:$K$99,0)))</f>
        <v/>
      </c>
    </row>
    <row r="22" spans="1:3">
      <c r="A22" s="469"/>
      <c r="B22" s="238" t="str">
        <f>IF(ISNA(MATCH(5,'POC Summary'!$K$96:$K$99,0)),"",INDEX('POC Summary'!$B$96:$B$99,MATCH(5,'POC Summary'!$K$96:$K$99,0)))</f>
        <v/>
      </c>
      <c r="C22" s="239" t="str">
        <f>IF(ISNA(MATCH(5,'POC Summary'!$K$96:$K$99,0)),"",INDEX('POC Summary'!$E$96:$E$99,MATCH(5,'POC Summary'!$K$96:$K$99,0)))</f>
        <v/>
      </c>
    </row>
    <row r="23" spans="1:3">
      <c r="A23" s="469"/>
      <c r="B23" s="238" t="str">
        <f>IF(ISNA(MATCH(6,'POC Summary'!$K$96:$K$99,0)),"",INDEX('POC Summary'!$B$96:$B$99,MATCH(6,'POC Summary'!$K$96:$K$99,0)))</f>
        <v/>
      </c>
      <c r="C23" s="239" t="str">
        <f>IF(ISNA(MATCH(6,'POC Summary'!$K$96:$K$99,0)),"",INDEX('POC Summary'!$E$96:$E$99,MATCH(6,'POC Summary'!$K$96:$K$99,0)))</f>
        <v/>
      </c>
    </row>
    <row r="24" spans="1:3">
      <c r="A24" s="469"/>
      <c r="B24" s="238" t="str">
        <f>IF(ISNA(MATCH(7,'POC Summary'!$K$96:$K$99,0)),"",INDEX('POC Summary'!$B$96:$B$99,MATCH(7,'POC Summary'!$K$96:$K$99,0)))</f>
        <v/>
      </c>
      <c r="C24" s="239" t="str">
        <f>IF(ISNA(MATCH(7,'POC Summary'!$K$96:$K$99,0)),"",INDEX('POC Summary'!$E$96:$E$99,MATCH(7,'POC Summary'!$K$96:$K$99,0)))</f>
        <v/>
      </c>
    </row>
    <row r="25" spans="1:3">
      <c r="A25" s="469"/>
      <c r="B25" s="238" t="str">
        <f>IF(ISNA(MATCH(8,'POC Summary'!$K$96:$K$99,0)),"",INDEX('POC Summary'!$B$96:$B$99,MATCH(8,'POC Summary'!$K$96:$K$99,0)))</f>
        <v/>
      </c>
      <c r="C25" s="239" t="str">
        <f>IF(ISNA(MATCH(8,'POC Summary'!$K$96:$K$99,0)),"",INDEX('POC Summary'!$E$96:$E$99,MATCH(8,'POC Summary'!$K$96:$K$99,0)))</f>
        <v/>
      </c>
    </row>
    <row r="26" spans="1:3">
      <c r="A26" s="469"/>
      <c r="B26" s="238" t="str">
        <f>IF(ISNA(MATCH(9,'POC Summary'!$K$96:$K$99,0)),"",INDEX('POC Summary'!$B$96:$B$99,MATCH(9,'POC Summary'!$K$96:$K$99,0)))</f>
        <v/>
      </c>
      <c r="C26" s="239" t="str">
        <f>IF(ISNA(MATCH(9,'POC Summary'!$K$96:$K$99,0)),"",INDEX('POC Summary'!$E$96:$E$99,MATCH(9,'POC Summary'!$K$96:$K$99,0)))</f>
        <v/>
      </c>
    </row>
    <row r="27" spans="1:3">
      <c r="A27" s="470"/>
      <c r="B27" s="240" t="str">
        <f>IF(ISNA(MATCH(10,'POC Summary'!$K$96:$K$99,0)),"",INDEX('POC Summary'!$B$96:$B$99,MATCH(10,'POC Summary'!$K$96:$K$99,0)))</f>
        <v/>
      </c>
      <c r="C27" s="241" t="str">
        <f>IF(ISNA(MATCH(10,'POC Summary'!$K$96:$K$99,0)),"",INDEX('POC Summary'!$E$96:$E$99,MATCH(10,'POC Summary'!$K$96:$K$99,0)))</f>
        <v/>
      </c>
    </row>
  </sheetData>
  <mergeCells count="2">
    <mergeCell ref="A8:A17"/>
    <mergeCell ref="A18:A27"/>
  </mergeCells>
  <printOptions horizontalCentered="1"/>
  <pageMargins left="0.2" right="0.2" top="0.3" bottom="0.3" header="0" footer="0"/>
  <pageSetup orientation="landscape" horizontalDpi="1200" verticalDpi="1200"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
  <sheetViews>
    <sheetView workbookViewId="0">
      <pane ySplit="1" topLeftCell="A2" activePane="bottomLeft" state="frozen"/>
      <selection activeCell="B4" sqref="B4"/>
      <selection pane="bottomLeft" activeCell="A14" sqref="A14"/>
    </sheetView>
  </sheetViews>
  <sheetFormatPr defaultColWidth="9.140625" defaultRowHeight="12.75"/>
  <cols>
    <col min="1" max="1" width="35.7109375" style="99" customWidth="1"/>
    <col min="2" max="3" width="9.7109375" style="99" customWidth="1"/>
    <col min="4" max="4" width="9.140625" style="99" bestFit="1" customWidth="1"/>
    <col min="5" max="6" width="9.140625" style="99"/>
    <col min="7" max="7" width="9.42578125" style="99" bestFit="1" customWidth="1"/>
    <col min="8" max="8" width="9.140625" style="99"/>
    <col min="9" max="9" width="9.140625" style="99" bestFit="1"/>
    <col min="10" max="11" width="9.140625" style="99"/>
    <col min="12" max="12" width="9.42578125" style="99" bestFit="1" customWidth="1"/>
    <col min="13" max="16" width="9.140625" style="99"/>
    <col min="17" max="17" width="9.42578125" style="99" bestFit="1" customWidth="1"/>
    <col min="18" max="16384" width="9.140625" style="99"/>
  </cols>
  <sheetData>
    <row r="1" spans="1:18" s="173" customFormat="1" ht="20.100000000000001" customHeight="1">
      <c r="A1" s="191" t="s">
        <v>185</v>
      </c>
      <c r="B1" s="191"/>
      <c r="C1" s="191"/>
      <c r="D1" s="191"/>
      <c r="E1" s="191"/>
      <c r="F1" s="191"/>
      <c r="G1" s="191"/>
      <c r="H1" s="191"/>
      <c r="I1" s="191"/>
      <c r="J1" s="191"/>
      <c r="K1" s="191"/>
      <c r="L1" s="191"/>
      <c r="M1" s="191"/>
      <c r="N1" s="191"/>
      <c r="O1" s="191"/>
      <c r="P1" s="191"/>
      <c r="Q1" s="191"/>
      <c r="R1" s="191"/>
    </row>
    <row r="2" spans="1:18" s="173" customFormat="1"/>
    <row r="3" spans="1:18" s="173" customFormat="1" ht="18">
      <c r="A3" s="174" t="s">
        <v>186</v>
      </c>
      <c r="B3" s="175"/>
      <c r="C3" s="175"/>
      <c r="D3" s="175"/>
      <c r="E3" s="175"/>
      <c r="F3" s="175"/>
      <c r="G3" s="175"/>
      <c r="H3" s="175"/>
      <c r="I3" s="175"/>
      <c r="J3" s="175"/>
      <c r="K3" s="175"/>
      <c r="L3" s="175"/>
      <c r="M3" s="175"/>
      <c r="N3" s="174"/>
      <c r="O3" s="175"/>
      <c r="P3" s="175"/>
      <c r="Q3" s="175"/>
      <c r="R3" s="175"/>
    </row>
    <row r="4" spans="1:18" s="173" customFormat="1"/>
    <row r="5" spans="1:18" s="173" customFormat="1">
      <c r="D5" s="177" t="s">
        <v>262</v>
      </c>
      <c r="E5" s="178"/>
      <c r="F5" s="178"/>
      <c r="G5" s="178"/>
      <c r="H5" s="176"/>
      <c r="I5" s="177" t="s">
        <v>263</v>
      </c>
      <c r="J5" s="178"/>
      <c r="K5" s="178"/>
      <c r="L5" s="178"/>
      <c r="M5" s="176"/>
      <c r="N5" s="177" t="s">
        <v>170</v>
      </c>
      <c r="O5" s="178"/>
      <c r="P5" s="178"/>
      <c r="Q5" s="178"/>
      <c r="R5" s="179"/>
    </row>
    <row r="6" spans="1:18" s="173" customFormat="1"/>
    <row r="7" spans="1:18" s="173" customFormat="1" ht="51">
      <c r="A7" s="180" t="s">
        <v>41</v>
      </c>
      <c r="B7" s="181" t="s">
        <v>171</v>
      </c>
      <c r="C7" s="189" t="s">
        <v>172</v>
      </c>
      <c r="D7" s="184" t="s">
        <v>174</v>
      </c>
      <c r="E7" s="182" t="s">
        <v>18</v>
      </c>
      <c r="F7" s="182" t="s">
        <v>33</v>
      </c>
      <c r="G7" s="182" t="s">
        <v>34</v>
      </c>
      <c r="H7" s="183" t="s">
        <v>38</v>
      </c>
      <c r="I7" s="184" t="s">
        <v>174</v>
      </c>
      <c r="J7" s="182" t="s">
        <v>18</v>
      </c>
      <c r="K7" s="182" t="s">
        <v>33</v>
      </c>
      <c r="L7" s="182" t="s">
        <v>34</v>
      </c>
      <c r="M7" s="183" t="s">
        <v>38</v>
      </c>
      <c r="N7" s="184" t="s">
        <v>173</v>
      </c>
      <c r="O7" s="182" t="s">
        <v>18</v>
      </c>
      <c r="P7" s="182" t="s">
        <v>33</v>
      </c>
      <c r="Q7" s="182" t="s">
        <v>34</v>
      </c>
      <c r="R7" s="183" t="s">
        <v>38</v>
      </c>
    </row>
    <row r="8" spans="1:18" s="173" customFormat="1" ht="20.100000000000001" customHeight="1">
      <c r="A8" s="173">
        <f>'Workbook Set-up'!B4</f>
        <v>0</v>
      </c>
      <c r="B8" s="186">
        <f>'Workbook Set-up'!B13</f>
        <v>0</v>
      </c>
      <c r="C8" s="186">
        <f>'Workbook Set-up'!B14</f>
        <v>0</v>
      </c>
      <c r="D8" s="185" t="str">
        <f>IF('OVERALL SUMMARY'!$H$21=0,"",'OVERALL SUMMARY'!H21)</f>
        <v/>
      </c>
      <c r="E8" s="185" t="str">
        <f>IF('OVERALL SUMMARY'!$H$21=0,"",'OVERALL SUMMARY'!I21)</f>
        <v/>
      </c>
      <c r="F8" s="185" t="str">
        <f>IF('OVERALL SUMMARY'!$H$21=0,"",'OVERALL SUMMARY'!J21)</f>
        <v/>
      </c>
      <c r="G8" s="185" t="str">
        <f>IF('OVERALL SUMMARY'!$H$21=0,"",'OVERALL SUMMARY'!K21)</f>
        <v/>
      </c>
      <c r="H8" s="187" t="str">
        <f>IF('OVERALL SUMMARY'!$H$21=0,"",'OVERALL SUMMARY'!L21)</f>
        <v/>
      </c>
      <c r="I8" s="185" t="str">
        <f>IF('OVERALL SUMMARY'!$H$31=0,"",'OVERALL SUMMARY'!H31)</f>
        <v/>
      </c>
      <c r="J8" s="185" t="str">
        <f>IF('OVERALL SUMMARY'!$H$31=0,"",'OVERALL SUMMARY'!I31)</f>
        <v/>
      </c>
      <c r="K8" s="185" t="str">
        <f>IF('OVERALL SUMMARY'!$H$31=0,"",'OVERALL SUMMARY'!J31)</f>
        <v/>
      </c>
      <c r="L8" s="185" t="str">
        <f>IF('OVERALL SUMMARY'!$H$31=0,"",'OVERALL SUMMARY'!K31)</f>
        <v/>
      </c>
      <c r="M8" s="188" t="str">
        <f>IF('OVERALL SUMMARY'!$H$31=0,"",'OVERALL SUMMARY'!L31)</f>
        <v/>
      </c>
      <c r="N8" s="185" t="str">
        <f>IF('OVERALL SUMMARY'!$H$10=0,"",'OVERALL SUMMARY'!H10)</f>
        <v/>
      </c>
      <c r="O8" s="185" t="str">
        <f>IF('OVERALL SUMMARY'!$H$10=0,"",'OVERALL SUMMARY'!I10)</f>
        <v/>
      </c>
      <c r="P8" s="185" t="str">
        <f>IF('OVERALL SUMMARY'!$H$10=0,"",'OVERALL SUMMARY'!J10)</f>
        <v/>
      </c>
      <c r="Q8" s="185" t="str">
        <f>IF('OVERALL SUMMARY'!$H$10=0,"",'OVERALL SUMMARY'!K10)</f>
        <v/>
      </c>
      <c r="R8" s="188" t="str">
        <f>IF('OVERALL SUMMARY'!$H$10=0,"",'OVERALL SUMMARY'!L10)</f>
        <v/>
      </c>
    </row>
  </sheetData>
  <printOptions horizontalCentered="1"/>
  <pageMargins left="0.2" right="0.2" top="0.5" bottom="0.5" header="0" footer="0"/>
  <pageSetup paperSize="5" scale="73" orientation="landscape" horizontalDpi="1200" verticalDpi="1200" r:id="rId1"/>
  <headerFooter>
    <oddFooter>&amp;C&amp;P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01"/>
  <sheetViews>
    <sheetView topLeftCell="A58" workbookViewId="0">
      <selection activeCell="B8" sqref="B8"/>
    </sheetView>
  </sheetViews>
  <sheetFormatPr defaultRowHeight="12.75"/>
  <cols>
    <col min="1" max="1" width="30.7109375" style="194" customWidth="1"/>
    <col min="2" max="254" width="9.140625" style="99"/>
    <col min="255" max="257" width="30.7109375" style="99" customWidth="1"/>
    <col min="258" max="510" width="9.140625" style="99"/>
    <col min="511" max="513" width="30.7109375" style="99" customWidth="1"/>
    <col min="514" max="766" width="9.140625" style="99"/>
    <col min="767" max="769" width="30.7109375" style="99" customWidth="1"/>
    <col min="770" max="1022" width="9.140625" style="99"/>
    <col min="1023" max="1025" width="30.7109375" style="99" customWidth="1"/>
    <col min="1026" max="1278" width="9.140625" style="99"/>
    <col min="1279" max="1281" width="30.7109375" style="99" customWidth="1"/>
    <col min="1282" max="1534" width="9.140625" style="99"/>
    <col min="1535" max="1537" width="30.7109375" style="99" customWidth="1"/>
    <col min="1538" max="1790" width="9.140625" style="99"/>
    <col min="1791" max="1793" width="30.7109375" style="99" customWidth="1"/>
    <col min="1794" max="2046" width="9.140625" style="99"/>
    <col min="2047" max="2049" width="30.7109375" style="99" customWidth="1"/>
    <col min="2050" max="2302" width="9.140625" style="99"/>
    <col min="2303" max="2305" width="30.7109375" style="99" customWidth="1"/>
    <col min="2306" max="2558" width="9.140625" style="99"/>
    <col min="2559" max="2561" width="30.7109375" style="99" customWidth="1"/>
    <col min="2562" max="2814" width="9.140625" style="99"/>
    <col min="2815" max="2817" width="30.7109375" style="99" customWidth="1"/>
    <col min="2818" max="3070" width="9.140625" style="99"/>
    <col min="3071" max="3073" width="30.7109375" style="99" customWidth="1"/>
    <col min="3074" max="3326" width="9.140625" style="99"/>
    <col min="3327" max="3329" width="30.7109375" style="99" customWidth="1"/>
    <col min="3330" max="3582" width="9.140625" style="99"/>
    <col min="3583" max="3585" width="30.7109375" style="99" customWidth="1"/>
    <col min="3586" max="3838" width="9.140625" style="99"/>
    <col min="3839" max="3841" width="30.7109375" style="99" customWidth="1"/>
    <col min="3842" max="4094" width="9.140625" style="99"/>
    <col min="4095" max="4097" width="30.7109375" style="99" customWidth="1"/>
    <col min="4098" max="4350" width="9.140625" style="99"/>
    <col min="4351" max="4353" width="30.7109375" style="99" customWidth="1"/>
    <col min="4354" max="4606" width="9.140625" style="99"/>
    <col min="4607" max="4609" width="30.7109375" style="99" customWidth="1"/>
    <col min="4610" max="4862" width="9.140625" style="99"/>
    <col min="4863" max="4865" width="30.7109375" style="99" customWidth="1"/>
    <col min="4866" max="5118" width="9.140625" style="99"/>
    <col min="5119" max="5121" width="30.7109375" style="99" customWidth="1"/>
    <col min="5122" max="5374" width="9.140625" style="99"/>
    <col min="5375" max="5377" width="30.7109375" style="99" customWidth="1"/>
    <col min="5378" max="5630" width="9.140625" style="99"/>
    <col min="5631" max="5633" width="30.7109375" style="99" customWidth="1"/>
    <col min="5634" max="5886" width="9.140625" style="99"/>
    <col min="5887" max="5889" width="30.7109375" style="99" customWidth="1"/>
    <col min="5890" max="6142" width="9.140625" style="99"/>
    <col min="6143" max="6145" width="30.7109375" style="99" customWidth="1"/>
    <col min="6146" max="6398" width="9.140625" style="99"/>
    <col min="6399" max="6401" width="30.7109375" style="99" customWidth="1"/>
    <col min="6402" max="6654" width="9.140625" style="99"/>
    <col min="6655" max="6657" width="30.7109375" style="99" customWidth="1"/>
    <col min="6658" max="6910" width="9.140625" style="99"/>
    <col min="6911" max="6913" width="30.7109375" style="99" customWidth="1"/>
    <col min="6914" max="7166" width="9.140625" style="99"/>
    <col min="7167" max="7169" width="30.7109375" style="99" customWidth="1"/>
    <col min="7170" max="7422" width="9.140625" style="99"/>
    <col min="7423" max="7425" width="30.7109375" style="99" customWidth="1"/>
    <col min="7426" max="7678" width="9.140625" style="99"/>
    <col min="7679" max="7681" width="30.7109375" style="99" customWidth="1"/>
    <col min="7682" max="7934" width="9.140625" style="99"/>
    <col min="7935" max="7937" width="30.7109375" style="99" customWidth="1"/>
    <col min="7938" max="8190" width="9.140625" style="99"/>
    <col min="8191" max="8193" width="30.7109375" style="99" customWidth="1"/>
    <col min="8194" max="8446" width="9.140625" style="99"/>
    <col min="8447" max="8449" width="30.7109375" style="99" customWidth="1"/>
    <col min="8450" max="8702" width="9.140625" style="99"/>
    <col min="8703" max="8705" width="30.7109375" style="99" customWidth="1"/>
    <col min="8706" max="8958" width="9.140625" style="99"/>
    <col min="8959" max="8961" width="30.7109375" style="99" customWidth="1"/>
    <col min="8962" max="9214" width="9.140625" style="99"/>
    <col min="9215" max="9217" width="30.7109375" style="99" customWidth="1"/>
    <col min="9218" max="9470" width="9.140625" style="99"/>
    <col min="9471" max="9473" width="30.7109375" style="99" customWidth="1"/>
    <col min="9474" max="9726" width="9.140625" style="99"/>
    <col min="9727" max="9729" width="30.7109375" style="99" customWidth="1"/>
    <col min="9730" max="9982" width="9.140625" style="99"/>
    <col min="9983" max="9985" width="30.7109375" style="99" customWidth="1"/>
    <col min="9986" max="10238" width="9.140625" style="99"/>
    <col min="10239" max="10241" width="30.7109375" style="99" customWidth="1"/>
    <col min="10242" max="10494" width="9.140625" style="99"/>
    <col min="10495" max="10497" width="30.7109375" style="99" customWidth="1"/>
    <col min="10498" max="10750" width="9.140625" style="99"/>
    <col min="10751" max="10753" width="30.7109375" style="99" customWidth="1"/>
    <col min="10754" max="11006" width="9.140625" style="99"/>
    <col min="11007" max="11009" width="30.7109375" style="99" customWidth="1"/>
    <col min="11010" max="11262" width="9.140625" style="99"/>
    <col min="11263" max="11265" width="30.7109375" style="99" customWidth="1"/>
    <col min="11266" max="11518" width="9.140625" style="99"/>
    <col min="11519" max="11521" width="30.7109375" style="99" customWidth="1"/>
    <col min="11522" max="11774" width="9.140625" style="99"/>
    <col min="11775" max="11777" width="30.7109375" style="99" customWidth="1"/>
    <col min="11778" max="12030" width="9.140625" style="99"/>
    <col min="12031" max="12033" width="30.7109375" style="99" customWidth="1"/>
    <col min="12034" max="12286" width="9.140625" style="99"/>
    <col min="12287" max="12289" width="30.7109375" style="99" customWidth="1"/>
    <col min="12290" max="12542" width="9.140625" style="99"/>
    <col min="12543" max="12545" width="30.7109375" style="99" customWidth="1"/>
    <col min="12546" max="12798" width="9.140625" style="99"/>
    <col min="12799" max="12801" width="30.7109375" style="99" customWidth="1"/>
    <col min="12802" max="13054" width="9.140625" style="99"/>
    <col min="13055" max="13057" width="30.7109375" style="99" customWidth="1"/>
    <col min="13058" max="13310" width="9.140625" style="99"/>
    <col min="13311" max="13313" width="30.7109375" style="99" customWidth="1"/>
    <col min="13314" max="13566" width="9.140625" style="99"/>
    <col min="13567" max="13569" width="30.7109375" style="99" customWidth="1"/>
    <col min="13570" max="13822" width="9.140625" style="99"/>
    <col min="13823" max="13825" width="30.7109375" style="99" customWidth="1"/>
    <col min="13826" max="14078" width="9.140625" style="99"/>
    <col min="14079" max="14081" width="30.7109375" style="99" customWidth="1"/>
    <col min="14082" max="14334" width="9.140625" style="99"/>
    <col min="14335" max="14337" width="30.7109375" style="99" customWidth="1"/>
    <col min="14338" max="14590" width="9.140625" style="99"/>
    <col min="14591" max="14593" width="30.7109375" style="99" customWidth="1"/>
    <col min="14594" max="14846" width="9.140625" style="99"/>
    <col min="14847" max="14849" width="30.7109375" style="99" customWidth="1"/>
    <col min="14850" max="15102" width="9.140625" style="99"/>
    <col min="15103" max="15105" width="30.7109375" style="99" customWidth="1"/>
    <col min="15106" max="15358" width="9.140625" style="99"/>
    <col min="15359" max="15361" width="30.7109375" style="99" customWidth="1"/>
    <col min="15362" max="15614" width="9.140625" style="99"/>
    <col min="15615" max="15617" width="30.7109375" style="99" customWidth="1"/>
    <col min="15618" max="15870" width="9.140625" style="99"/>
    <col min="15871" max="15873" width="30.7109375" style="99" customWidth="1"/>
    <col min="15874" max="16126" width="9.140625" style="99"/>
    <col min="16127" max="16129" width="30.7109375" style="99" customWidth="1"/>
    <col min="16130" max="16384" width="9.140625" style="99"/>
  </cols>
  <sheetData>
    <row r="1" spans="1:1" ht="13.5" thickBot="1">
      <c r="A1" s="195" t="s">
        <v>178</v>
      </c>
    </row>
    <row r="2" spans="1:1" ht="13.5" thickTop="1">
      <c r="A2" s="196" t="s">
        <v>50</v>
      </c>
    </row>
    <row r="3" spans="1:1">
      <c r="A3" s="197" t="s">
        <v>51</v>
      </c>
    </row>
    <row r="4" spans="1:1">
      <c r="A4" s="197" t="s">
        <v>52</v>
      </c>
    </row>
    <row r="5" spans="1:1">
      <c r="A5" s="197" t="s">
        <v>53</v>
      </c>
    </row>
    <row r="6" spans="1:1">
      <c r="A6" s="197" t="s">
        <v>54</v>
      </c>
    </row>
    <row r="7" spans="1:1">
      <c r="A7" s="197" t="s">
        <v>55</v>
      </c>
    </row>
    <row r="8" spans="1:1">
      <c r="A8" s="197" t="s">
        <v>56</v>
      </c>
    </row>
    <row r="9" spans="1:1">
      <c r="A9" s="197" t="s">
        <v>57</v>
      </c>
    </row>
    <row r="10" spans="1:1">
      <c r="A10" s="197" t="s">
        <v>58</v>
      </c>
    </row>
    <row r="11" spans="1:1">
      <c r="A11" s="197" t="s">
        <v>59</v>
      </c>
    </row>
    <row r="12" spans="1:1">
      <c r="A12" s="197" t="s">
        <v>60</v>
      </c>
    </row>
    <row r="13" spans="1:1">
      <c r="A13" s="197" t="s">
        <v>61</v>
      </c>
    </row>
    <row r="14" spans="1:1">
      <c r="A14" s="197" t="s">
        <v>62</v>
      </c>
    </row>
    <row r="15" spans="1:1">
      <c r="A15" s="197" t="s">
        <v>63</v>
      </c>
    </row>
    <row r="16" spans="1:1">
      <c r="A16" s="197" t="s">
        <v>64</v>
      </c>
    </row>
    <row r="17" spans="1:1">
      <c r="A17" s="197" t="s">
        <v>65</v>
      </c>
    </row>
    <row r="18" spans="1:1">
      <c r="A18" s="197" t="s">
        <v>66</v>
      </c>
    </row>
    <row r="19" spans="1:1">
      <c r="A19" s="197" t="s">
        <v>67</v>
      </c>
    </row>
    <row r="20" spans="1:1">
      <c r="A20" s="197" t="s">
        <v>68</v>
      </c>
    </row>
    <row r="21" spans="1:1">
      <c r="A21" s="197" t="s">
        <v>69</v>
      </c>
    </row>
    <row r="22" spans="1:1">
      <c r="A22" s="197" t="s">
        <v>70</v>
      </c>
    </row>
    <row r="23" spans="1:1">
      <c r="A23" s="197" t="s">
        <v>71</v>
      </c>
    </row>
    <row r="24" spans="1:1">
      <c r="A24" s="197" t="s">
        <v>72</v>
      </c>
    </row>
    <row r="25" spans="1:1">
      <c r="A25" s="197" t="s">
        <v>73</v>
      </c>
    </row>
    <row r="26" spans="1:1">
      <c r="A26" s="197" t="s">
        <v>74</v>
      </c>
    </row>
    <row r="27" spans="1:1">
      <c r="A27" s="197" t="s">
        <v>149</v>
      </c>
    </row>
    <row r="28" spans="1:1">
      <c r="A28" s="197" t="s">
        <v>75</v>
      </c>
    </row>
    <row r="29" spans="1:1">
      <c r="A29" s="197" t="s">
        <v>76</v>
      </c>
    </row>
    <row r="30" spans="1:1">
      <c r="A30" s="197" t="s">
        <v>77</v>
      </c>
    </row>
    <row r="31" spans="1:1">
      <c r="A31" s="197" t="s">
        <v>78</v>
      </c>
    </row>
    <row r="32" spans="1:1">
      <c r="A32" s="197" t="s">
        <v>79</v>
      </c>
    </row>
    <row r="33" spans="1:1">
      <c r="A33" s="197" t="s">
        <v>80</v>
      </c>
    </row>
    <row r="34" spans="1:1">
      <c r="A34" s="197" t="s">
        <v>81</v>
      </c>
    </row>
    <row r="35" spans="1:1">
      <c r="A35" s="197" t="s">
        <v>82</v>
      </c>
    </row>
    <row r="36" spans="1:1">
      <c r="A36" s="197" t="s">
        <v>83</v>
      </c>
    </row>
    <row r="37" spans="1:1">
      <c r="A37" s="197" t="s">
        <v>84</v>
      </c>
    </row>
    <row r="38" spans="1:1">
      <c r="A38" s="197" t="s">
        <v>85</v>
      </c>
    </row>
    <row r="39" spans="1:1">
      <c r="A39" s="197" t="s">
        <v>86</v>
      </c>
    </row>
    <row r="40" spans="1:1">
      <c r="A40" s="197" t="s">
        <v>87</v>
      </c>
    </row>
    <row r="41" spans="1:1">
      <c r="A41" s="197" t="s">
        <v>88</v>
      </c>
    </row>
    <row r="42" spans="1:1">
      <c r="A42" s="197" t="s">
        <v>89</v>
      </c>
    </row>
    <row r="43" spans="1:1">
      <c r="A43" s="197" t="s">
        <v>90</v>
      </c>
    </row>
    <row r="44" spans="1:1">
      <c r="A44" s="197" t="s">
        <v>91</v>
      </c>
    </row>
    <row r="45" spans="1:1">
      <c r="A45" s="197" t="s">
        <v>92</v>
      </c>
    </row>
    <row r="46" spans="1:1">
      <c r="A46" s="197" t="s">
        <v>93</v>
      </c>
    </row>
    <row r="47" spans="1:1">
      <c r="A47" s="197" t="s">
        <v>94</v>
      </c>
    </row>
    <row r="48" spans="1:1">
      <c r="A48" s="197" t="s">
        <v>95</v>
      </c>
    </row>
    <row r="49" spans="1:1">
      <c r="A49" s="197" t="s">
        <v>96</v>
      </c>
    </row>
    <row r="50" spans="1:1">
      <c r="A50" s="197" t="s">
        <v>97</v>
      </c>
    </row>
    <row r="51" spans="1:1">
      <c r="A51" s="197" t="s">
        <v>98</v>
      </c>
    </row>
    <row r="52" spans="1:1">
      <c r="A52" s="197" t="s">
        <v>99</v>
      </c>
    </row>
    <row r="53" spans="1:1">
      <c r="A53" s="197" t="s">
        <v>100</v>
      </c>
    </row>
    <row r="54" spans="1:1">
      <c r="A54" s="197" t="s">
        <v>101</v>
      </c>
    </row>
    <row r="55" spans="1:1">
      <c r="A55" s="197" t="s">
        <v>102</v>
      </c>
    </row>
    <row r="56" spans="1:1">
      <c r="A56" s="197" t="s">
        <v>103</v>
      </c>
    </row>
    <row r="57" spans="1:1">
      <c r="A57" s="197" t="s">
        <v>104</v>
      </c>
    </row>
    <row r="58" spans="1:1">
      <c r="A58" s="197" t="s">
        <v>105</v>
      </c>
    </row>
    <row r="59" spans="1:1">
      <c r="A59" s="197" t="s">
        <v>106</v>
      </c>
    </row>
    <row r="60" spans="1:1">
      <c r="A60" s="197" t="s">
        <v>107</v>
      </c>
    </row>
    <row r="61" spans="1:1">
      <c r="A61" s="197" t="s">
        <v>108</v>
      </c>
    </row>
    <row r="62" spans="1:1">
      <c r="A62" s="197" t="s">
        <v>109</v>
      </c>
    </row>
    <row r="63" spans="1:1">
      <c r="A63" s="197" t="s">
        <v>110</v>
      </c>
    </row>
    <row r="64" spans="1:1">
      <c r="A64" s="197" t="s">
        <v>111</v>
      </c>
    </row>
    <row r="65" spans="1:1">
      <c r="A65" s="197" t="s">
        <v>112</v>
      </c>
    </row>
    <row r="66" spans="1:1">
      <c r="A66" s="197" t="s">
        <v>113</v>
      </c>
    </row>
    <row r="67" spans="1:1">
      <c r="A67" s="197" t="s">
        <v>114</v>
      </c>
    </row>
    <row r="68" spans="1:1">
      <c r="A68" s="197" t="s">
        <v>115</v>
      </c>
    </row>
    <row r="69" spans="1:1">
      <c r="A69" s="197" t="s">
        <v>116</v>
      </c>
    </row>
    <row r="70" spans="1:1">
      <c r="A70" s="197" t="s">
        <v>117</v>
      </c>
    </row>
    <row r="71" spans="1:1">
      <c r="A71" s="197" t="s">
        <v>118</v>
      </c>
    </row>
    <row r="72" spans="1:1">
      <c r="A72" s="197" t="s">
        <v>119</v>
      </c>
    </row>
    <row r="73" spans="1:1">
      <c r="A73" s="197" t="s">
        <v>120</v>
      </c>
    </row>
    <row r="74" spans="1:1">
      <c r="A74" s="197" t="s">
        <v>121</v>
      </c>
    </row>
    <row r="75" spans="1:1">
      <c r="A75" s="197" t="s">
        <v>122</v>
      </c>
    </row>
    <row r="76" spans="1:1">
      <c r="A76" s="197" t="s">
        <v>123</v>
      </c>
    </row>
    <row r="77" spans="1:1">
      <c r="A77" s="197" t="s">
        <v>124</v>
      </c>
    </row>
    <row r="78" spans="1:1">
      <c r="A78" s="197" t="s">
        <v>125</v>
      </c>
    </row>
    <row r="79" spans="1:1">
      <c r="A79" s="197" t="s">
        <v>126</v>
      </c>
    </row>
    <row r="80" spans="1:1">
      <c r="A80" s="197" t="s">
        <v>127</v>
      </c>
    </row>
    <row r="81" spans="1:1">
      <c r="A81" s="197" t="s">
        <v>128</v>
      </c>
    </row>
    <row r="82" spans="1:1">
      <c r="A82" s="197" t="s">
        <v>129</v>
      </c>
    </row>
    <row r="83" spans="1:1">
      <c r="A83" s="197" t="s">
        <v>130</v>
      </c>
    </row>
    <row r="84" spans="1:1">
      <c r="A84" s="197" t="s">
        <v>131</v>
      </c>
    </row>
    <row r="85" spans="1:1">
      <c r="A85" s="197" t="s">
        <v>132</v>
      </c>
    </row>
    <row r="86" spans="1:1">
      <c r="A86" s="197" t="s">
        <v>133</v>
      </c>
    </row>
    <row r="87" spans="1:1">
      <c r="A87" s="197" t="s">
        <v>134</v>
      </c>
    </row>
    <row r="88" spans="1:1">
      <c r="A88" s="197" t="s">
        <v>135</v>
      </c>
    </row>
    <row r="89" spans="1:1">
      <c r="A89" s="197" t="s">
        <v>136</v>
      </c>
    </row>
    <row r="90" spans="1:1">
      <c r="A90" s="197" t="s">
        <v>137</v>
      </c>
    </row>
    <row r="91" spans="1:1">
      <c r="A91" s="197" t="s">
        <v>138</v>
      </c>
    </row>
    <row r="92" spans="1:1">
      <c r="A92" s="197" t="s">
        <v>139</v>
      </c>
    </row>
    <row r="93" spans="1:1">
      <c r="A93" s="197" t="s">
        <v>140</v>
      </c>
    </row>
    <row r="94" spans="1:1">
      <c r="A94" s="197" t="s">
        <v>141</v>
      </c>
    </row>
    <row r="95" spans="1:1">
      <c r="A95" s="197" t="s">
        <v>142</v>
      </c>
    </row>
    <row r="96" spans="1:1">
      <c r="A96" s="197" t="s">
        <v>143</v>
      </c>
    </row>
    <row r="97" spans="1:1">
      <c r="A97" s="197" t="s">
        <v>144</v>
      </c>
    </row>
    <row r="98" spans="1:1">
      <c r="A98" s="197" t="s">
        <v>145</v>
      </c>
    </row>
    <row r="99" spans="1:1">
      <c r="A99" s="197" t="s">
        <v>146</v>
      </c>
    </row>
    <row r="100" spans="1:1">
      <c r="A100" s="197" t="s">
        <v>147</v>
      </c>
    </row>
    <row r="101" spans="1:1">
      <c r="A101" s="198" t="s">
        <v>148</v>
      </c>
    </row>
  </sheetData>
  <autoFilter ref="A1:A101" xr:uid="{00000000-0009-0000-0000-000010000000}"/>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
  <sheetViews>
    <sheetView showGridLines="0" workbookViewId="0">
      <selection activeCell="L1" sqref="L1"/>
    </sheetView>
  </sheetViews>
  <sheetFormatPr defaultColWidth="9.140625" defaultRowHeight="12.75"/>
  <cols>
    <col min="1" max="16384" width="9.140625" style="86"/>
  </cols>
  <sheetData/>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9"/>
  <sheetViews>
    <sheetView workbookViewId="0">
      <selection activeCell="A14" sqref="A14"/>
    </sheetView>
  </sheetViews>
  <sheetFormatPr defaultRowHeight="12.75"/>
  <cols>
    <col min="1" max="1" width="51.85546875" customWidth="1"/>
    <col min="2" max="2" width="34.42578125" customWidth="1"/>
  </cols>
  <sheetData>
    <row r="1" spans="1:2">
      <c r="A1" s="103" t="s">
        <v>235</v>
      </c>
      <c r="B1" s="104"/>
    </row>
    <row r="2" spans="1:2">
      <c r="A2" s="103"/>
      <c r="B2" s="104"/>
    </row>
    <row r="4" spans="1:2">
      <c r="A4" s="382" t="s">
        <v>238</v>
      </c>
      <c r="B4" s="104"/>
    </row>
    <row r="5" spans="1:2" ht="13.5" thickBot="1">
      <c r="A5" s="93"/>
    </row>
    <row r="6" spans="1:2" s="86" customFormat="1" ht="99.95" customHeight="1" thickBot="1">
      <c r="A6" s="380" t="s">
        <v>236</v>
      </c>
      <c r="B6" s="381" t="s">
        <v>237</v>
      </c>
    </row>
    <row r="7" spans="1:2" s="86" customFormat="1" ht="99.95" customHeight="1">
      <c r="A7" s="383" t="s">
        <v>239</v>
      </c>
      <c r="B7" s="379"/>
    </row>
    <row r="8" spans="1:2">
      <c r="A8" s="115"/>
    </row>
    <row r="9" spans="1:2">
      <c r="A9" s="115"/>
    </row>
    <row r="10" spans="1:2">
      <c r="A10" s="115"/>
    </row>
    <row r="11" spans="1:2">
      <c r="A11" s="115"/>
    </row>
    <row r="12" spans="1:2">
      <c r="A12" s="115"/>
    </row>
    <row r="13" spans="1:2">
      <c r="A13" s="115"/>
    </row>
    <row r="14" spans="1:2">
      <c r="A14" s="116"/>
    </row>
    <row r="15" spans="1:2">
      <c r="A15" s="115"/>
    </row>
    <row r="16" spans="1:2">
      <c r="A16" s="115"/>
    </row>
    <row r="17" spans="1:1">
      <c r="A17" s="113"/>
    </row>
    <row r="18" spans="1:1">
      <c r="A18" s="113"/>
    </row>
    <row r="19" spans="1:1">
      <c r="A19" s="113"/>
    </row>
  </sheetData>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61448" r:id="rId4">
          <objectPr defaultSize="0" r:id="rId5">
            <anchor moveWithCells="1">
              <from>
                <xdr:col>1</xdr:col>
                <xdr:colOff>685800</xdr:colOff>
                <xdr:row>6</xdr:row>
                <xdr:rowOff>285750</xdr:rowOff>
              </from>
              <to>
                <xdr:col>1</xdr:col>
                <xdr:colOff>1600200</xdr:colOff>
                <xdr:row>6</xdr:row>
                <xdr:rowOff>971550</xdr:rowOff>
              </to>
            </anchor>
          </objectPr>
        </oleObject>
      </mc:Choice>
      <mc:Fallback>
        <oleObject progId="AcroExch.Document.DC" dvAspect="DVASPECT_ICON" shapeId="6144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7"/>
  </sheetPr>
  <dimension ref="A1:D32"/>
  <sheetViews>
    <sheetView zoomScaleNormal="100" zoomScaleSheetLayoutView="85" workbookViewId="0">
      <pane ySplit="1" topLeftCell="A2" activePane="bottomLeft" state="frozen"/>
      <selection activeCell="B4" sqref="B4"/>
      <selection pane="bottomLeft" activeCell="B12" sqref="B12"/>
    </sheetView>
  </sheetViews>
  <sheetFormatPr defaultColWidth="8.85546875" defaultRowHeight="12.75"/>
  <cols>
    <col min="1" max="1" width="67.7109375" style="4" customWidth="1"/>
    <col min="2" max="2" width="67.7109375" style="5" customWidth="1"/>
    <col min="3" max="4" width="8.85546875" style="3" hidden="1" customWidth="1"/>
    <col min="5" max="16384" width="8.85546875" style="3"/>
  </cols>
  <sheetData>
    <row r="1" spans="1:4" ht="40.15" customHeight="1">
      <c r="A1" s="1" t="s">
        <v>0</v>
      </c>
      <c r="B1" s="2"/>
    </row>
    <row r="2" spans="1:4" ht="12.95" customHeight="1" thickBot="1"/>
    <row r="3" spans="1:4" ht="60" customHeight="1" thickBot="1">
      <c r="A3" s="123" t="s">
        <v>1</v>
      </c>
      <c r="B3" s="124"/>
      <c r="D3" s="133"/>
    </row>
    <row r="4" spans="1:4" s="8" customFormat="1" ht="23.1" customHeight="1" thickBot="1">
      <c r="A4" s="6" t="s">
        <v>166</v>
      </c>
      <c r="B4" s="7"/>
    </row>
    <row r="5" spans="1:4" s="8" customFormat="1" ht="23.1" customHeight="1">
      <c r="A5" s="200" t="s">
        <v>161</v>
      </c>
      <c r="B5" s="201"/>
    </row>
    <row r="6" spans="1:4" s="8" customFormat="1" ht="23.1" customHeight="1">
      <c r="A6" s="202" t="s">
        <v>150</v>
      </c>
      <c r="B6" s="203"/>
    </row>
    <row r="7" spans="1:4" s="8" customFormat="1" ht="23.1" customHeight="1">
      <c r="A7" s="202" t="s">
        <v>151</v>
      </c>
      <c r="B7" s="203"/>
    </row>
    <row r="8" spans="1:4" s="8" customFormat="1" ht="23.1" customHeight="1">
      <c r="A8" s="202" t="s">
        <v>152</v>
      </c>
      <c r="B8" s="203"/>
    </row>
    <row r="9" spans="1:4" s="8" customFormat="1" ht="23.1" customHeight="1">
      <c r="A9" s="202" t="s">
        <v>153</v>
      </c>
      <c r="B9" s="203"/>
    </row>
    <row r="10" spans="1:4" s="8" customFormat="1" ht="23.1" customHeight="1">
      <c r="A10" s="202" t="s">
        <v>175</v>
      </c>
      <c r="B10" s="203"/>
    </row>
    <row r="11" spans="1:4" s="8" customFormat="1" ht="23.1" customHeight="1">
      <c r="A11" s="202" t="s">
        <v>176</v>
      </c>
      <c r="B11" s="203"/>
    </row>
    <row r="12" spans="1:4" s="8" customFormat="1" ht="23.1" customHeight="1" thickBot="1">
      <c r="A12" s="204" t="s">
        <v>177</v>
      </c>
      <c r="B12" s="205"/>
    </row>
    <row r="13" spans="1:4" s="8" customFormat="1" ht="23.1" customHeight="1">
      <c r="A13" s="200" t="s">
        <v>4</v>
      </c>
      <c r="B13" s="208"/>
    </row>
    <row r="14" spans="1:4" s="8" customFormat="1" ht="23.1" customHeight="1" thickBot="1">
      <c r="A14" s="206" t="s">
        <v>5</v>
      </c>
      <c r="B14" s="207"/>
    </row>
    <row r="15" spans="1:4" s="10" customFormat="1">
      <c r="A15" s="4"/>
      <c r="B15" s="9"/>
    </row>
    <row r="16" spans="1:4" s="10" customFormat="1">
      <c r="A16" s="4"/>
      <c r="B16" s="9"/>
    </row>
    <row r="17" spans="1:4" s="10" customFormat="1">
      <c r="A17" s="4"/>
      <c r="B17" s="9"/>
    </row>
    <row r="18" spans="1:4" s="10" customFormat="1">
      <c r="A18" s="4"/>
      <c r="B18" s="9"/>
    </row>
    <row r="19" spans="1:4" s="10" customFormat="1" ht="30" customHeight="1">
      <c r="A19" s="1" t="s">
        <v>6</v>
      </c>
      <c r="B19" s="2"/>
    </row>
    <row r="20" spans="1:4" s="10" customFormat="1" ht="31.5">
      <c r="A20" s="11" t="s">
        <v>7</v>
      </c>
      <c r="B20" s="11" t="s">
        <v>8</v>
      </c>
    </row>
    <row r="21" spans="1:4" s="10" customFormat="1" ht="20.100000000000001" customHeight="1">
      <c r="A21" s="12" t="s">
        <v>260</v>
      </c>
      <c r="B21" s="13"/>
      <c r="C21" s="164" t="str">
        <f>IF(B21="Yes",ROW(),"")</f>
        <v/>
      </c>
      <c r="D21" s="164" t="str">
        <f>IF(C21="","",RANK(C21,$C$21:$C$30,-1))</f>
        <v/>
      </c>
    </row>
    <row r="22" spans="1:4" s="10" customFormat="1" ht="20.100000000000001" customHeight="1">
      <c r="A22" s="12" t="s">
        <v>261</v>
      </c>
      <c r="B22" s="13"/>
      <c r="C22" s="164" t="str">
        <f t="shared" ref="C22:C30" si="0">IF(B22="Yes",ROW(),"")</f>
        <v/>
      </c>
      <c r="D22" s="164" t="str">
        <f t="shared" ref="D22:D30" si="1">IF(C22="","",RANK(C22,$C$21:$C$30,-1))</f>
        <v/>
      </c>
    </row>
    <row r="23" spans="1:4" s="10" customFormat="1" ht="20.100000000000001" customHeight="1">
      <c r="A23" s="12"/>
      <c r="B23" s="13"/>
      <c r="C23" s="164" t="str">
        <f t="shared" si="0"/>
        <v/>
      </c>
      <c r="D23" s="164" t="str">
        <f t="shared" si="1"/>
        <v/>
      </c>
    </row>
    <row r="24" spans="1:4" s="10" customFormat="1" ht="20.100000000000001" customHeight="1">
      <c r="A24" s="12"/>
      <c r="B24" s="13"/>
      <c r="C24" s="164" t="str">
        <f t="shared" si="0"/>
        <v/>
      </c>
      <c r="D24" s="164" t="str">
        <f t="shared" si="1"/>
        <v/>
      </c>
    </row>
    <row r="25" spans="1:4" s="10" customFormat="1" ht="20.100000000000001" customHeight="1">
      <c r="A25" s="12"/>
      <c r="B25" s="13"/>
      <c r="C25" s="164" t="str">
        <f t="shared" si="0"/>
        <v/>
      </c>
      <c r="D25" s="164" t="str">
        <f t="shared" si="1"/>
        <v/>
      </c>
    </row>
    <row r="26" spans="1:4" s="10" customFormat="1" ht="20.100000000000001" customHeight="1">
      <c r="A26" s="12"/>
      <c r="B26" s="13"/>
      <c r="C26" s="164" t="str">
        <f t="shared" si="0"/>
        <v/>
      </c>
      <c r="D26" s="164" t="str">
        <f t="shared" si="1"/>
        <v/>
      </c>
    </row>
    <row r="27" spans="1:4" ht="20.100000000000001" customHeight="1">
      <c r="A27" s="12"/>
      <c r="B27" s="14"/>
      <c r="C27" s="164" t="str">
        <f t="shared" si="0"/>
        <v/>
      </c>
      <c r="D27" s="164" t="str">
        <f t="shared" si="1"/>
        <v/>
      </c>
    </row>
    <row r="28" spans="1:4" ht="20.100000000000001" customHeight="1">
      <c r="A28" s="12"/>
      <c r="B28" s="14"/>
      <c r="C28" s="164" t="str">
        <f t="shared" si="0"/>
        <v/>
      </c>
      <c r="D28" s="164" t="str">
        <f t="shared" si="1"/>
        <v/>
      </c>
    </row>
    <row r="29" spans="1:4" ht="20.100000000000001" customHeight="1">
      <c r="A29" s="12"/>
      <c r="B29" s="14"/>
      <c r="C29" s="164" t="str">
        <f t="shared" si="0"/>
        <v/>
      </c>
      <c r="D29" s="164" t="str">
        <f t="shared" si="1"/>
        <v/>
      </c>
    </row>
    <row r="30" spans="1:4" ht="20.100000000000001" customHeight="1">
      <c r="A30" s="12"/>
      <c r="B30" s="14"/>
      <c r="C30" s="164" t="str">
        <f t="shared" si="0"/>
        <v/>
      </c>
      <c r="D30" s="164" t="str">
        <f t="shared" si="1"/>
        <v/>
      </c>
    </row>
    <row r="31" spans="1:4" s="10" customFormat="1">
      <c r="A31" s="4"/>
      <c r="B31" s="9"/>
    </row>
    <row r="32" spans="1:4" s="10" customFormat="1">
      <c r="A32" s="4"/>
      <c r="B32" s="9"/>
    </row>
  </sheetData>
  <dataConsolidate/>
  <conditionalFormatting sqref="B4:B14">
    <cfRule type="expression" dxfId="91" priority="46" stopIfTrue="1">
      <formula>B4=""</formula>
    </cfRule>
  </conditionalFormatting>
  <conditionalFormatting sqref="B22:B30">
    <cfRule type="cellIs" dxfId="90" priority="45" operator="equal">
      <formula>""</formula>
    </cfRule>
  </conditionalFormatting>
  <conditionalFormatting sqref="B21">
    <cfRule type="cellIs" dxfId="89" priority="44" operator="equal">
      <formula>""</formula>
    </cfRule>
  </conditionalFormatting>
  <dataValidations xWindow="949" yWindow="527" count="3">
    <dataValidation type="list" allowBlank="1" showInputMessage="1" showErrorMessage="1" prompt="Select the appropriate LME-MCO from the drop-down box choices." sqref="B4" xr:uid="{00000000-0002-0000-0300-000000000000}">
      <formula1>LME_MCO</formula1>
    </dataValidation>
    <dataValidation type="list" allowBlank="1" showInputMessage="1" showErrorMessage="1" sqref="B21:B30" xr:uid="{00000000-0002-0000-0300-000001000000}">
      <formula1>"Yes,No"</formula1>
    </dataValidation>
    <dataValidation type="list" allowBlank="1" showInputMessage="1" showErrorMessage="1" sqref="B6:B12" xr:uid="{00000000-0002-0000-0300-000002000000}">
      <formula1>"Lynn Jones LPC LCAS CCS,Amy Johnson LCAS CSI,Michel Eisen LPC,Tonya Upchurch LCAS,Melissa Godwin LCSW,Lisa DeCiantis LPC,Nicole Ness LCSW,Allison Wilson LPC,Jimmy Treires LPC,Justin Turner LCSW,Rachel Noell BS,Mya Lewis MHA,Angelia Lightfoot"</formula1>
    </dataValidation>
  </dataValidations>
  <printOptions horizontalCentered="1"/>
  <pageMargins left="0.2" right="0.2" top="0.3" bottom="0.3" header="0.25" footer="0"/>
  <pageSetup orientation="landscape" r:id="rId1"/>
  <headerFooter alignWithMargins="0">
    <oddFooter>&amp;L&amp;8Agency Information</oddFooter>
  </headerFooter>
  <rowBreaks count="1" manualBreakCount="1">
    <brk id="18" max="16383" man="1"/>
  </rowBreaks>
  <drawing r:id="rId2"/>
  <extLst>
    <ext xmlns:x14="http://schemas.microsoft.com/office/spreadsheetml/2009/9/main" uri="{CCE6A557-97BC-4b89-ADB6-D9C93CAAB3DF}">
      <x14:dataValidations xmlns:xm="http://schemas.microsoft.com/office/excel/2006/main" xWindow="949" yWindow="527" count="1">
        <x14:dataValidation type="list" allowBlank="1" showInputMessage="1" showErrorMessage="1" xr:uid="{728F0537-00AC-4852-94A2-83AC6078AAE1}">
          <x14:formula1>
            <xm:f>Reviewers!$A$3:$A$7</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11"/>
  <sheetViews>
    <sheetView workbookViewId="0"/>
  </sheetViews>
  <sheetFormatPr defaultColWidth="9.140625" defaultRowHeight="12.75"/>
  <cols>
    <col min="1" max="1" width="29.7109375" style="98" bestFit="1" customWidth="1"/>
    <col min="2" max="16384" width="9.140625" style="99"/>
  </cols>
  <sheetData>
    <row r="1" spans="1:1">
      <c r="A1" s="102" t="s">
        <v>42</v>
      </c>
    </row>
    <row r="2" spans="1:1">
      <c r="A2" s="100" t="s">
        <v>43</v>
      </c>
    </row>
    <row r="4" spans="1:1">
      <c r="A4" s="98" t="s">
        <v>44</v>
      </c>
    </row>
    <row r="5" spans="1:1">
      <c r="A5" s="101" t="s">
        <v>2</v>
      </c>
    </row>
    <row r="6" spans="1:1">
      <c r="A6" s="101" t="s">
        <v>45</v>
      </c>
    </row>
    <row r="7" spans="1:1">
      <c r="A7" s="101" t="s">
        <v>46</v>
      </c>
    </row>
    <row r="8" spans="1:1">
      <c r="A8" s="101" t="s">
        <v>47</v>
      </c>
    </row>
    <row r="9" spans="1:1">
      <c r="A9" s="101" t="s">
        <v>48</v>
      </c>
    </row>
    <row r="10" spans="1:1">
      <c r="A10" s="101" t="s">
        <v>196</v>
      </c>
    </row>
    <row r="11" spans="1:1">
      <c r="A11" s="101" t="s">
        <v>200</v>
      </c>
    </row>
  </sheetData>
  <sortState ref="A5:A12">
    <sortCondition ref="A5"/>
  </sortState>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100"/>
  <sheetViews>
    <sheetView workbookViewId="0"/>
  </sheetViews>
  <sheetFormatPr defaultRowHeight="12.75"/>
  <sheetData>
    <row r="1" spans="1:1">
      <c r="A1" s="114" t="s">
        <v>50</v>
      </c>
    </row>
    <row r="2" spans="1:1">
      <c r="A2" s="114" t="s">
        <v>51</v>
      </c>
    </row>
    <row r="3" spans="1:1">
      <c r="A3" s="114" t="s">
        <v>52</v>
      </c>
    </row>
    <row r="4" spans="1:1">
      <c r="A4" s="114" t="s">
        <v>53</v>
      </c>
    </row>
    <row r="5" spans="1:1">
      <c r="A5" s="114" t="s">
        <v>54</v>
      </c>
    </row>
    <row r="6" spans="1:1">
      <c r="A6" s="114" t="s">
        <v>55</v>
      </c>
    </row>
    <row r="7" spans="1:1">
      <c r="A7" s="114" t="s">
        <v>56</v>
      </c>
    </row>
    <row r="8" spans="1:1">
      <c r="A8" s="114" t="s">
        <v>57</v>
      </c>
    </row>
    <row r="9" spans="1:1">
      <c r="A9" s="114" t="s">
        <v>58</v>
      </c>
    </row>
    <row r="10" spans="1:1">
      <c r="A10" s="114" t="s">
        <v>59</v>
      </c>
    </row>
    <row r="11" spans="1:1">
      <c r="A11" s="114" t="s">
        <v>60</v>
      </c>
    </row>
    <row r="12" spans="1:1">
      <c r="A12" s="114" t="s">
        <v>61</v>
      </c>
    </row>
    <row r="13" spans="1:1">
      <c r="A13" s="114" t="s">
        <v>62</v>
      </c>
    </row>
    <row r="14" spans="1:1">
      <c r="A14" s="114" t="s">
        <v>63</v>
      </c>
    </row>
    <row r="15" spans="1:1">
      <c r="A15" s="114" t="s">
        <v>64</v>
      </c>
    </row>
    <row r="16" spans="1:1">
      <c r="A16" s="114" t="s">
        <v>65</v>
      </c>
    </row>
    <row r="17" spans="1:1">
      <c r="A17" s="114" t="s">
        <v>66</v>
      </c>
    </row>
    <row r="18" spans="1:1">
      <c r="A18" s="114" t="s">
        <v>67</v>
      </c>
    </row>
    <row r="19" spans="1:1">
      <c r="A19" s="114" t="s">
        <v>68</v>
      </c>
    </row>
    <row r="20" spans="1:1">
      <c r="A20" s="114" t="s">
        <v>69</v>
      </c>
    </row>
    <row r="21" spans="1:1">
      <c r="A21" s="114" t="s">
        <v>70</v>
      </c>
    </row>
    <row r="22" spans="1:1">
      <c r="A22" s="114" t="s">
        <v>71</v>
      </c>
    </row>
    <row r="23" spans="1:1">
      <c r="A23" s="114" t="s">
        <v>72</v>
      </c>
    </row>
    <row r="24" spans="1:1">
      <c r="A24" s="114" t="s">
        <v>73</v>
      </c>
    </row>
    <row r="25" spans="1:1">
      <c r="A25" s="114" t="s">
        <v>74</v>
      </c>
    </row>
    <row r="26" spans="1:1">
      <c r="A26" s="114" t="s">
        <v>149</v>
      </c>
    </row>
    <row r="27" spans="1:1">
      <c r="A27" s="114" t="s">
        <v>75</v>
      </c>
    </row>
    <row r="28" spans="1:1">
      <c r="A28" s="114" t="s">
        <v>76</v>
      </c>
    </row>
    <row r="29" spans="1:1">
      <c r="A29" s="114" t="s">
        <v>77</v>
      </c>
    </row>
    <row r="30" spans="1:1">
      <c r="A30" s="114" t="s">
        <v>78</v>
      </c>
    </row>
    <row r="31" spans="1:1">
      <c r="A31" s="114" t="s">
        <v>79</v>
      </c>
    </row>
    <row r="32" spans="1:1">
      <c r="A32" s="114" t="s">
        <v>80</v>
      </c>
    </row>
    <row r="33" spans="1:1">
      <c r="A33" s="114" t="s">
        <v>81</v>
      </c>
    </row>
    <row r="34" spans="1:1">
      <c r="A34" s="114" t="s">
        <v>82</v>
      </c>
    </row>
    <row r="35" spans="1:1">
      <c r="A35" s="114" t="s">
        <v>83</v>
      </c>
    </row>
    <row r="36" spans="1:1">
      <c r="A36" s="114" t="s">
        <v>84</v>
      </c>
    </row>
    <row r="37" spans="1:1">
      <c r="A37" s="114" t="s">
        <v>85</v>
      </c>
    </row>
    <row r="38" spans="1:1">
      <c r="A38" s="114" t="s">
        <v>86</v>
      </c>
    </row>
    <row r="39" spans="1:1">
      <c r="A39" s="114" t="s">
        <v>87</v>
      </c>
    </row>
    <row r="40" spans="1:1">
      <c r="A40" s="114" t="s">
        <v>88</v>
      </c>
    </row>
    <row r="41" spans="1:1">
      <c r="A41" s="114" t="s">
        <v>89</v>
      </c>
    </row>
    <row r="42" spans="1:1">
      <c r="A42" s="114" t="s">
        <v>90</v>
      </c>
    </row>
    <row r="43" spans="1:1">
      <c r="A43" s="114" t="s">
        <v>91</v>
      </c>
    </row>
    <row r="44" spans="1:1">
      <c r="A44" s="114" t="s">
        <v>92</v>
      </c>
    </row>
    <row r="45" spans="1:1">
      <c r="A45" s="114" t="s">
        <v>93</v>
      </c>
    </row>
    <row r="46" spans="1:1">
      <c r="A46" s="114" t="s">
        <v>94</v>
      </c>
    </row>
    <row r="47" spans="1:1">
      <c r="A47" s="114" t="s">
        <v>95</v>
      </c>
    </row>
    <row r="48" spans="1:1">
      <c r="A48" s="114" t="s">
        <v>96</v>
      </c>
    </row>
    <row r="49" spans="1:1">
      <c r="A49" s="114" t="s">
        <v>97</v>
      </c>
    </row>
    <row r="50" spans="1:1">
      <c r="A50" s="114" t="s">
        <v>98</v>
      </c>
    </row>
    <row r="51" spans="1:1">
      <c r="A51" s="114" t="s">
        <v>99</v>
      </c>
    </row>
    <row r="52" spans="1:1">
      <c r="A52" s="114" t="s">
        <v>100</v>
      </c>
    </row>
    <row r="53" spans="1:1">
      <c r="A53" s="114" t="s">
        <v>101</v>
      </c>
    </row>
    <row r="54" spans="1:1">
      <c r="A54" s="114" t="s">
        <v>102</v>
      </c>
    </row>
    <row r="55" spans="1:1">
      <c r="A55" s="114" t="s">
        <v>103</v>
      </c>
    </row>
    <row r="56" spans="1:1">
      <c r="A56" s="114" t="s">
        <v>104</v>
      </c>
    </row>
    <row r="57" spans="1:1">
      <c r="A57" s="114" t="s">
        <v>105</v>
      </c>
    </row>
    <row r="58" spans="1:1">
      <c r="A58" s="114" t="s">
        <v>106</v>
      </c>
    </row>
    <row r="59" spans="1:1">
      <c r="A59" s="114" t="s">
        <v>107</v>
      </c>
    </row>
    <row r="60" spans="1:1">
      <c r="A60" s="114" t="s">
        <v>108</v>
      </c>
    </row>
    <row r="61" spans="1:1">
      <c r="A61" s="114" t="s">
        <v>109</v>
      </c>
    </row>
    <row r="62" spans="1:1">
      <c r="A62" s="114" t="s">
        <v>110</v>
      </c>
    </row>
    <row r="63" spans="1:1">
      <c r="A63" s="114" t="s">
        <v>111</v>
      </c>
    </row>
    <row r="64" spans="1:1">
      <c r="A64" s="114" t="s">
        <v>112</v>
      </c>
    </row>
    <row r="65" spans="1:1">
      <c r="A65" s="114" t="s">
        <v>113</v>
      </c>
    </row>
    <row r="66" spans="1:1">
      <c r="A66" s="114" t="s">
        <v>114</v>
      </c>
    </row>
    <row r="67" spans="1:1">
      <c r="A67" s="114" t="s">
        <v>115</v>
      </c>
    </row>
    <row r="68" spans="1:1">
      <c r="A68" s="114" t="s">
        <v>116</v>
      </c>
    </row>
    <row r="69" spans="1:1">
      <c r="A69" s="114" t="s">
        <v>117</v>
      </c>
    </row>
    <row r="70" spans="1:1">
      <c r="A70" s="114" t="s">
        <v>118</v>
      </c>
    </row>
    <row r="71" spans="1:1">
      <c r="A71" s="114" t="s">
        <v>119</v>
      </c>
    </row>
    <row r="72" spans="1:1">
      <c r="A72" s="114" t="s">
        <v>120</v>
      </c>
    </row>
    <row r="73" spans="1:1">
      <c r="A73" s="114" t="s">
        <v>121</v>
      </c>
    </row>
    <row r="74" spans="1:1">
      <c r="A74" s="114" t="s">
        <v>122</v>
      </c>
    </row>
    <row r="75" spans="1:1">
      <c r="A75" s="114" t="s">
        <v>123</v>
      </c>
    </row>
    <row r="76" spans="1:1">
      <c r="A76" s="114" t="s">
        <v>124</v>
      </c>
    </row>
    <row r="77" spans="1:1">
      <c r="A77" s="114" t="s">
        <v>125</v>
      </c>
    </row>
    <row r="78" spans="1:1">
      <c r="A78" s="114" t="s">
        <v>126</v>
      </c>
    </row>
    <row r="79" spans="1:1">
      <c r="A79" s="114" t="s">
        <v>127</v>
      </c>
    </row>
    <row r="80" spans="1:1">
      <c r="A80" s="114" t="s">
        <v>128</v>
      </c>
    </row>
    <row r="81" spans="1:1">
      <c r="A81" s="114" t="s">
        <v>129</v>
      </c>
    </row>
    <row r="82" spans="1:1">
      <c r="A82" s="114" t="s">
        <v>130</v>
      </c>
    </row>
    <row r="83" spans="1:1">
      <c r="A83" s="114" t="s">
        <v>131</v>
      </c>
    </row>
    <row r="84" spans="1:1">
      <c r="A84" s="114" t="s">
        <v>132</v>
      </c>
    </row>
    <row r="85" spans="1:1">
      <c r="A85" s="114" t="s">
        <v>133</v>
      </c>
    </row>
    <row r="86" spans="1:1">
      <c r="A86" s="114" t="s">
        <v>134</v>
      </c>
    </row>
    <row r="87" spans="1:1">
      <c r="A87" s="114" t="s">
        <v>135</v>
      </c>
    </row>
    <row r="88" spans="1:1">
      <c r="A88" s="114" t="s">
        <v>136</v>
      </c>
    </row>
    <row r="89" spans="1:1">
      <c r="A89" s="114" t="s">
        <v>137</v>
      </c>
    </row>
    <row r="90" spans="1:1">
      <c r="A90" s="114" t="s">
        <v>138</v>
      </c>
    </row>
    <row r="91" spans="1:1">
      <c r="A91" s="114" t="s">
        <v>139</v>
      </c>
    </row>
    <row r="92" spans="1:1">
      <c r="A92" s="114" t="s">
        <v>140</v>
      </c>
    </row>
    <row r="93" spans="1:1">
      <c r="A93" s="114" t="s">
        <v>141</v>
      </c>
    </row>
    <row r="94" spans="1:1">
      <c r="A94" s="114" t="s">
        <v>142</v>
      </c>
    </row>
    <row r="95" spans="1:1">
      <c r="A95" s="114" t="s">
        <v>143</v>
      </c>
    </row>
    <row r="96" spans="1:1">
      <c r="A96" s="114" t="s">
        <v>144</v>
      </c>
    </row>
    <row r="97" spans="1:1">
      <c r="A97" s="114" t="s">
        <v>145</v>
      </c>
    </row>
    <row r="98" spans="1:1">
      <c r="A98" s="114" t="s">
        <v>146</v>
      </c>
    </row>
    <row r="99" spans="1:1">
      <c r="A99" s="114" t="s">
        <v>147</v>
      </c>
    </row>
    <row r="100" spans="1:1">
      <c r="A100" s="114"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defaultRowHeight="12.75"/>
  <sheetData>
    <row r="1" spans="1:1">
      <c r="A1" s="93" t="s">
        <v>281</v>
      </c>
    </row>
    <row r="3" spans="1:1">
      <c r="A3" s="93" t="s">
        <v>276</v>
      </c>
    </row>
    <row r="4" spans="1:1">
      <c r="A4" s="93" t="s">
        <v>277</v>
      </c>
    </row>
    <row r="5" spans="1:1">
      <c r="A5" s="93" t="s">
        <v>278</v>
      </c>
    </row>
    <row r="6" spans="1:1">
      <c r="A6" s="93" t="s">
        <v>279</v>
      </c>
    </row>
    <row r="7" spans="1:1">
      <c r="A7" s="93" t="s">
        <v>280</v>
      </c>
    </row>
    <row r="12" spans="1:1">
      <c r="A12" s="93" t="s">
        <v>282</v>
      </c>
    </row>
    <row r="14" spans="1:1">
      <c r="A14" s="93" t="s">
        <v>264</v>
      </c>
    </row>
    <row r="15" spans="1:1">
      <c r="A15" s="93" t="s">
        <v>265</v>
      </c>
    </row>
    <row r="16" spans="1:1">
      <c r="A16" s="93" t="s">
        <v>266</v>
      </c>
    </row>
    <row r="17" spans="1:1">
      <c r="A17" s="93" t="s">
        <v>267</v>
      </c>
    </row>
    <row r="18" spans="1:1">
      <c r="A18" s="93" t="s">
        <v>268</v>
      </c>
    </row>
    <row r="19" spans="1:1">
      <c r="A19" s="93" t="s">
        <v>269</v>
      </c>
    </row>
    <row r="20" spans="1:1">
      <c r="A20" s="93" t="s">
        <v>270</v>
      </c>
    </row>
    <row r="21" spans="1:1">
      <c r="A21" s="93" t="s">
        <v>271</v>
      </c>
    </row>
    <row r="22" spans="1:1">
      <c r="A22" s="93" t="s">
        <v>272</v>
      </c>
    </row>
    <row r="23" spans="1:1">
      <c r="A23" s="93" t="s">
        <v>273</v>
      </c>
    </row>
    <row r="24" spans="1:1">
      <c r="A24" s="93" t="s">
        <v>274</v>
      </c>
    </row>
    <row r="25" spans="1:1">
      <c r="A25" s="93" t="s">
        <v>275</v>
      </c>
    </row>
    <row r="26" spans="1:1">
      <c r="A26" s="9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1:BY71"/>
  <sheetViews>
    <sheetView zoomScaleNormal="100" zoomScaleSheetLayoutView="50" workbookViewId="0">
      <pane xSplit="2" ySplit="13" topLeftCell="C14" activePane="bottomRight" state="frozen"/>
      <selection activeCell="J6" sqref="J6:O6"/>
      <selection pane="topRight" activeCell="J6" sqref="J6:O6"/>
      <selection pane="bottomLeft" activeCell="J6" sqref="J6:O6"/>
      <selection pane="bottomRight" activeCell="C10" sqref="C10:C12"/>
    </sheetView>
  </sheetViews>
  <sheetFormatPr defaultColWidth="8.85546875" defaultRowHeight="12.75"/>
  <cols>
    <col min="1" max="1" width="3.28515625" style="263" customWidth="1"/>
    <col min="2" max="2" width="50.7109375" style="61" customWidth="1"/>
    <col min="3" max="3" width="24.28515625" style="62" customWidth="1"/>
    <col min="4" max="4" width="0.28515625" style="62" hidden="1" customWidth="1"/>
    <col min="5" max="5" width="24.28515625" style="62" customWidth="1"/>
    <col min="6" max="6" width="2.7109375" style="62" hidden="1" customWidth="1"/>
    <col min="7" max="7" width="24.28515625" style="62" customWidth="1"/>
    <col min="8" max="8" width="2.85546875" style="62" hidden="1" customWidth="1"/>
    <col min="9" max="9" width="24.28515625" style="62" customWidth="1"/>
    <col min="10" max="10" width="2.7109375" style="62" hidden="1" customWidth="1"/>
    <col min="11" max="11" width="24.28515625" style="62" customWidth="1"/>
    <col min="12" max="12" width="2.7109375" style="62" hidden="1" customWidth="1"/>
    <col min="13" max="13" width="24.28515625" style="62" customWidth="1"/>
    <col min="14" max="14" width="2.7109375" style="62" hidden="1" customWidth="1"/>
    <col min="15" max="15" width="24.28515625" style="62" customWidth="1"/>
    <col min="16" max="16" width="2.7109375" style="62" hidden="1" customWidth="1"/>
    <col min="17" max="17" width="24.28515625" style="62" customWidth="1"/>
    <col min="18" max="18" width="2.7109375" style="62" hidden="1" customWidth="1"/>
    <col min="19" max="19" width="24.28515625" style="62" customWidth="1"/>
    <col min="20" max="20" width="2.7109375" style="62" hidden="1" customWidth="1"/>
    <col min="21" max="21" width="24.28515625" style="62" customWidth="1"/>
    <col min="22" max="22" width="2.7109375" style="62" hidden="1" customWidth="1"/>
    <col min="23" max="23" width="24.28515625" style="62" customWidth="1"/>
    <col min="24" max="24" width="2.7109375" style="62" hidden="1" customWidth="1"/>
    <col min="25" max="25" width="24.28515625" style="62" customWidth="1"/>
    <col min="26" max="26" width="2.7109375" style="62" hidden="1" customWidth="1"/>
    <col min="27" max="27" width="24.28515625" style="62" customWidth="1"/>
    <col min="28" max="28" width="2.7109375" style="62" hidden="1" customWidth="1"/>
    <col min="29" max="29" width="24.28515625" style="62" customWidth="1"/>
    <col min="30" max="30" width="2.7109375" style="62" hidden="1" customWidth="1"/>
    <col min="31" max="31" width="24.28515625" style="62" customWidth="1"/>
    <col min="32" max="32" width="2.7109375" style="62" hidden="1" customWidth="1"/>
    <col min="33" max="33" width="24.28515625" style="62" customWidth="1"/>
    <col min="34" max="34" width="2.7109375" style="62" hidden="1" customWidth="1"/>
    <col min="35" max="35" width="24.28515625" style="62" customWidth="1"/>
    <col min="36" max="36" width="2.7109375" style="62" hidden="1" customWidth="1"/>
    <col min="37" max="37" width="24.28515625" style="62" customWidth="1"/>
    <col min="38" max="38" width="2.7109375" style="62" hidden="1" customWidth="1"/>
    <col min="39" max="39" width="24.28515625" style="62" customWidth="1"/>
    <col min="40" max="40" width="2.7109375" style="62" hidden="1" customWidth="1"/>
    <col min="41" max="41" width="24.28515625" style="62" customWidth="1"/>
    <col min="42" max="42" width="2.7109375" style="62" hidden="1" customWidth="1"/>
    <col min="43" max="43" width="24.28515625" style="62" customWidth="1"/>
    <col min="44" max="44" width="2.7109375" style="62" hidden="1" customWidth="1"/>
    <col min="45" max="45" width="24.28515625" style="62" customWidth="1"/>
    <col min="46" max="46" width="2.7109375" style="62" hidden="1" customWidth="1"/>
    <col min="47" max="47" width="24.28515625" style="62" customWidth="1"/>
    <col min="48" max="48" width="2.7109375" style="62" hidden="1" customWidth="1"/>
    <col min="49" max="49" width="24.28515625" style="62" customWidth="1"/>
    <col min="50" max="50" width="2.7109375" style="62" hidden="1" customWidth="1"/>
    <col min="51" max="51" width="24.28515625" style="62" customWidth="1"/>
    <col min="52" max="52" width="2.7109375" style="62" hidden="1" customWidth="1"/>
    <col min="53" max="53" width="24.28515625" style="62" customWidth="1"/>
    <col min="54" max="54" width="2.7109375" style="62" hidden="1" customWidth="1"/>
    <col min="55" max="55" width="24.28515625" style="62" customWidth="1"/>
    <col min="56" max="56" width="2.7109375" style="62" hidden="1" customWidth="1"/>
    <col min="57" max="57" width="24.28515625" style="62" customWidth="1"/>
    <col min="58" max="58" width="2.7109375" style="62" hidden="1" customWidth="1"/>
    <col min="59" max="59" width="24.28515625" style="62" customWidth="1"/>
    <col min="60" max="60" width="2.7109375" style="62" hidden="1" customWidth="1"/>
    <col min="61" max="61" width="24.28515625" style="62" customWidth="1"/>
    <col min="62" max="62" width="2.7109375" style="62" hidden="1" customWidth="1"/>
    <col min="63" max="63" width="24.28515625" style="62" customWidth="1"/>
    <col min="64" max="64" width="2.7109375" style="62" hidden="1" customWidth="1"/>
    <col min="65" max="65" width="24.28515625" style="62" customWidth="1"/>
    <col min="66" max="66" width="2.7109375" style="62" hidden="1" customWidth="1"/>
    <col min="67" max="67" width="24.28515625" style="62" customWidth="1"/>
    <col min="68" max="68" width="2.7109375" style="62" hidden="1" customWidth="1"/>
    <col min="69" max="69" width="24.28515625" style="62" customWidth="1"/>
    <col min="70" max="70" width="2.7109375" style="62" hidden="1" customWidth="1"/>
    <col min="71" max="71" width="24.28515625" style="62" customWidth="1"/>
    <col min="72" max="72" width="2.7109375" style="3" hidden="1" customWidth="1"/>
    <col min="73" max="73" width="8.85546875" style="3" customWidth="1"/>
    <col min="74" max="16384" width="8.85546875" style="3"/>
  </cols>
  <sheetData>
    <row r="1" spans="1:77" ht="18" customHeight="1">
      <c r="A1" s="117"/>
      <c r="B1" s="190"/>
      <c r="C1" s="451" t="s">
        <v>260</v>
      </c>
      <c r="D1" s="452"/>
      <c r="E1" s="452"/>
      <c r="F1" s="452"/>
      <c r="G1" s="452"/>
      <c r="H1" s="452"/>
      <c r="I1" s="452"/>
      <c r="J1" s="452"/>
      <c r="K1" s="453"/>
      <c r="L1" s="350"/>
      <c r="M1" s="451" t="s">
        <v>260</v>
      </c>
      <c r="N1" s="452"/>
      <c r="O1" s="452"/>
      <c r="P1" s="452"/>
      <c r="Q1" s="452"/>
      <c r="R1" s="452"/>
      <c r="S1" s="452"/>
      <c r="T1" s="452"/>
      <c r="U1" s="453"/>
      <c r="V1" s="385"/>
      <c r="W1" s="451" t="s">
        <v>260</v>
      </c>
      <c r="X1" s="452"/>
      <c r="Y1" s="452"/>
      <c r="Z1" s="452"/>
      <c r="AA1" s="452"/>
      <c r="AB1" s="452"/>
      <c r="AC1" s="452"/>
      <c r="AD1" s="452"/>
      <c r="AE1" s="453"/>
      <c r="AF1" s="350"/>
      <c r="AG1" s="451" t="s">
        <v>260</v>
      </c>
      <c r="AH1" s="452"/>
      <c r="AI1" s="452"/>
      <c r="AJ1" s="452"/>
      <c r="AK1" s="452"/>
      <c r="AL1" s="452"/>
      <c r="AM1" s="452"/>
      <c r="AN1" s="452"/>
      <c r="AO1" s="453"/>
      <c r="AP1" s="350"/>
      <c r="AQ1" s="451" t="s">
        <v>260</v>
      </c>
      <c r="AR1" s="452"/>
      <c r="AS1" s="452"/>
      <c r="AT1" s="452"/>
      <c r="AU1" s="452"/>
      <c r="AV1" s="452"/>
      <c r="AW1" s="452"/>
      <c r="AX1" s="452"/>
      <c r="AY1" s="453"/>
      <c r="AZ1" s="385"/>
      <c r="BA1" s="451" t="s">
        <v>260</v>
      </c>
      <c r="BB1" s="452"/>
      <c r="BC1" s="452"/>
      <c r="BD1" s="452"/>
      <c r="BE1" s="452"/>
      <c r="BF1" s="452"/>
      <c r="BG1" s="452"/>
      <c r="BH1" s="452"/>
      <c r="BI1" s="453"/>
      <c r="BJ1" s="350"/>
      <c r="BK1" s="451" t="s">
        <v>260</v>
      </c>
      <c r="BL1" s="452"/>
      <c r="BM1" s="452"/>
      <c r="BN1" s="452"/>
      <c r="BO1" s="452"/>
      <c r="BP1" s="452"/>
      <c r="BQ1" s="452"/>
      <c r="BR1" s="452"/>
      <c r="BS1" s="453"/>
      <c r="BT1" s="428"/>
      <c r="BU1" s="442"/>
      <c r="BV1" s="443"/>
      <c r="BW1" s="443"/>
      <c r="BX1" s="443"/>
      <c r="BY1" s="444"/>
    </row>
    <row r="2" spans="1:77" ht="18" customHeight="1">
      <c r="A2" s="118"/>
      <c r="B2" s="429" t="s">
        <v>166</v>
      </c>
      <c r="C2" s="126" t="str">
        <f>IF('Workbook Set-up'!$B$4="","[Name of LME-MCO]",'Workbook Set-up'!$B$4)</f>
        <v>[Name of LME-MCO]</v>
      </c>
      <c r="D2" s="298"/>
      <c r="E2" s="119"/>
      <c r="F2" s="119"/>
      <c r="G2" s="119"/>
      <c r="H2" s="119"/>
      <c r="I2" s="119"/>
      <c r="J2" s="119"/>
      <c r="K2" s="125"/>
      <c r="L2" s="119"/>
      <c r="M2" s="126" t="str">
        <f>IF('Workbook Set-up'!$B$4="","[Name of LME-MCO]",'Workbook Set-up'!$B$4)</f>
        <v>[Name of LME-MCO]</v>
      </c>
      <c r="N2" s="298"/>
      <c r="O2" s="119"/>
      <c r="P2" s="119"/>
      <c r="Q2" s="119"/>
      <c r="R2" s="119"/>
      <c r="S2" s="119"/>
      <c r="T2" s="119"/>
      <c r="U2" s="125"/>
      <c r="V2" s="119"/>
      <c r="W2" s="126" t="str">
        <f>IF('Workbook Set-up'!$B$4="","[Name of LME-MCO]",'Workbook Set-up'!$B$4)</f>
        <v>[Name of LME-MCO]</v>
      </c>
      <c r="X2" s="298"/>
      <c r="Y2" s="119"/>
      <c r="Z2" s="119"/>
      <c r="AA2" s="119"/>
      <c r="AB2" s="119"/>
      <c r="AC2" s="119"/>
      <c r="AD2" s="119"/>
      <c r="AE2" s="125"/>
      <c r="AF2" s="119"/>
      <c r="AG2" s="126" t="str">
        <f>IF('Workbook Set-up'!$B$4="","[Name of LME-MCO]",'Workbook Set-up'!$B$4)</f>
        <v>[Name of LME-MCO]</v>
      </c>
      <c r="AH2" s="298"/>
      <c r="AI2" s="119"/>
      <c r="AJ2" s="119"/>
      <c r="AK2" s="119"/>
      <c r="AL2" s="119"/>
      <c r="AM2" s="119"/>
      <c r="AN2" s="119"/>
      <c r="AO2" s="125"/>
      <c r="AP2" s="119"/>
      <c r="AQ2" s="126" t="str">
        <f>IF('Workbook Set-up'!$B$4="","[Name of LME-MCO]",'Workbook Set-up'!$B$4)</f>
        <v>[Name of LME-MCO]</v>
      </c>
      <c r="AR2" s="298"/>
      <c r="AS2" s="119"/>
      <c r="AT2" s="119"/>
      <c r="AU2" s="119"/>
      <c r="AV2" s="119"/>
      <c r="AW2" s="119"/>
      <c r="AX2" s="119"/>
      <c r="AY2" s="125"/>
      <c r="AZ2" s="119"/>
      <c r="BA2" s="126" t="str">
        <f>IF('Workbook Set-up'!$B$4="","[Name of LME-MCO]",'Workbook Set-up'!$B$4)</f>
        <v>[Name of LME-MCO]</v>
      </c>
      <c r="BB2" s="298"/>
      <c r="BC2" s="119"/>
      <c r="BD2" s="119"/>
      <c r="BE2" s="119"/>
      <c r="BF2" s="119"/>
      <c r="BG2" s="119"/>
      <c r="BH2" s="119"/>
      <c r="BI2" s="125"/>
      <c r="BJ2" s="119"/>
      <c r="BK2" s="126" t="str">
        <f>IF('Workbook Set-up'!$B$4="","[Name of LME-MCO]",'Workbook Set-up'!$B$4)</f>
        <v>[Name of LME-MCO]</v>
      </c>
      <c r="BL2" s="298"/>
      <c r="BM2" s="119"/>
      <c r="BN2" s="119"/>
      <c r="BO2" s="119"/>
      <c r="BP2" s="119"/>
      <c r="BQ2" s="119"/>
      <c r="BR2" s="119"/>
      <c r="BS2" s="125"/>
      <c r="BT2" s="428"/>
      <c r="BU2" s="445"/>
      <c r="BV2" s="446"/>
      <c r="BW2" s="446"/>
      <c r="BX2" s="446"/>
      <c r="BY2" s="447"/>
    </row>
    <row r="3" spans="1:77" ht="18" customHeight="1">
      <c r="A3" s="118"/>
      <c r="B3" s="429" t="s">
        <v>3</v>
      </c>
      <c r="C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298"/>
      <c r="E3" s="298"/>
      <c r="F3" s="298"/>
      <c r="G3" s="298"/>
      <c r="H3" s="298"/>
      <c r="I3" s="298"/>
      <c r="J3" s="298"/>
      <c r="K3" s="356"/>
      <c r="L3" s="351"/>
      <c r="M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N3" s="298"/>
      <c r="O3" s="298"/>
      <c r="P3" s="298"/>
      <c r="Q3" s="298"/>
      <c r="R3" s="298"/>
      <c r="S3" s="298"/>
      <c r="T3" s="298"/>
      <c r="U3" s="356"/>
      <c r="V3" s="386"/>
      <c r="W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X3" s="298"/>
      <c r="Y3" s="298"/>
      <c r="Z3" s="298"/>
      <c r="AA3" s="298"/>
      <c r="AB3" s="298"/>
      <c r="AC3" s="298"/>
      <c r="AD3" s="298"/>
      <c r="AE3" s="356"/>
      <c r="AF3" s="351"/>
      <c r="AG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H3" s="298"/>
      <c r="AI3" s="298"/>
      <c r="AJ3" s="298"/>
      <c r="AK3" s="298"/>
      <c r="AL3" s="298"/>
      <c r="AM3" s="298"/>
      <c r="AN3" s="298"/>
      <c r="AO3" s="356"/>
      <c r="AP3" s="351"/>
      <c r="AQ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R3" s="298"/>
      <c r="AS3" s="298"/>
      <c r="AT3" s="298"/>
      <c r="AU3" s="298"/>
      <c r="AV3" s="298"/>
      <c r="AW3" s="298"/>
      <c r="AX3" s="298"/>
      <c r="AY3" s="356"/>
      <c r="AZ3" s="386"/>
      <c r="BA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B3" s="298"/>
      <c r="BC3" s="298"/>
      <c r="BD3" s="298"/>
      <c r="BE3" s="298"/>
      <c r="BF3" s="298"/>
      <c r="BG3" s="298"/>
      <c r="BH3" s="298"/>
      <c r="BI3" s="356"/>
      <c r="BJ3" s="351"/>
      <c r="BK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L3" s="298"/>
      <c r="BM3" s="298"/>
      <c r="BN3" s="298"/>
      <c r="BO3" s="298"/>
      <c r="BP3" s="298"/>
      <c r="BQ3" s="298"/>
      <c r="BR3" s="298"/>
      <c r="BS3" s="356"/>
      <c r="BT3" s="428"/>
      <c r="BU3" s="445"/>
      <c r="BV3" s="446"/>
      <c r="BW3" s="446"/>
      <c r="BX3" s="446"/>
      <c r="BY3" s="447"/>
    </row>
    <row r="4" spans="1:77" ht="17.25" customHeight="1" thickBot="1">
      <c r="A4" s="120"/>
      <c r="B4" s="430" t="s">
        <v>10</v>
      </c>
      <c r="C4" s="120" t="str">
        <f>IF(AND('Workbook Set-up'!$B$13="",'Workbook Set-up'!$B$14=""),"",IF('Workbook Set-up'!$B$13='Workbook Set-up'!$B$14,TEXT('Workbook Set-up'!$B$13,"m/d/yyyy"),IF('Workbook Set-up'!$B$13&lt;&gt;'Workbook Set-up'!$B$14,TEXT('Workbook Set-up'!$B$13,"m/d/yyyy")&amp;" to "&amp;TEXT('Workbook Set-up'!$B$14,"m/d/yyyy"),"")))</f>
        <v/>
      </c>
      <c r="D4" s="121"/>
      <c r="E4" s="121"/>
      <c r="F4" s="121"/>
      <c r="G4" s="121"/>
      <c r="H4" s="121"/>
      <c r="I4" s="121"/>
      <c r="J4" s="121"/>
      <c r="K4" s="122"/>
      <c r="L4" s="121"/>
      <c r="M4" s="120" t="str">
        <f>IF(AND('Workbook Set-up'!$B$13="",'Workbook Set-up'!$B$14=""),"",IF('Workbook Set-up'!$B$13='Workbook Set-up'!$B$14,TEXT('Workbook Set-up'!$B$13,"m/d/yyyy"),IF('Workbook Set-up'!$B$13&lt;&gt;'Workbook Set-up'!$B$14,TEXT('Workbook Set-up'!$B$13,"m/d/yyyy")&amp;" to "&amp;TEXT('Workbook Set-up'!$B$14,"m/d/yyyy"),"")))</f>
        <v/>
      </c>
      <c r="N4" s="121"/>
      <c r="O4" s="121"/>
      <c r="P4" s="121"/>
      <c r="Q4" s="121"/>
      <c r="R4" s="121"/>
      <c r="S4" s="121"/>
      <c r="T4" s="121"/>
      <c r="U4" s="122"/>
      <c r="V4" s="121"/>
      <c r="W4" s="120" t="str">
        <f>IF(AND('Workbook Set-up'!$B$13="",'Workbook Set-up'!$B$14=""),"",IF('Workbook Set-up'!$B$13='Workbook Set-up'!$B$14,TEXT('Workbook Set-up'!$B$13,"m/d/yyyy"),IF('Workbook Set-up'!$B$13&lt;&gt;'Workbook Set-up'!$B$14,TEXT('Workbook Set-up'!$B$13,"m/d/yyyy")&amp;" to "&amp;TEXT('Workbook Set-up'!$B$14,"m/d/yyyy"),"")))</f>
        <v/>
      </c>
      <c r="X4" s="121"/>
      <c r="Y4" s="121"/>
      <c r="Z4" s="121"/>
      <c r="AA4" s="121"/>
      <c r="AB4" s="121"/>
      <c r="AC4" s="121"/>
      <c r="AD4" s="121"/>
      <c r="AE4" s="122"/>
      <c r="AF4" s="121"/>
      <c r="AG4" s="120" t="str">
        <f>IF(AND('Workbook Set-up'!$B$13="",'Workbook Set-up'!$B$14=""),"",IF('Workbook Set-up'!$B$13='Workbook Set-up'!$B$14,TEXT('Workbook Set-up'!$B$13,"m/d/yyyy"),IF('Workbook Set-up'!$B$13&lt;&gt;'Workbook Set-up'!$B$14,TEXT('Workbook Set-up'!$B$13,"m/d/yyyy")&amp;" to "&amp;TEXT('Workbook Set-up'!$B$14,"m/d/yyyy"),"")))</f>
        <v/>
      </c>
      <c r="AH4" s="121"/>
      <c r="AI4" s="121"/>
      <c r="AJ4" s="121"/>
      <c r="AK4" s="121"/>
      <c r="AL4" s="121"/>
      <c r="AM4" s="121"/>
      <c r="AN4" s="121"/>
      <c r="AO4" s="122"/>
      <c r="AP4" s="121"/>
      <c r="AQ4" s="120" t="str">
        <f>IF(AND('Workbook Set-up'!$B$13="",'Workbook Set-up'!$B$14=""),"",IF('Workbook Set-up'!$B$13='Workbook Set-up'!$B$14,TEXT('Workbook Set-up'!$B$13,"m/d/yyyy"),IF('Workbook Set-up'!$B$13&lt;&gt;'Workbook Set-up'!$B$14,TEXT('Workbook Set-up'!$B$13,"m/d/yyyy")&amp;" to "&amp;TEXT('Workbook Set-up'!$B$14,"m/d/yyyy"),"")))</f>
        <v/>
      </c>
      <c r="AR4" s="121"/>
      <c r="AS4" s="121"/>
      <c r="AT4" s="121"/>
      <c r="AU4" s="121"/>
      <c r="AV4" s="121"/>
      <c r="AW4" s="121"/>
      <c r="AX4" s="121"/>
      <c r="AY4" s="122"/>
      <c r="AZ4" s="121"/>
      <c r="BA4" s="120" t="str">
        <f>IF(AND('Workbook Set-up'!$B$13="",'Workbook Set-up'!$B$14=""),"",IF('Workbook Set-up'!$B$13='Workbook Set-up'!$B$14,TEXT('Workbook Set-up'!$B$13,"m/d/yyyy"),IF('Workbook Set-up'!$B$13&lt;&gt;'Workbook Set-up'!$B$14,TEXT('Workbook Set-up'!$B$13,"m/d/yyyy")&amp;" to "&amp;TEXT('Workbook Set-up'!$B$14,"m/d/yyyy"),"")))</f>
        <v/>
      </c>
      <c r="BB4" s="121"/>
      <c r="BC4" s="121"/>
      <c r="BD4" s="121"/>
      <c r="BE4" s="121"/>
      <c r="BF4" s="121"/>
      <c r="BG4" s="121"/>
      <c r="BH4" s="121"/>
      <c r="BI4" s="122"/>
      <c r="BJ4" s="121"/>
      <c r="BK4" s="120" t="str">
        <f>IF(AND('Workbook Set-up'!$B$13="",'Workbook Set-up'!$B$14=""),"",IF('Workbook Set-up'!$B$13='Workbook Set-up'!$B$14,TEXT('Workbook Set-up'!$B$13,"m/d/yyyy"),IF('Workbook Set-up'!$B$13&lt;&gt;'Workbook Set-up'!$B$14,TEXT('Workbook Set-up'!$B$13,"m/d/yyyy")&amp;" to "&amp;TEXT('Workbook Set-up'!$B$14,"m/d/yyyy"),"")))</f>
        <v/>
      </c>
      <c r="BL4" s="121"/>
      <c r="BM4" s="121"/>
      <c r="BN4" s="121"/>
      <c r="BO4" s="121"/>
      <c r="BP4" s="121"/>
      <c r="BQ4" s="121"/>
      <c r="BR4" s="121"/>
      <c r="BS4" s="122"/>
      <c r="BT4" s="428"/>
      <c r="BU4" s="448"/>
      <c r="BV4" s="449"/>
      <c r="BW4" s="449"/>
      <c r="BX4" s="449"/>
      <c r="BY4" s="450"/>
    </row>
    <row r="5" spans="1:77" s="8" customFormat="1" ht="15" customHeight="1">
      <c r="A5" s="326"/>
      <c r="B5" s="327" t="s">
        <v>201</v>
      </c>
      <c r="C5" s="268"/>
      <c r="D5" s="332"/>
      <c r="E5" s="317"/>
      <c r="F5" s="266"/>
      <c r="G5" s="319"/>
      <c r="H5" s="265"/>
      <c r="I5" s="319"/>
      <c r="J5" s="332"/>
      <c r="K5" s="417"/>
      <c r="L5" s="352"/>
      <c r="M5" s="334"/>
      <c r="N5" s="332"/>
      <c r="O5" s="317"/>
      <c r="P5" s="266"/>
      <c r="Q5" s="319"/>
      <c r="R5" s="265"/>
      <c r="S5" s="319"/>
      <c r="T5" s="332"/>
      <c r="U5" s="417"/>
      <c r="V5" s="352"/>
      <c r="W5" s="268"/>
      <c r="X5" s="332"/>
      <c r="Y5" s="317"/>
      <c r="Z5" s="266"/>
      <c r="AA5" s="319"/>
      <c r="AB5" s="265"/>
      <c r="AC5" s="319"/>
      <c r="AD5" s="332"/>
      <c r="AE5" s="417"/>
      <c r="AF5" s="352"/>
      <c r="AG5" s="268"/>
      <c r="AH5" s="332"/>
      <c r="AI5" s="317"/>
      <c r="AJ5" s="266"/>
      <c r="AK5" s="319"/>
      <c r="AL5" s="265"/>
      <c r="AM5" s="319"/>
      <c r="AN5" s="332"/>
      <c r="AO5" s="417"/>
      <c r="AP5" s="352"/>
      <c r="AQ5" s="334"/>
      <c r="AR5" s="332"/>
      <c r="AS5" s="317"/>
      <c r="AT5" s="266"/>
      <c r="AU5" s="319"/>
      <c r="AV5" s="265"/>
      <c r="AW5" s="319"/>
      <c r="AX5" s="332"/>
      <c r="AY5" s="417"/>
      <c r="AZ5" s="352"/>
      <c r="BA5" s="268"/>
      <c r="BB5" s="332"/>
      <c r="BC5" s="317"/>
      <c r="BD5" s="266"/>
      <c r="BE5" s="319"/>
      <c r="BF5" s="265"/>
      <c r="BG5" s="319"/>
      <c r="BH5" s="332"/>
      <c r="BI5" s="417"/>
      <c r="BJ5" s="352"/>
      <c r="BK5" s="268"/>
      <c r="BL5" s="332"/>
      <c r="BM5" s="317"/>
      <c r="BN5" s="266"/>
      <c r="BO5" s="319"/>
      <c r="BP5" s="265"/>
      <c r="BQ5" s="319"/>
      <c r="BR5" s="332"/>
      <c r="BS5" s="320"/>
      <c r="BU5" s="15"/>
      <c r="BV5" s="16"/>
      <c r="BW5" s="16"/>
      <c r="BX5" s="16"/>
      <c r="BY5" s="17"/>
    </row>
    <row r="6" spans="1:77" s="8" customFormat="1">
      <c r="A6" s="326"/>
      <c r="B6" s="327" t="s">
        <v>203</v>
      </c>
      <c r="C6" s="271"/>
      <c r="D6" s="270"/>
      <c r="E6" s="316"/>
      <c r="F6" s="270"/>
      <c r="G6" s="316"/>
      <c r="H6" s="270"/>
      <c r="I6" s="316"/>
      <c r="J6" s="270"/>
      <c r="K6" s="418"/>
      <c r="L6" s="353"/>
      <c r="M6" s="335"/>
      <c r="N6" s="270"/>
      <c r="O6" s="316"/>
      <c r="P6" s="270"/>
      <c r="Q6" s="316"/>
      <c r="R6" s="270"/>
      <c r="S6" s="316"/>
      <c r="T6" s="270"/>
      <c r="U6" s="418"/>
      <c r="V6" s="353"/>
      <c r="W6" s="271"/>
      <c r="X6" s="270"/>
      <c r="Y6" s="316"/>
      <c r="Z6" s="270"/>
      <c r="AA6" s="316"/>
      <c r="AB6" s="270"/>
      <c r="AC6" s="316"/>
      <c r="AD6" s="270"/>
      <c r="AE6" s="418"/>
      <c r="AF6" s="353"/>
      <c r="AG6" s="271"/>
      <c r="AH6" s="270"/>
      <c r="AI6" s="316"/>
      <c r="AJ6" s="270"/>
      <c r="AK6" s="316"/>
      <c r="AL6" s="270"/>
      <c r="AM6" s="316"/>
      <c r="AN6" s="270"/>
      <c r="AO6" s="418"/>
      <c r="AP6" s="353"/>
      <c r="AQ6" s="335"/>
      <c r="AR6" s="270"/>
      <c r="AS6" s="316"/>
      <c r="AT6" s="270"/>
      <c r="AU6" s="316"/>
      <c r="AV6" s="270"/>
      <c r="AW6" s="316"/>
      <c r="AX6" s="270"/>
      <c r="AY6" s="418"/>
      <c r="AZ6" s="353"/>
      <c r="BA6" s="271"/>
      <c r="BB6" s="270"/>
      <c r="BC6" s="316"/>
      <c r="BD6" s="270"/>
      <c r="BE6" s="316"/>
      <c r="BF6" s="270"/>
      <c r="BG6" s="316"/>
      <c r="BH6" s="270"/>
      <c r="BI6" s="418"/>
      <c r="BJ6" s="353"/>
      <c r="BK6" s="271"/>
      <c r="BL6" s="270"/>
      <c r="BM6" s="316"/>
      <c r="BN6" s="270"/>
      <c r="BO6" s="316"/>
      <c r="BP6" s="270"/>
      <c r="BQ6" s="316"/>
      <c r="BR6" s="270"/>
      <c r="BS6" s="321"/>
      <c r="BU6" s="15"/>
      <c r="BV6" s="16"/>
      <c r="BW6" s="16"/>
      <c r="BX6" s="16"/>
      <c r="BY6" s="17"/>
    </row>
    <row r="7" spans="1:77" s="8" customFormat="1">
      <c r="A7" s="326"/>
      <c r="B7" s="327" t="s">
        <v>231</v>
      </c>
      <c r="C7" s="271"/>
      <c r="D7" s="270"/>
      <c r="E7" s="316"/>
      <c r="F7" s="270"/>
      <c r="G7" s="316"/>
      <c r="H7" s="270"/>
      <c r="I7" s="316"/>
      <c r="J7" s="270"/>
      <c r="K7" s="418"/>
      <c r="L7" s="353"/>
      <c r="M7" s="335"/>
      <c r="N7" s="270"/>
      <c r="O7" s="316"/>
      <c r="P7" s="270"/>
      <c r="Q7" s="316"/>
      <c r="R7" s="270"/>
      <c r="S7" s="316"/>
      <c r="T7" s="270"/>
      <c r="U7" s="418"/>
      <c r="V7" s="353"/>
      <c r="W7" s="271"/>
      <c r="X7" s="270"/>
      <c r="Y7" s="316"/>
      <c r="Z7" s="270"/>
      <c r="AA7" s="316"/>
      <c r="AB7" s="270"/>
      <c r="AC7" s="316"/>
      <c r="AD7" s="270"/>
      <c r="AE7" s="418"/>
      <c r="AF7" s="353"/>
      <c r="AG7" s="271"/>
      <c r="AH7" s="270"/>
      <c r="AI7" s="316"/>
      <c r="AJ7" s="270"/>
      <c r="AK7" s="316"/>
      <c r="AL7" s="270"/>
      <c r="AM7" s="316"/>
      <c r="AN7" s="270"/>
      <c r="AO7" s="418"/>
      <c r="AP7" s="353"/>
      <c r="AQ7" s="335"/>
      <c r="AR7" s="270"/>
      <c r="AS7" s="316"/>
      <c r="AT7" s="270"/>
      <c r="AU7" s="316"/>
      <c r="AV7" s="270"/>
      <c r="AW7" s="316"/>
      <c r="AX7" s="270"/>
      <c r="AY7" s="418"/>
      <c r="AZ7" s="353"/>
      <c r="BA7" s="271"/>
      <c r="BB7" s="270"/>
      <c r="BC7" s="316"/>
      <c r="BD7" s="270"/>
      <c r="BE7" s="316"/>
      <c r="BF7" s="270"/>
      <c r="BG7" s="316"/>
      <c r="BH7" s="270"/>
      <c r="BI7" s="418"/>
      <c r="BJ7" s="353"/>
      <c r="BK7" s="271"/>
      <c r="BL7" s="270"/>
      <c r="BM7" s="316"/>
      <c r="BN7" s="270"/>
      <c r="BO7" s="316"/>
      <c r="BP7" s="270"/>
      <c r="BQ7" s="316"/>
      <c r="BR7" s="270"/>
      <c r="BS7" s="321"/>
      <c r="BU7" s="15"/>
      <c r="BV7" s="16"/>
      <c r="BW7" s="16"/>
      <c r="BX7" s="16"/>
      <c r="BY7" s="17"/>
    </row>
    <row r="8" spans="1:77" s="8" customFormat="1">
      <c r="A8" s="326"/>
      <c r="B8" s="327" t="s">
        <v>204</v>
      </c>
      <c r="C8" s="271"/>
      <c r="D8" s="270"/>
      <c r="E8" s="316"/>
      <c r="F8" s="270"/>
      <c r="G8" s="316"/>
      <c r="H8" s="270"/>
      <c r="I8" s="316"/>
      <c r="J8" s="270"/>
      <c r="K8" s="418"/>
      <c r="L8" s="353"/>
      <c r="M8" s="335"/>
      <c r="N8" s="270"/>
      <c r="O8" s="316"/>
      <c r="P8" s="270"/>
      <c r="Q8" s="316"/>
      <c r="R8" s="270"/>
      <c r="S8" s="316"/>
      <c r="T8" s="270"/>
      <c r="U8" s="418"/>
      <c r="V8" s="353"/>
      <c r="W8" s="271"/>
      <c r="X8" s="270"/>
      <c r="Y8" s="316"/>
      <c r="Z8" s="270"/>
      <c r="AA8" s="316"/>
      <c r="AB8" s="270"/>
      <c r="AC8" s="316"/>
      <c r="AD8" s="270"/>
      <c r="AE8" s="418"/>
      <c r="AF8" s="353"/>
      <c r="AG8" s="271"/>
      <c r="AH8" s="270"/>
      <c r="AI8" s="316"/>
      <c r="AJ8" s="270"/>
      <c r="AK8" s="316"/>
      <c r="AL8" s="270"/>
      <c r="AM8" s="316"/>
      <c r="AN8" s="270"/>
      <c r="AO8" s="418"/>
      <c r="AP8" s="353"/>
      <c r="AQ8" s="335"/>
      <c r="AR8" s="270"/>
      <c r="AS8" s="316"/>
      <c r="AT8" s="270"/>
      <c r="AU8" s="316"/>
      <c r="AV8" s="270"/>
      <c r="AW8" s="316"/>
      <c r="AX8" s="270"/>
      <c r="AY8" s="418"/>
      <c r="AZ8" s="353"/>
      <c r="BA8" s="271"/>
      <c r="BB8" s="270"/>
      <c r="BC8" s="316"/>
      <c r="BD8" s="270"/>
      <c r="BE8" s="316"/>
      <c r="BF8" s="270"/>
      <c r="BG8" s="316"/>
      <c r="BH8" s="270"/>
      <c r="BI8" s="418"/>
      <c r="BJ8" s="353"/>
      <c r="BK8" s="271"/>
      <c r="BL8" s="270"/>
      <c r="BM8" s="316"/>
      <c r="BN8" s="270"/>
      <c r="BO8" s="316"/>
      <c r="BP8" s="270"/>
      <c r="BQ8" s="316"/>
      <c r="BR8" s="270"/>
      <c r="BS8" s="321"/>
      <c r="BU8" s="15"/>
      <c r="BV8" s="16"/>
      <c r="BW8" s="16"/>
      <c r="BX8" s="16"/>
      <c r="BY8" s="17"/>
    </row>
    <row r="9" spans="1:77" s="8" customFormat="1" ht="15" customHeight="1">
      <c r="A9" s="326"/>
      <c r="B9" s="327" t="s">
        <v>202</v>
      </c>
      <c r="C9" s="269"/>
      <c r="D9" s="264"/>
      <c r="E9" s="318"/>
      <c r="F9" s="264"/>
      <c r="G9" s="318"/>
      <c r="H9" s="264"/>
      <c r="I9" s="318"/>
      <c r="J9" s="264"/>
      <c r="K9" s="419"/>
      <c r="L9" s="354"/>
      <c r="M9" s="336"/>
      <c r="N9" s="264"/>
      <c r="O9" s="318"/>
      <c r="P9" s="264"/>
      <c r="Q9" s="318"/>
      <c r="R9" s="264"/>
      <c r="S9" s="318"/>
      <c r="T9" s="264"/>
      <c r="U9" s="419"/>
      <c r="V9" s="354"/>
      <c r="W9" s="269"/>
      <c r="X9" s="264"/>
      <c r="Y9" s="318"/>
      <c r="Z9" s="264"/>
      <c r="AA9" s="318"/>
      <c r="AB9" s="264"/>
      <c r="AC9" s="318"/>
      <c r="AD9" s="264"/>
      <c r="AE9" s="419"/>
      <c r="AF9" s="354"/>
      <c r="AG9" s="269"/>
      <c r="AH9" s="264"/>
      <c r="AI9" s="318"/>
      <c r="AJ9" s="264"/>
      <c r="AK9" s="318"/>
      <c r="AL9" s="264"/>
      <c r="AM9" s="318"/>
      <c r="AN9" s="264"/>
      <c r="AO9" s="419"/>
      <c r="AP9" s="354"/>
      <c r="AQ9" s="336"/>
      <c r="AR9" s="264"/>
      <c r="AS9" s="318"/>
      <c r="AT9" s="264"/>
      <c r="AU9" s="318"/>
      <c r="AV9" s="264"/>
      <c r="AW9" s="318"/>
      <c r="AX9" s="264"/>
      <c r="AY9" s="419"/>
      <c r="AZ9" s="354"/>
      <c r="BA9" s="269"/>
      <c r="BB9" s="264"/>
      <c r="BC9" s="318"/>
      <c r="BD9" s="264"/>
      <c r="BE9" s="318"/>
      <c r="BF9" s="264"/>
      <c r="BG9" s="318"/>
      <c r="BH9" s="264"/>
      <c r="BI9" s="419"/>
      <c r="BJ9" s="354"/>
      <c r="BK9" s="269"/>
      <c r="BL9" s="264"/>
      <c r="BM9" s="318"/>
      <c r="BN9" s="264"/>
      <c r="BO9" s="318"/>
      <c r="BP9" s="264"/>
      <c r="BQ9" s="318"/>
      <c r="BR9" s="264"/>
      <c r="BS9" s="322"/>
      <c r="BU9" s="15"/>
      <c r="BV9" s="16"/>
      <c r="BW9" s="16"/>
      <c r="BX9" s="16"/>
      <c r="BY9" s="17"/>
    </row>
    <row r="10" spans="1:77" s="8" customFormat="1" ht="15" customHeight="1">
      <c r="A10" s="326"/>
      <c r="B10" s="327" t="s">
        <v>205</v>
      </c>
      <c r="C10" s="436" t="str">
        <f>IF(C9, (C9+7),"")</f>
        <v/>
      </c>
      <c r="D10" s="264"/>
      <c r="E10" s="264" t="str">
        <f>IF(E9,(E9+7),"")</f>
        <v/>
      </c>
      <c r="F10" s="264"/>
      <c r="G10" s="264" t="str">
        <f>IF(G9,(G9+7),"")</f>
        <v/>
      </c>
      <c r="H10" s="264"/>
      <c r="I10" s="264" t="str">
        <f>IF(I9,(I9+7),"")</f>
        <v/>
      </c>
      <c r="J10" s="264"/>
      <c r="K10" s="435" t="str">
        <f>IF(K9,(K9+7),"")</f>
        <v/>
      </c>
      <c r="L10" s="354"/>
      <c r="M10" s="439" t="str">
        <f>IF(M9,(M9+7),"")</f>
        <v/>
      </c>
      <c r="N10" s="264"/>
      <c r="O10" s="264" t="str">
        <f>IF(O9,(O9+7),"")</f>
        <v/>
      </c>
      <c r="P10" s="264"/>
      <c r="Q10" s="264" t="str">
        <f>IF(Q9,(Q9+7),"")</f>
        <v/>
      </c>
      <c r="R10" s="264"/>
      <c r="S10" s="264" t="str">
        <f>IF(S9,(S9+7),"")</f>
        <v/>
      </c>
      <c r="T10" s="264"/>
      <c r="U10" s="435" t="str">
        <f>IF(U9,(U9+7),"")</f>
        <v/>
      </c>
      <c r="V10" s="354"/>
      <c r="W10" s="269"/>
      <c r="X10" s="264"/>
      <c r="Y10" s="318"/>
      <c r="Z10" s="264"/>
      <c r="AA10" s="318"/>
      <c r="AB10" s="264"/>
      <c r="AC10" s="318"/>
      <c r="AD10" s="264"/>
      <c r="AE10" s="419"/>
      <c r="AF10" s="354"/>
      <c r="AG10" s="269"/>
      <c r="AH10" s="264"/>
      <c r="AI10" s="318"/>
      <c r="AJ10" s="264"/>
      <c r="AK10" s="318"/>
      <c r="AL10" s="264"/>
      <c r="AM10" s="318"/>
      <c r="AN10" s="264"/>
      <c r="AO10" s="419"/>
      <c r="AP10" s="354"/>
      <c r="AQ10" s="336"/>
      <c r="AR10" s="264"/>
      <c r="AS10" s="318"/>
      <c r="AT10" s="264"/>
      <c r="AU10" s="318"/>
      <c r="AV10" s="264"/>
      <c r="AW10" s="318"/>
      <c r="AX10" s="264"/>
      <c r="AY10" s="419"/>
      <c r="AZ10" s="354"/>
      <c r="BA10" s="269"/>
      <c r="BB10" s="264"/>
      <c r="BC10" s="318"/>
      <c r="BD10" s="264"/>
      <c r="BE10" s="318"/>
      <c r="BF10" s="264"/>
      <c r="BG10" s="318"/>
      <c r="BH10" s="264"/>
      <c r="BI10" s="419"/>
      <c r="BJ10" s="354"/>
      <c r="BK10" s="269"/>
      <c r="BL10" s="264"/>
      <c r="BM10" s="318"/>
      <c r="BN10" s="264"/>
      <c r="BO10" s="318"/>
      <c r="BP10" s="264"/>
      <c r="BQ10" s="318"/>
      <c r="BR10" s="264"/>
      <c r="BS10" s="322"/>
      <c r="BU10" s="15"/>
      <c r="BV10" s="16"/>
      <c r="BW10" s="16"/>
      <c r="BX10" s="16"/>
      <c r="BY10" s="17"/>
    </row>
    <row r="11" spans="1:77" s="8" customFormat="1" ht="15" customHeight="1">
      <c r="A11" s="326"/>
      <c r="B11" s="327" t="s">
        <v>229</v>
      </c>
      <c r="C11" s="436" t="str">
        <f>IF(C9, (C9+12),"")</f>
        <v/>
      </c>
      <c r="D11" s="264"/>
      <c r="E11" s="264" t="str">
        <f>IF(E9,(E9+12),"")</f>
        <v/>
      </c>
      <c r="F11" s="264"/>
      <c r="G11" s="264" t="str">
        <f>IF(G9,(G9+12),"")</f>
        <v/>
      </c>
      <c r="H11" s="264"/>
      <c r="I11" s="264" t="str">
        <f>IF(I9,(I9+12),"")</f>
        <v/>
      </c>
      <c r="J11" s="264"/>
      <c r="K11" s="435" t="str">
        <f>IF(K9,(K9+12),"")</f>
        <v/>
      </c>
      <c r="L11" s="354"/>
      <c r="M11" s="439" t="str">
        <f>IF(M9,(M9+12),"")</f>
        <v/>
      </c>
      <c r="N11" s="264"/>
      <c r="O11" s="264" t="str">
        <f>IF(O9,(O9+12),"")</f>
        <v/>
      </c>
      <c r="P11" s="264"/>
      <c r="Q11" s="264" t="str">
        <f>IF(Q9,(Q9+12),"")</f>
        <v/>
      </c>
      <c r="R11" s="264"/>
      <c r="S11" s="264" t="str">
        <f>IF(S9,(S9+12),"")</f>
        <v/>
      </c>
      <c r="T11" s="264"/>
      <c r="U11" s="435" t="str">
        <f>IF(U9,(U9+12),"")</f>
        <v/>
      </c>
      <c r="V11" s="354"/>
      <c r="W11" s="269"/>
      <c r="X11" s="264"/>
      <c r="Y11" s="318"/>
      <c r="Z11" s="264"/>
      <c r="AA11" s="318"/>
      <c r="AB11" s="264"/>
      <c r="AC11" s="318"/>
      <c r="AD11" s="264"/>
      <c r="AE11" s="419"/>
      <c r="AF11" s="354"/>
      <c r="AG11" s="269"/>
      <c r="AH11" s="264"/>
      <c r="AI11" s="318"/>
      <c r="AJ11" s="264"/>
      <c r="AK11" s="318"/>
      <c r="AL11" s="264"/>
      <c r="AM11" s="318"/>
      <c r="AN11" s="264"/>
      <c r="AO11" s="419"/>
      <c r="AP11" s="354"/>
      <c r="AQ11" s="336"/>
      <c r="AR11" s="264"/>
      <c r="AS11" s="318"/>
      <c r="AT11" s="264"/>
      <c r="AU11" s="318"/>
      <c r="AV11" s="264"/>
      <c r="AW11" s="318"/>
      <c r="AX11" s="264"/>
      <c r="AY11" s="419"/>
      <c r="AZ11" s="354"/>
      <c r="BA11" s="269"/>
      <c r="BB11" s="264"/>
      <c r="BC11" s="318"/>
      <c r="BD11" s="264"/>
      <c r="BE11" s="318"/>
      <c r="BF11" s="264"/>
      <c r="BG11" s="318"/>
      <c r="BH11" s="264"/>
      <c r="BI11" s="419"/>
      <c r="BJ11" s="354"/>
      <c r="BK11" s="269"/>
      <c r="BL11" s="264"/>
      <c r="BM11" s="318"/>
      <c r="BN11" s="264"/>
      <c r="BO11" s="318"/>
      <c r="BP11" s="264"/>
      <c r="BQ11" s="318"/>
      <c r="BR11" s="264"/>
      <c r="BS11" s="322"/>
      <c r="BU11" s="15"/>
      <c r="BV11" s="16"/>
      <c r="BW11" s="16"/>
      <c r="BX11" s="16"/>
      <c r="BY11" s="17"/>
    </row>
    <row r="12" spans="1:77" s="8" customFormat="1" ht="15" customHeight="1" thickBot="1">
      <c r="A12" s="328"/>
      <c r="B12" s="329" t="s">
        <v>230</v>
      </c>
      <c r="C12" s="437" t="str">
        <f>IF(C9,(C9+30),"")</f>
        <v/>
      </c>
      <c r="D12" s="338"/>
      <c r="E12" s="267" t="str">
        <f>+IF(E9,(E9+30),"")</f>
        <v/>
      </c>
      <c r="F12" s="267"/>
      <c r="G12" s="267" t="str">
        <f>IF(G9,(G9+30),"")</f>
        <v/>
      </c>
      <c r="H12" s="267"/>
      <c r="I12" s="267" t="str">
        <f>IF(I9,(I9+30),"")</f>
        <v/>
      </c>
      <c r="J12" s="267"/>
      <c r="K12" s="438" t="str">
        <f>IF(K9,(K9+30),"")</f>
        <v/>
      </c>
      <c r="L12" s="355"/>
      <c r="M12" s="440" t="str">
        <f>IF(M9,(M9+30),"")</f>
        <v/>
      </c>
      <c r="N12" s="338"/>
      <c r="O12" s="267" t="str">
        <f>IF(O9,(O9+30),"")</f>
        <v/>
      </c>
      <c r="P12" s="267"/>
      <c r="Q12" s="267" t="str">
        <f>IF(Q9,(Q9+30),"")</f>
        <v/>
      </c>
      <c r="R12" s="267"/>
      <c r="S12" s="267" t="str">
        <f>IF(S9,(S9+30),"")</f>
        <v/>
      </c>
      <c r="T12" s="267"/>
      <c r="U12" s="441" t="str">
        <f>IF(U9,(U9+30),"")</f>
        <v/>
      </c>
      <c r="V12" s="355"/>
      <c r="W12" s="324"/>
      <c r="X12" s="338"/>
      <c r="Y12" s="323"/>
      <c r="Z12" s="267"/>
      <c r="AA12" s="323"/>
      <c r="AB12" s="267"/>
      <c r="AC12" s="323"/>
      <c r="AD12" s="267"/>
      <c r="AE12" s="420"/>
      <c r="AF12" s="355"/>
      <c r="AG12" s="324"/>
      <c r="AH12" s="338"/>
      <c r="AI12" s="323"/>
      <c r="AJ12" s="267"/>
      <c r="AK12" s="323"/>
      <c r="AL12" s="267"/>
      <c r="AM12" s="323"/>
      <c r="AN12" s="267"/>
      <c r="AO12" s="420"/>
      <c r="AP12" s="355"/>
      <c r="AQ12" s="337"/>
      <c r="AR12" s="338"/>
      <c r="AS12" s="323"/>
      <c r="AT12" s="267"/>
      <c r="AU12" s="323"/>
      <c r="AV12" s="267"/>
      <c r="AW12" s="323"/>
      <c r="AX12" s="267"/>
      <c r="AY12" s="420"/>
      <c r="AZ12" s="355"/>
      <c r="BA12" s="324"/>
      <c r="BB12" s="338"/>
      <c r="BC12" s="323"/>
      <c r="BD12" s="267"/>
      <c r="BE12" s="323"/>
      <c r="BF12" s="267"/>
      <c r="BG12" s="323"/>
      <c r="BH12" s="267"/>
      <c r="BI12" s="420"/>
      <c r="BJ12" s="355"/>
      <c r="BK12" s="324"/>
      <c r="BL12" s="338"/>
      <c r="BM12" s="323"/>
      <c r="BN12" s="267"/>
      <c r="BO12" s="323"/>
      <c r="BP12" s="267"/>
      <c r="BQ12" s="323"/>
      <c r="BR12" s="267"/>
      <c r="BS12" s="325"/>
      <c r="BU12" s="18" t="s">
        <v>11</v>
      </c>
      <c r="BV12" s="19"/>
      <c r="BW12" s="19"/>
      <c r="BX12" s="19"/>
      <c r="BY12" s="20"/>
    </row>
    <row r="13" spans="1:77" s="10" customFormat="1" ht="32.1" customHeight="1" thickBot="1">
      <c r="A13" s="21" t="s">
        <v>12</v>
      </c>
      <c r="B13" s="22" t="s">
        <v>13</v>
      </c>
      <c r="C13" s="23">
        <v>1</v>
      </c>
      <c r="D13" s="108"/>
      <c r="E13" s="24">
        <v>2</v>
      </c>
      <c r="F13" s="315"/>
      <c r="G13" s="24">
        <v>3</v>
      </c>
      <c r="H13" s="315"/>
      <c r="I13" s="24">
        <v>4</v>
      </c>
      <c r="J13" s="331"/>
      <c r="K13" s="25">
        <v>5</v>
      </c>
      <c r="L13" s="333"/>
      <c r="M13" s="23">
        <v>6</v>
      </c>
      <c r="N13" s="333"/>
      <c r="O13" s="24">
        <v>7</v>
      </c>
      <c r="P13" s="315"/>
      <c r="Q13" s="24">
        <v>8</v>
      </c>
      <c r="R13" s="315"/>
      <c r="S13" s="24">
        <v>9</v>
      </c>
      <c r="T13" s="331"/>
      <c r="U13" s="25">
        <v>10</v>
      </c>
      <c r="V13" s="333"/>
      <c r="W13" s="23">
        <v>11</v>
      </c>
      <c r="X13" s="333"/>
      <c r="Y13" s="24">
        <v>12</v>
      </c>
      <c r="Z13" s="315"/>
      <c r="AA13" s="24">
        <v>13</v>
      </c>
      <c r="AB13" s="315"/>
      <c r="AC13" s="24">
        <v>14</v>
      </c>
      <c r="AD13" s="315"/>
      <c r="AE13" s="25">
        <v>15</v>
      </c>
      <c r="AF13" s="333"/>
      <c r="AG13" s="23">
        <v>16</v>
      </c>
      <c r="AH13" s="108"/>
      <c r="AI13" s="24">
        <v>17</v>
      </c>
      <c r="AJ13" s="315"/>
      <c r="AK13" s="24">
        <v>18</v>
      </c>
      <c r="AL13" s="315"/>
      <c r="AM13" s="24">
        <v>19</v>
      </c>
      <c r="AN13" s="331"/>
      <c r="AO13" s="25">
        <v>20</v>
      </c>
      <c r="AP13" s="333"/>
      <c r="AQ13" s="23">
        <v>21</v>
      </c>
      <c r="AR13" s="333"/>
      <c r="AS13" s="24">
        <v>22</v>
      </c>
      <c r="AT13" s="315"/>
      <c r="AU13" s="24">
        <v>23</v>
      </c>
      <c r="AV13" s="315"/>
      <c r="AW13" s="24">
        <v>24</v>
      </c>
      <c r="AX13" s="331"/>
      <c r="AY13" s="25">
        <v>25</v>
      </c>
      <c r="AZ13" s="333"/>
      <c r="BA13" s="23">
        <v>26</v>
      </c>
      <c r="BB13" s="333"/>
      <c r="BC13" s="24">
        <v>27</v>
      </c>
      <c r="BD13" s="315"/>
      <c r="BE13" s="24">
        <v>28</v>
      </c>
      <c r="BF13" s="315"/>
      <c r="BG13" s="24">
        <v>29</v>
      </c>
      <c r="BH13" s="315"/>
      <c r="BI13" s="25">
        <v>30</v>
      </c>
      <c r="BJ13" s="333"/>
      <c r="BK13" s="23">
        <v>31</v>
      </c>
      <c r="BL13" s="333"/>
      <c r="BM13" s="24">
        <v>32</v>
      </c>
      <c r="BN13" s="315"/>
      <c r="BO13" s="24">
        <v>33</v>
      </c>
      <c r="BP13" s="315"/>
      <c r="BQ13" s="24">
        <v>34</v>
      </c>
      <c r="BR13" s="315"/>
      <c r="BS13" s="341">
        <v>35</v>
      </c>
      <c r="BU13" s="26" t="s">
        <v>14</v>
      </c>
      <c r="BV13" s="27" t="s">
        <v>15</v>
      </c>
      <c r="BW13" s="28" t="s">
        <v>16</v>
      </c>
      <c r="BX13" s="29" t="s">
        <v>17</v>
      </c>
      <c r="BY13" s="30" t="s">
        <v>18</v>
      </c>
    </row>
    <row r="14" spans="1:77" s="32" customFormat="1" ht="38.25">
      <c r="A14" s="36" t="s">
        <v>19</v>
      </c>
      <c r="B14" s="107" t="s">
        <v>241</v>
      </c>
      <c r="C14" s="310"/>
      <c r="D14" s="299"/>
      <c r="E14" s="311"/>
      <c r="F14" s="299"/>
      <c r="G14" s="311"/>
      <c r="H14" s="299"/>
      <c r="I14" s="311"/>
      <c r="J14" s="299"/>
      <c r="K14" s="421"/>
      <c r="L14" s="299"/>
      <c r="M14" s="310"/>
      <c r="N14" s="299"/>
      <c r="O14" s="311"/>
      <c r="P14" s="299"/>
      <c r="Q14" s="311"/>
      <c r="R14" s="299"/>
      <c r="S14" s="311"/>
      <c r="T14" s="299"/>
      <c r="U14" s="421"/>
      <c r="V14" s="299"/>
      <c r="W14" s="310"/>
      <c r="X14" s="299"/>
      <c r="Y14" s="311"/>
      <c r="Z14" s="299"/>
      <c r="AA14" s="311"/>
      <c r="AB14" s="299"/>
      <c r="AC14" s="311"/>
      <c r="AD14" s="299"/>
      <c r="AE14" s="421"/>
      <c r="AF14" s="299"/>
      <c r="AG14" s="310"/>
      <c r="AH14" s="299"/>
      <c r="AI14" s="311"/>
      <c r="AJ14" s="299"/>
      <c r="AK14" s="311"/>
      <c r="AL14" s="299"/>
      <c r="AM14" s="311"/>
      <c r="AN14" s="299"/>
      <c r="AO14" s="421"/>
      <c r="AP14" s="299"/>
      <c r="AQ14" s="310"/>
      <c r="AR14" s="299"/>
      <c r="AS14" s="311"/>
      <c r="AT14" s="299"/>
      <c r="AU14" s="311"/>
      <c r="AV14" s="299"/>
      <c r="AW14" s="311"/>
      <c r="AX14" s="299"/>
      <c r="AY14" s="421"/>
      <c r="AZ14" s="299"/>
      <c r="BA14" s="310"/>
      <c r="BB14" s="299"/>
      <c r="BC14" s="311"/>
      <c r="BD14" s="299"/>
      <c r="BE14" s="311"/>
      <c r="BF14" s="299"/>
      <c r="BG14" s="311"/>
      <c r="BH14" s="299"/>
      <c r="BI14" s="421"/>
      <c r="BJ14" s="299"/>
      <c r="BK14" s="310"/>
      <c r="BL14" s="299"/>
      <c r="BM14" s="311"/>
      <c r="BN14" s="299"/>
      <c r="BO14" s="311"/>
      <c r="BP14" s="299"/>
      <c r="BQ14" s="311"/>
      <c r="BR14" s="299"/>
      <c r="BS14" s="342"/>
      <c r="BU14" s="38">
        <f>COUNTIF(C14:BS14,"=Met")</f>
        <v>0</v>
      </c>
      <c r="BV14" s="39">
        <f>IF(SUM(BU14,BW14)=0,0,BU14/SUM(BU14,BW14))</f>
        <v>0</v>
      </c>
      <c r="BW14" s="35">
        <f>COUNTIF(C14:BS14,"=Not Met")</f>
        <v>0</v>
      </c>
      <c r="BX14" s="39">
        <f t="shared" ref="BX14" si="0">IF(SUM(BU14,BW14)=0,0,BW14/SUM(BU14,BW14))</f>
        <v>0</v>
      </c>
      <c r="BY14" s="40">
        <f>COUNTIF(C14:BS14,"=N/A")</f>
        <v>0</v>
      </c>
    </row>
    <row r="15" spans="1:77" s="32" customFormat="1">
      <c r="A15" s="272"/>
      <c r="B15" s="107" t="s">
        <v>206</v>
      </c>
      <c r="C15" s="312"/>
      <c r="D15" s="300"/>
      <c r="E15" s="282"/>
      <c r="F15" s="300"/>
      <c r="G15" s="282"/>
      <c r="H15" s="300"/>
      <c r="I15" s="282"/>
      <c r="J15" s="300"/>
      <c r="K15" s="422"/>
      <c r="L15" s="300"/>
      <c r="M15" s="281"/>
      <c r="N15" s="300"/>
      <c r="O15" s="282"/>
      <c r="P15" s="300"/>
      <c r="Q15" s="282"/>
      <c r="R15" s="300"/>
      <c r="S15" s="282"/>
      <c r="T15" s="300"/>
      <c r="U15" s="422"/>
      <c r="V15" s="300"/>
      <c r="W15" s="281"/>
      <c r="X15" s="300"/>
      <c r="Y15" s="282"/>
      <c r="Z15" s="300"/>
      <c r="AA15" s="282"/>
      <c r="AB15" s="300"/>
      <c r="AC15" s="282"/>
      <c r="AD15" s="300"/>
      <c r="AE15" s="422"/>
      <c r="AF15" s="300"/>
      <c r="AG15" s="312"/>
      <c r="AH15" s="300"/>
      <c r="AI15" s="282"/>
      <c r="AJ15" s="300"/>
      <c r="AK15" s="282"/>
      <c r="AL15" s="300"/>
      <c r="AM15" s="282"/>
      <c r="AN15" s="300"/>
      <c r="AO15" s="422"/>
      <c r="AP15" s="300"/>
      <c r="AQ15" s="281"/>
      <c r="AR15" s="300"/>
      <c r="AS15" s="282"/>
      <c r="AT15" s="300"/>
      <c r="AU15" s="282"/>
      <c r="AV15" s="300"/>
      <c r="AW15" s="282"/>
      <c r="AX15" s="300"/>
      <c r="AY15" s="422"/>
      <c r="AZ15" s="300"/>
      <c r="BA15" s="281"/>
      <c r="BB15" s="300"/>
      <c r="BC15" s="282"/>
      <c r="BD15" s="300"/>
      <c r="BE15" s="282"/>
      <c r="BF15" s="300"/>
      <c r="BG15" s="282"/>
      <c r="BH15" s="300"/>
      <c r="BI15" s="422"/>
      <c r="BJ15" s="300"/>
      <c r="BK15" s="281"/>
      <c r="BL15" s="300"/>
      <c r="BM15" s="282"/>
      <c r="BN15" s="300"/>
      <c r="BO15" s="282"/>
      <c r="BP15" s="300"/>
      <c r="BQ15" s="282"/>
      <c r="BR15" s="300"/>
      <c r="BS15" s="343"/>
      <c r="BU15" s="147"/>
      <c r="BV15" s="148"/>
      <c r="BW15" s="149"/>
      <c r="BX15" s="148"/>
      <c r="BY15" s="150"/>
    </row>
    <row r="16" spans="1:77" s="32" customFormat="1" ht="25.5">
      <c r="A16" s="272"/>
      <c r="B16" s="107" t="s">
        <v>207</v>
      </c>
      <c r="C16" s="31"/>
      <c r="D16" s="193"/>
      <c r="E16" s="41"/>
      <c r="F16" s="193"/>
      <c r="G16" s="41"/>
      <c r="H16" s="193"/>
      <c r="I16" s="41"/>
      <c r="J16" s="193"/>
      <c r="K16" s="146"/>
      <c r="L16" s="193"/>
      <c r="M16" s="31"/>
      <c r="N16" s="193"/>
      <c r="O16" s="41"/>
      <c r="P16" s="193"/>
      <c r="Q16" s="41"/>
      <c r="R16" s="193"/>
      <c r="S16" s="41"/>
      <c r="T16" s="193"/>
      <c r="U16" s="146"/>
      <c r="V16" s="193"/>
      <c r="W16" s="31"/>
      <c r="X16" s="193"/>
      <c r="Y16" s="41"/>
      <c r="Z16" s="193"/>
      <c r="AA16" s="41"/>
      <c r="AB16" s="193"/>
      <c r="AC16" s="41"/>
      <c r="AD16" s="193"/>
      <c r="AE16" s="146"/>
      <c r="AF16" s="193"/>
      <c r="AG16" s="31"/>
      <c r="AH16" s="193"/>
      <c r="AI16" s="41"/>
      <c r="AJ16" s="193"/>
      <c r="AK16" s="41"/>
      <c r="AL16" s="193"/>
      <c r="AM16" s="41"/>
      <c r="AN16" s="193"/>
      <c r="AO16" s="146"/>
      <c r="AP16" s="193"/>
      <c r="AQ16" s="31"/>
      <c r="AR16" s="193"/>
      <c r="AS16" s="41"/>
      <c r="AT16" s="193"/>
      <c r="AU16" s="41"/>
      <c r="AV16" s="193"/>
      <c r="AW16" s="41"/>
      <c r="AX16" s="193"/>
      <c r="AY16" s="146"/>
      <c r="AZ16" s="193"/>
      <c r="BA16" s="31"/>
      <c r="BB16" s="193"/>
      <c r="BC16" s="41"/>
      <c r="BD16" s="193"/>
      <c r="BE16" s="41"/>
      <c r="BF16" s="193"/>
      <c r="BG16" s="41"/>
      <c r="BH16" s="193"/>
      <c r="BI16" s="146"/>
      <c r="BJ16" s="193"/>
      <c r="BK16" s="31"/>
      <c r="BL16" s="193"/>
      <c r="BM16" s="41"/>
      <c r="BN16" s="193"/>
      <c r="BO16" s="41"/>
      <c r="BP16" s="193"/>
      <c r="BQ16" s="41"/>
      <c r="BR16" s="193"/>
      <c r="BS16" s="192"/>
      <c r="BU16" s="147"/>
      <c r="BV16" s="148"/>
      <c r="BW16" s="149"/>
      <c r="BX16" s="148"/>
      <c r="BY16" s="150"/>
    </row>
    <row r="17" spans="1:77" s="32" customFormat="1">
      <c r="A17" s="273"/>
      <c r="B17" s="274" t="s">
        <v>209</v>
      </c>
      <c r="C17" s="305"/>
      <c r="D17" s="301"/>
      <c r="E17" s="308"/>
      <c r="F17" s="301"/>
      <c r="G17" s="308"/>
      <c r="H17" s="301"/>
      <c r="I17" s="308"/>
      <c r="J17" s="301"/>
      <c r="K17" s="309"/>
      <c r="L17" s="301"/>
      <c r="M17" s="305"/>
      <c r="N17" s="301"/>
      <c r="O17" s="308"/>
      <c r="P17" s="301"/>
      <c r="Q17" s="308"/>
      <c r="R17" s="301"/>
      <c r="S17" s="308"/>
      <c r="T17" s="301"/>
      <c r="U17" s="309"/>
      <c r="V17" s="301"/>
      <c r="W17" s="305"/>
      <c r="X17" s="301"/>
      <c r="Y17" s="308"/>
      <c r="Z17" s="301"/>
      <c r="AA17" s="308"/>
      <c r="AB17" s="301"/>
      <c r="AC17" s="308"/>
      <c r="AD17" s="301"/>
      <c r="AE17" s="309"/>
      <c r="AF17" s="301"/>
      <c r="AG17" s="305"/>
      <c r="AH17" s="301"/>
      <c r="AI17" s="308"/>
      <c r="AJ17" s="301"/>
      <c r="AK17" s="308"/>
      <c r="AL17" s="301"/>
      <c r="AM17" s="308"/>
      <c r="AN17" s="301"/>
      <c r="AO17" s="309"/>
      <c r="AP17" s="301"/>
      <c r="AQ17" s="305"/>
      <c r="AR17" s="301"/>
      <c r="AS17" s="308"/>
      <c r="AT17" s="301"/>
      <c r="AU17" s="308"/>
      <c r="AV17" s="301"/>
      <c r="AW17" s="308"/>
      <c r="AX17" s="301"/>
      <c r="AY17" s="309"/>
      <c r="AZ17" s="301"/>
      <c r="BA17" s="305"/>
      <c r="BB17" s="301"/>
      <c r="BC17" s="308"/>
      <c r="BD17" s="301"/>
      <c r="BE17" s="308"/>
      <c r="BF17" s="301"/>
      <c r="BG17" s="308"/>
      <c r="BH17" s="301"/>
      <c r="BI17" s="309"/>
      <c r="BJ17" s="301"/>
      <c r="BK17" s="305"/>
      <c r="BL17" s="301"/>
      <c r="BM17" s="308"/>
      <c r="BN17" s="301"/>
      <c r="BO17" s="308"/>
      <c r="BP17" s="301"/>
      <c r="BQ17" s="308"/>
      <c r="BR17" s="301"/>
      <c r="BS17" s="344"/>
      <c r="BU17" s="147"/>
      <c r="BV17" s="148"/>
      <c r="BW17" s="149"/>
      <c r="BX17" s="148"/>
      <c r="BY17" s="150"/>
    </row>
    <row r="18" spans="1:77" s="32" customFormat="1" ht="25.5">
      <c r="A18" s="134" t="s">
        <v>20</v>
      </c>
      <c r="B18" s="107" t="s">
        <v>208</v>
      </c>
      <c r="C18" s="31"/>
      <c r="D18" s="193"/>
      <c r="E18" s="41"/>
      <c r="F18" s="193"/>
      <c r="G18" s="41"/>
      <c r="H18" s="193"/>
      <c r="I18" s="41"/>
      <c r="J18" s="193"/>
      <c r="K18" s="146"/>
      <c r="L18" s="193"/>
      <c r="M18" s="31"/>
      <c r="N18" s="193"/>
      <c r="O18" s="41"/>
      <c r="P18" s="193"/>
      <c r="Q18" s="41"/>
      <c r="R18" s="193"/>
      <c r="S18" s="41"/>
      <c r="T18" s="193"/>
      <c r="U18" s="146"/>
      <c r="V18" s="193"/>
      <c r="W18" s="31"/>
      <c r="X18" s="193"/>
      <c r="Y18" s="41"/>
      <c r="Z18" s="193"/>
      <c r="AA18" s="41"/>
      <c r="AB18" s="193"/>
      <c r="AC18" s="41"/>
      <c r="AD18" s="193"/>
      <c r="AE18" s="146"/>
      <c r="AF18" s="193"/>
      <c r="AG18" s="31"/>
      <c r="AH18" s="193"/>
      <c r="AI18" s="41"/>
      <c r="AJ18" s="193"/>
      <c r="AK18" s="41"/>
      <c r="AL18" s="193"/>
      <c r="AM18" s="41"/>
      <c r="AN18" s="193"/>
      <c r="AO18" s="146"/>
      <c r="AP18" s="193"/>
      <c r="AQ18" s="31"/>
      <c r="AR18" s="193"/>
      <c r="AS18" s="41"/>
      <c r="AT18" s="193"/>
      <c r="AU18" s="41"/>
      <c r="AV18" s="193"/>
      <c r="AW18" s="41"/>
      <c r="AX18" s="193"/>
      <c r="AY18" s="146"/>
      <c r="AZ18" s="193"/>
      <c r="BA18" s="31"/>
      <c r="BB18" s="193"/>
      <c r="BC18" s="41"/>
      <c r="BD18" s="193"/>
      <c r="BE18" s="41"/>
      <c r="BF18" s="193"/>
      <c r="BG18" s="41"/>
      <c r="BH18" s="193"/>
      <c r="BI18" s="146"/>
      <c r="BJ18" s="193"/>
      <c r="BK18" s="31"/>
      <c r="BL18" s="193"/>
      <c r="BM18" s="41"/>
      <c r="BN18" s="193"/>
      <c r="BO18" s="41"/>
      <c r="BP18" s="193"/>
      <c r="BQ18" s="41"/>
      <c r="BR18" s="193"/>
      <c r="BS18" s="192"/>
      <c r="BU18" s="147"/>
      <c r="BV18" s="148"/>
      <c r="BW18" s="149"/>
      <c r="BX18" s="148"/>
      <c r="BY18" s="150"/>
    </row>
    <row r="19" spans="1:77" s="32" customFormat="1">
      <c r="A19" s="134"/>
      <c r="B19" s="107" t="s">
        <v>210</v>
      </c>
      <c r="C19" s="312"/>
      <c r="D19" s="300"/>
      <c r="E19" s="282"/>
      <c r="F19" s="300"/>
      <c r="G19" s="282"/>
      <c r="H19" s="300"/>
      <c r="I19" s="282"/>
      <c r="J19" s="300"/>
      <c r="K19" s="422"/>
      <c r="L19" s="300"/>
      <c r="M19" s="281"/>
      <c r="N19" s="300"/>
      <c r="O19" s="282"/>
      <c r="P19" s="300"/>
      <c r="Q19" s="282"/>
      <c r="R19" s="300"/>
      <c r="S19" s="282"/>
      <c r="T19" s="300"/>
      <c r="U19" s="422"/>
      <c r="V19" s="300"/>
      <c r="W19" s="281"/>
      <c r="X19" s="300"/>
      <c r="Y19" s="282"/>
      <c r="Z19" s="300"/>
      <c r="AA19" s="282"/>
      <c r="AB19" s="300"/>
      <c r="AC19" s="282"/>
      <c r="AD19" s="300"/>
      <c r="AE19" s="422"/>
      <c r="AF19" s="300"/>
      <c r="AG19" s="312"/>
      <c r="AH19" s="300"/>
      <c r="AI19" s="282"/>
      <c r="AJ19" s="300"/>
      <c r="AK19" s="282"/>
      <c r="AL19" s="300"/>
      <c r="AM19" s="282"/>
      <c r="AN19" s="300"/>
      <c r="AO19" s="422"/>
      <c r="AP19" s="300"/>
      <c r="AQ19" s="281"/>
      <c r="AR19" s="300"/>
      <c r="AS19" s="282"/>
      <c r="AT19" s="300"/>
      <c r="AU19" s="282"/>
      <c r="AV19" s="300"/>
      <c r="AW19" s="282"/>
      <c r="AX19" s="300"/>
      <c r="AY19" s="422"/>
      <c r="AZ19" s="300"/>
      <c r="BA19" s="281"/>
      <c r="BB19" s="300"/>
      <c r="BC19" s="282"/>
      <c r="BD19" s="300"/>
      <c r="BE19" s="282"/>
      <c r="BF19" s="300"/>
      <c r="BG19" s="282"/>
      <c r="BH19" s="300"/>
      <c r="BI19" s="422"/>
      <c r="BJ19" s="300"/>
      <c r="BK19" s="281"/>
      <c r="BL19" s="300"/>
      <c r="BM19" s="282"/>
      <c r="BN19" s="300"/>
      <c r="BO19" s="282"/>
      <c r="BP19" s="300"/>
      <c r="BQ19" s="282"/>
      <c r="BR19" s="300"/>
      <c r="BS19" s="343"/>
      <c r="BU19" s="147"/>
      <c r="BV19" s="148"/>
      <c r="BW19" s="149"/>
      <c r="BX19" s="148"/>
      <c r="BY19" s="150"/>
    </row>
    <row r="20" spans="1:77" s="32" customFormat="1">
      <c r="A20" s="134"/>
      <c r="B20" s="107" t="s">
        <v>211</v>
      </c>
      <c r="C20" s="279"/>
      <c r="D20" s="302"/>
      <c r="E20" s="280"/>
      <c r="F20" s="302"/>
      <c r="G20" s="280"/>
      <c r="H20" s="302"/>
      <c r="I20" s="280"/>
      <c r="J20" s="302"/>
      <c r="K20" s="423"/>
      <c r="L20" s="302"/>
      <c r="M20" s="279"/>
      <c r="N20" s="302"/>
      <c r="O20" s="280"/>
      <c r="P20" s="302"/>
      <c r="Q20" s="280"/>
      <c r="R20" s="302"/>
      <c r="S20" s="280"/>
      <c r="T20" s="302"/>
      <c r="U20" s="423"/>
      <c r="V20" s="302"/>
      <c r="W20" s="279"/>
      <c r="X20" s="302"/>
      <c r="Y20" s="280"/>
      <c r="Z20" s="302"/>
      <c r="AA20" s="280"/>
      <c r="AB20" s="302"/>
      <c r="AC20" s="280"/>
      <c r="AD20" s="302"/>
      <c r="AE20" s="423"/>
      <c r="AF20" s="302"/>
      <c r="AG20" s="279"/>
      <c r="AH20" s="302"/>
      <c r="AI20" s="280"/>
      <c r="AJ20" s="302"/>
      <c r="AK20" s="280"/>
      <c r="AL20" s="302"/>
      <c r="AM20" s="280"/>
      <c r="AN20" s="302"/>
      <c r="AO20" s="423"/>
      <c r="AP20" s="302"/>
      <c r="AQ20" s="279"/>
      <c r="AR20" s="302"/>
      <c r="AS20" s="280"/>
      <c r="AT20" s="302"/>
      <c r="AU20" s="280"/>
      <c r="AV20" s="302"/>
      <c r="AW20" s="280"/>
      <c r="AX20" s="302"/>
      <c r="AY20" s="423"/>
      <c r="AZ20" s="302"/>
      <c r="BA20" s="279"/>
      <c r="BB20" s="302"/>
      <c r="BC20" s="280"/>
      <c r="BD20" s="302"/>
      <c r="BE20" s="280"/>
      <c r="BF20" s="302"/>
      <c r="BG20" s="280"/>
      <c r="BH20" s="302"/>
      <c r="BI20" s="423"/>
      <c r="BJ20" s="302"/>
      <c r="BK20" s="279"/>
      <c r="BL20" s="302"/>
      <c r="BM20" s="280"/>
      <c r="BN20" s="302"/>
      <c r="BO20" s="280"/>
      <c r="BP20" s="302"/>
      <c r="BQ20" s="280"/>
      <c r="BR20" s="302"/>
      <c r="BS20" s="345"/>
      <c r="BU20" s="147"/>
      <c r="BV20" s="148"/>
      <c r="BW20" s="149"/>
      <c r="BX20" s="148"/>
      <c r="BY20" s="150"/>
    </row>
    <row r="21" spans="1:77" s="32" customFormat="1" ht="25.5">
      <c r="A21" s="134"/>
      <c r="B21" s="107" t="s">
        <v>212</v>
      </c>
      <c r="C21" s="31"/>
      <c r="D21" s="193"/>
      <c r="E21" s="41"/>
      <c r="F21" s="193"/>
      <c r="G21" s="41"/>
      <c r="H21" s="193"/>
      <c r="I21" s="41"/>
      <c r="J21" s="193"/>
      <c r="K21" s="146"/>
      <c r="L21" s="193"/>
      <c r="M21" s="31"/>
      <c r="N21" s="193"/>
      <c r="O21" s="41"/>
      <c r="P21" s="193"/>
      <c r="Q21" s="41"/>
      <c r="R21" s="193"/>
      <c r="S21" s="41"/>
      <c r="T21" s="193"/>
      <c r="U21" s="146"/>
      <c r="V21" s="193"/>
      <c r="W21" s="31"/>
      <c r="X21" s="193"/>
      <c r="Y21" s="41"/>
      <c r="Z21" s="193"/>
      <c r="AA21" s="41"/>
      <c r="AB21" s="193"/>
      <c r="AC21" s="41"/>
      <c r="AD21" s="193"/>
      <c r="AE21" s="146"/>
      <c r="AF21" s="193"/>
      <c r="AG21" s="31"/>
      <c r="AH21" s="193"/>
      <c r="AI21" s="41"/>
      <c r="AJ21" s="193"/>
      <c r="AK21" s="41"/>
      <c r="AL21" s="193"/>
      <c r="AM21" s="41"/>
      <c r="AN21" s="193"/>
      <c r="AO21" s="146"/>
      <c r="AP21" s="193"/>
      <c r="AQ21" s="31"/>
      <c r="AR21" s="193"/>
      <c r="AS21" s="41"/>
      <c r="AT21" s="193"/>
      <c r="AU21" s="41"/>
      <c r="AV21" s="193"/>
      <c r="AW21" s="41"/>
      <c r="AX21" s="193"/>
      <c r="AY21" s="146"/>
      <c r="AZ21" s="193"/>
      <c r="BA21" s="31"/>
      <c r="BB21" s="193"/>
      <c r="BC21" s="41"/>
      <c r="BD21" s="193"/>
      <c r="BE21" s="41"/>
      <c r="BF21" s="193"/>
      <c r="BG21" s="41"/>
      <c r="BH21" s="193"/>
      <c r="BI21" s="146"/>
      <c r="BJ21" s="193"/>
      <c r="BK21" s="31"/>
      <c r="BL21" s="193"/>
      <c r="BM21" s="41"/>
      <c r="BN21" s="193"/>
      <c r="BO21" s="41"/>
      <c r="BP21" s="193"/>
      <c r="BQ21" s="41"/>
      <c r="BR21" s="193"/>
      <c r="BS21" s="192"/>
      <c r="BU21" s="38">
        <f>COUNTIF(C21:BS21,"=Met")</f>
        <v>0</v>
      </c>
      <c r="BV21" s="39">
        <f t="shared" ref="BV21:BV36" si="1">IF(SUM(BU21,BW21)=0,0,BU21/SUM(BU21,BW21))</f>
        <v>0</v>
      </c>
      <c r="BW21" s="35">
        <f>COUNTIF(C21:BS21,"=Not Met")</f>
        <v>0</v>
      </c>
      <c r="BX21" s="39">
        <f t="shared" ref="BX21:BX36" si="2">IF(SUM(BU21,BW21)=0,0,BW21/SUM(BU21,BW21))</f>
        <v>0</v>
      </c>
      <c r="BY21" s="40">
        <f>COUNTIF(C21:BS21,"=N/A")</f>
        <v>0</v>
      </c>
    </row>
    <row r="22" spans="1:77" s="32" customFormat="1">
      <c r="A22" s="273"/>
      <c r="B22" s="274" t="s">
        <v>209</v>
      </c>
      <c r="C22" s="305"/>
      <c r="D22" s="301"/>
      <c r="E22" s="308"/>
      <c r="F22" s="301"/>
      <c r="G22" s="308"/>
      <c r="H22" s="301"/>
      <c r="I22" s="308"/>
      <c r="J22" s="301"/>
      <c r="K22" s="309"/>
      <c r="L22" s="301"/>
      <c r="M22" s="305"/>
      <c r="N22" s="301"/>
      <c r="O22" s="308"/>
      <c r="P22" s="301"/>
      <c r="Q22" s="308"/>
      <c r="R22" s="301"/>
      <c r="S22" s="308"/>
      <c r="T22" s="301"/>
      <c r="U22" s="309"/>
      <c r="V22" s="301"/>
      <c r="W22" s="305"/>
      <c r="X22" s="301"/>
      <c r="Y22" s="308"/>
      <c r="Z22" s="301"/>
      <c r="AA22" s="308"/>
      <c r="AB22" s="301"/>
      <c r="AC22" s="308"/>
      <c r="AD22" s="301"/>
      <c r="AE22" s="309"/>
      <c r="AF22" s="301"/>
      <c r="AG22" s="305"/>
      <c r="AH22" s="301"/>
      <c r="AI22" s="308"/>
      <c r="AJ22" s="301"/>
      <c r="AK22" s="308"/>
      <c r="AL22" s="301"/>
      <c r="AM22" s="308"/>
      <c r="AN22" s="301"/>
      <c r="AO22" s="309"/>
      <c r="AP22" s="301"/>
      <c r="AQ22" s="305"/>
      <c r="AR22" s="301"/>
      <c r="AS22" s="308"/>
      <c r="AT22" s="301"/>
      <c r="AU22" s="308"/>
      <c r="AV22" s="301"/>
      <c r="AW22" s="308"/>
      <c r="AX22" s="301"/>
      <c r="AY22" s="309"/>
      <c r="AZ22" s="301"/>
      <c r="BA22" s="305"/>
      <c r="BB22" s="301"/>
      <c r="BC22" s="308"/>
      <c r="BD22" s="301"/>
      <c r="BE22" s="308"/>
      <c r="BF22" s="301"/>
      <c r="BG22" s="308"/>
      <c r="BH22" s="301"/>
      <c r="BI22" s="309"/>
      <c r="BJ22" s="301"/>
      <c r="BK22" s="305"/>
      <c r="BL22" s="301"/>
      <c r="BM22" s="308"/>
      <c r="BN22" s="301"/>
      <c r="BO22" s="308"/>
      <c r="BP22" s="301"/>
      <c r="BQ22" s="308"/>
      <c r="BR22" s="301"/>
      <c r="BS22" s="344"/>
      <c r="BU22" s="147"/>
      <c r="BV22" s="148"/>
      <c r="BW22" s="149"/>
      <c r="BX22" s="148"/>
      <c r="BY22" s="150"/>
    </row>
    <row r="23" spans="1:77" s="32" customFormat="1" ht="38.25">
      <c r="A23" s="36" t="s">
        <v>21</v>
      </c>
      <c r="B23" s="107" t="s">
        <v>240</v>
      </c>
      <c r="C23" s="34"/>
      <c r="D23" s="306"/>
      <c r="E23" s="37"/>
      <c r="F23" s="306"/>
      <c r="G23" s="37"/>
      <c r="H23" s="306"/>
      <c r="I23" s="37"/>
      <c r="J23" s="306"/>
      <c r="K23" s="249"/>
      <c r="L23" s="306"/>
      <c r="M23" s="34"/>
      <c r="N23" s="306"/>
      <c r="O23" s="37"/>
      <c r="P23" s="306"/>
      <c r="Q23" s="37"/>
      <c r="R23" s="306"/>
      <c r="S23" s="37"/>
      <c r="T23" s="306"/>
      <c r="U23" s="249"/>
      <c r="V23" s="306"/>
      <c r="W23" s="34"/>
      <c r="X23" s="306"/>
      <c r="Y23" s="37"/>
      <c r="Z23" s="306"/>
      <c r="AA23" s="37"/>
      <c r="AB23" s="306"/>
      <c r="AC23" s="37"/>
      <c r="AD23" s="306"/>
      <c r="AE23" s="249"/>
      <c r="AF23" s="306"/>
      <c r="AG23" s="34"/>
      <c r="AH23" s="306"/>
      <c r="AI23" s="37"/>
      <c r="AJ23" s="306"/>
      <c r="AK23" s="37"/>
      <c r="AL23" s="306"/>
      <c r="AM23" s="37"/>
      <c r="AN23" s="306"/>
      <c r="AO23" s="249"/>
      <c r="AP23" s="306"/>
      <c r="AQ23" s="34"/>
      <c r="AR23" s="306"/>
      <c r="AS23" s="37"/>
      <c r="AT23" s="306"/>
      <c r="AU23" s="37"/>
      <c r="AV23" s="306"/>
      <c r="AW23" s="37"/>
      <c r="AX23" s="306"/>
      <c r="AY23" s="249"/>
      <c r="AZ23" s="306"/>
      <c r="BA23" s="34"/>
      <c r="BB23" s="306"/>
      <c r="BC23" s="37"/>
      <c r="BD23" s="306"/>
      <c r="BE23" s="37"/>
      <c r="BF23" s="306"/>
      <c r="BG23" s="37"/>
      <c r="BH23" s="306"/>
      <c r="BI23" s="249"/>
      <c r="BJ23" s="306"/>
      <c r="BK23" s="34"/>
      <c r="BL23" s="306"/>
      <c r="BM23" s="37"/>
      <c r="BN23" s="306"/>
      <c r="BO23" s="37"/>
      <c r="BP23" s="306"/>
      <c r="BQ23" s="37"/>
      <c r="BR23" s="306"/>
      <c r="BS23" s="348"/>
      <c r="BU23" s="38">
        <f>COUNTIF(C23:BS23,"=Met")</f>
        <v>0</v>
      </c>
      <c r="BV23" s="39">
        <f t="shared" si="1"/>
        <v>0</v>
      </c>
      <c r="BW23" s="35">
        <f>COUNTIF(C23:BS23,"=Not Met")</f>
        <v>0</v>
      </c>
      <c r="BX23" s="39">
        <f t="shared" si="2"/>
        <v>0</v>
      </c>
      <c r="BY23" s="40">
        <f>COUNTIF(C23:BS23,"=N/A")</f>
        <v>0</v>
      </c>
    </row>
    <row r="24" spans="1:77" s="32" customFormat="1">
      <c r="A24" s="272"/>
      <c r="B24" s="107" t="s">
        <v>206</v>
      </c>
      <c r="C24" s="312"/>
      <c r="D24" s="300"/>
      <c r="E24" s="282"/>
      <c r="F24" s="300"/>
      <c r="G24" s="282"/>
      <c r="H24" s="300"/>
      <c r="I24" s="282"/>
      <c r="J24" s="300"/>
      <c r="K24" s="422"/>
      <c r="L24" s="300"/>
      <c r="M24" s="281"/>
      <c r="N24" s="300"/>
      <c r="O24" s="282"/>
      <c r="P24" s="300"/>
      <c r="Q24" s="282"/>
      <c r="R24" s="300"/>
      <c r="S24" s="282"/>
      <c r="T24" s="300"/>
      <c r="U24" s="422"/>
      <c r="V24" s="300"/>
      <c r="W24" s="281"/>
      <c r="X24" s="300"/>
      <c r="Y24" s="282"/>
      <c r="Z24" s="300"/>
      <c r="AA24" s="282"/>
      <c r="AB24" s="300"/>
      <c r="AC24" s="282"/>
      <c r="AD24" s="300"/>
      <c r="AE24" s="422"/>
      <c r="AF24" s="300"/>
      <c r="AG24" s="312"/>
      <c r="AH24" s="300"/>
      <c r="AI24" s="282"/>
      <c r="AJ24" s="300"/>
      <c r="AK24" s="282"/>
      <c r="AL24" s="300"/>
      <c r="AM24" s="282"/>
      <c r="AN24" s="300"/>
      <c r="AO24" s="422"/>
      <c r="AP24" s="300"/>
      <c r="AQ24" s="281"/>
      <c r="AR24" s="300"/>
      <c r="AS24" s="282"/>
      <c r="AT24" s="300"/>
      <c r="AU24" s="282"/>
      <c r="AV24" s="300"/>
      <c r="AW24" s="282"/>
      <c r="AX24" s="300"/>
      <c r="AY24" s="422"/>
      <c r="AZ24" s="300"/>
      <c r="BA24" s="281"/>
      <c r="BB24" s="300"/>
      <c r="BC24" s="282"/>
      <c r="BD24" s="300"/>
      <c r="BE24" s="282"/>
      <c r="BF24" s="300"/>
      <c r="BG24" s="282"/>
      <c r="BH24" s="300"/>
      <c r="BI24" s="422"/>
      <c r="BJ24" s="300"/>
      <c r="BK24" s="281"/>
      <c r="BL24" s="300"/>
      <c r="BM24" s="282"/>
      <c r="BN24" s="300"/>
      <c r="BO24" s="282"/>
      <c r="BP24" s="300"/>
      <c r="BQ24" s="282"/>
      <c r="BR24" s="300"/>
      <c r="BS24" s="343"/>
      <c r="BU24" s="147"/>
      <c r="BV24" s="148"/>
      <c r="BW24" s="149"/>
      <c r="BX24" s="148"/>
      <c r="BY24" s="150"/>
    </row>
    <row r="25" spans="1:77" s="32" customFormat="1" ht="25.5">
      <c r="A25" s="272"/>
      <c r="B25" s="107" t="s">
        <v>242</v>
      </c>
      <c r="C25" s="31"/>
      <c r="D25" s="193"/>
      <c r="E25" s="41"/>
      <c r="F25" s="193"/>
      <c r="G25" s="41"/>
      <c r="H25" s="193"/>
      <c r="I25" s="41"/>
      <c r="J25" s="193"/>
      <c r="K25" s="146"/>
      <c r="L25" s="193"/>
      <c r="M25" s="31"/>
      <c r="N25" s="193"/>
      <c r="O25" s="41"/>
      <c r="P25" s="193"/>
      <c r="Q25" s="41"/>
      <c r="R25" s="193"/>
      <c r="S25" s="41"/>
      <c r="T25" s="193"/>
      <c r="U25" s="146"/>
      <c r="V25" s="193"/>
      <c r="W25" s="31"/>
      <c r="X25" s="193"/>
      <c r="Y25" s="41"/>
      <c r="Z25" s="193"/>
      <c r="AA25" s="41"/>
      <c r="AB25" s="193"/>
      <c r="AC25" s="41"/>
      <c r="AD25" s="193"/>
      <c r="AE25" s="146"/>
      <c r="AF25" s="193"/>
      <c r="AG25" s="31"/>
      <c r="AH25" s="193"/>
      <c r="AI25" s="41"/>
      <c r="AJ25" s="193"/>
      <c r="AK25" s="41"/>
      <c r="AL25" s="193"/>
      <c r="AM25" s="41"/>
      <c r="AN25" s="193"/>
      <c r="AO25" s="146"/>
      <c r="AP25" s="193"/>
      <c r="AQ25" s="31"/>
      <c r="AR25" s="193"/>
      <c r="AS25" s="41"/>
      <c r="AT25" s="193"/>
      <c r="AU25" s="41"/>
      <c r="AV25" s="193"/>
      <c r="AW25" s="41"/>
      <c r="AX25" s="193"/>
      <c r="AY25" s="146"/>
      <c r="AZ25" s="193"/>
      <c r="BA25" s="31"/>
      <c r="BB25" s="193"/>
      <c r="BC25" s="41"/>
      <c r="BD25" s="193"/>
      <c r="BE25" s="41"/>
      <c r="BF25" s="193"/>
      <c r="BG25" s="41"/>
      <c r="BH25" s="193"/>
      <c r="BI25" s="146"/>
      <c r="BJ25" s="193"/>
      <c r="BK25" s="31"/>
      <c r="BL25" s="193"/>
      <c r="BM25" s="41"/>
      <c r="BN25" s="193"/>
      <c r="BO25" s="41"/>
      <c r="BP25" s="193"/>
      <c r="BQ25" s="41"/>
      <c r="BR25" s="193"/>
      <c r="BS25" s="192"/>
      <c r="BU25" s="147"/>
      <c r="BV25" s="148"/>
      <c r="BW25" s="149"/>
      <c r="BX25" s="148"/>
      <c r="BY25" s="150"/>
    </row>
    <row r="26" spans="1:77" s="32" customFormat="1">
      <c r="A26" s="273"/>
      <c r="B26" s="274" t="s">
        <v>209</v>
      </c>
      <c r="C26" s="305"/>
      <c r="D26" s="301"/>
      <c r="E26" s="308"/>
      <c r="F26" s="301"/>
      <c r="G26" s="308"/>
      <c r="H26" s="301"/>
      <c r="I26" s="308"/>
      <c r="J26" s="301"/>
      <c r="K26" s="309"/>
      <c r="L26" s="301"/>
      <c r="M26" s="305"/>
      <c r="N26" s="301"/>
      <c r="O26" s="308"/>
      <c r="P26" s="301"/>
      <c r="Q26" s="308"/>
      <c r="R26" s="301"/>
      <c r="S26" s="308"/>
      <c r="T26" s="301"/>
      <c r="U26" s="309"/>
      <c r="V26" s="301"/>
      <c r="W26" s="305"/>
      <c r="X26" s="301"/>
      <c r="Y26" s="308"/>
      <c r="Z26" s="301"/>
      <c r="AA26" s="308"/>
      <c r="AB26" s="301"/>
      <c r="AC26" s="308"/>
      <c r="AD26" s="301"/>
      <c r="AE26" s="309"/>
      <c r="AF26" s="301"/>
      <c r="AG26" s="305"/>
      <c r="AH26" s="301"/>
      <c r="AI26" s="308"/>
      <c r="AJ26" s="301"/>
      <c r="AK26" s="308"/>
      <c r="AL26" s="301"/>
      <c r="AM26" s="308"/>
      <c r="AN26" s="301"/>
      <c r="AO26" s="309"/>
      <c r="AP26" s="301"/>
      <c r="AQ26" s="305"/>
      <c r="AR26" s="301"/>
      <c r="AS26" s="308"/>
      <c r="AT26" s="301"/>
      <c r="AU26" s="308"/>
      <c r="AV26" s="301"/>
      <c r="AW26" s="308"/>
      <c r="AX26" s="301"/>
      <c r="AY26" s="309"/>
      <c r="AZ26" s="301"/>
      <c r="BA26" s="305"/>
      <c r="BB26" s="301"/>
      <c r="BC26" s="308"/>
      <c r="BD26" s="301"/>
      <c r="BE26" s="308"/>
      <c r="BF26" s="301"/>
      <c r="BG26" s="308"/>
      <c r="BH26" s="301"/>
      <c r="BI26" s="309"/>
      <c r="BJ26" s="301"/>
      <c r="BK26" s="305"/>
      <c r="BL26" s="301"/>
      <c r="BM26" s="308"/>
      <c r="BN26" s="301"/>
      <c r="BO26" s="308"/>
      <c r="BP26" s="301"/>
      <c r="BQ26" s="308"/>
      <c r="BR26" s="301"/>
      <c r="BS26" s="344"/>
      <c r="BU26" s="147"/>
      <c r="BV26" s="148"/>
      <c r="BW26" s="149"/>
      <c r="BX26" s="148"/>
      <c r="BY26" s="150"/>
    </row>
    <row r="27" spans="1:77" s="64" customFormat="1" ht="25.5">
      <c r="A27" s="131" t="s">
        <v>22</v>
      </c>
      <c r="B27" s="132" t="s">
        <v>213</v>
      </c>
      <c r="C27" s="289"/>
      <c r="D27" s="313"/>
      <c r="E27" s="290"/>
      <c r="F27" s="313"/>
      <c r="G27" s="290"/>
      <c r="H27" s="313"/>
      <c r="I27" s="290"/>
      <c r="J27" s="313"/>
      <c r="K27" s="424"/>
      <c r="L27" s="313"/>
      <c r="M27" s="289"/>
      <c r="N27" s="313"/>
      <c r="O27" s="290"/>
      <c r="P27" s="313"/>
      <c r="Q27" s="290"/>
      <c r="R27" s="313"/>
      <c r="S27" s="290"/>
      <c r="T27" s="313"/>
      <c r="U27" s="424"/>
      <c r="V27" s="313"/>
      <c r="W27" s="289"/>
      <c r="X27" s="313"/>
      <c r="Y27" s="290"/>
      <c r="Z27" s="313"/>
      <c r="AA27" s="290"/>
      <c r="AB27" s="313"/>
      <c r="AC27" s="290"/>
      <c r="AD27" s="313"/>
      <c r="AE27" s="424"/>
      <c r="AF27" s="313"/>
      <c r="AG27" s="289"/>
      <c r="AH27" s="313"/>
      <c r="AI27" s="290"/>
      <c r="AJ27" s="313"/>
      <c r="AK27" s="290"/>
      <c r="AL27" s="313"/>
      <c r="AM27" s="290"/>
      <c r="AN27" s="313"/>
      <c r="AO27" s="424"/>
      <c r="AP27" s="313"/>
      <c r="AQ27" s="289"/>
      <c r="AR27" s="313"/>
      <c r="AS27" s="290"/>
      <c r="AT27" s="313"/>
      <c r="AU27" s="290"/>
      <c r="AV27" s="313"/>
      <c r="AW27" s="290"/>
      <c r="AX27" s="313"/>
      <c r="AY27" s="424"/>
      <c r="AZ27" s="313"/>
      <c r="BA27" s="289"/>
      <c r="BB27" s="313"/>
      <c r="BC27" s="290"/>
      <c r="BD27" s="313"/>
      <c r="BE27" s="290"/>
      <c r="BF27" s="313"/>
      <c r="BG27" s="290"/>
      <c r="BH27" s="313"/>
      <c r="BI27" s="424"/>
      <c r="BJ27" s="313"/>
      <c r="BK27" s="289"/>
      <c r="BL27" s="313"/>
      <c r="BM27" s="290"/>
      <c r="BN27" s="313"/>
      <c r="BO27" s="290"/>
      <c r="BP27" s="313"/>
      <c r="BQ27" s="290"/>
      <c r="BR27" s="313"/>
      <c r="BS27" s="346"/>
      <c r="BU27" s="147"/>
      <c r="BV27" s="148"/>
      <c r="BW27" s="149"/>
      <c r="BX27" s="148"/>
      <c r="BY27" s="150"/>
    </row>
    <row r="28" spans="1:77" s="64" customFormat="1">
      <c r="A28" s="131"/>
      <c r="B28" s="278" t="s">
        <v>214</v>
      </c>
      <c r="C28" s="283"/>
      <c r="D28" s="314"/>
      <c r="E28" s="284"/>
      <c r="F28" s="314"/>
      <c r="G28" s="284"/>
      <c r="H28" s="314"/>
      <c r="I28" s="284"/>
      <c r="J28" s="314"/>
      <c r="K28" s="425"/>
      <c r="L28" s="314"/>
      <c r="M28" s="283"/>
      <c r="N28" s="314"/>
      <c r="O28" s="284"/>
      <c r="P28" s="314"/>
      <c r="Q28" s="284"/>
      <c r="R28" s="314"/>
      <c r="S28" s="284"/>
      <c r="T28" s="314"/>
      <c r="U28" s="422"/>
      <c r="V28" s="314"/>
      <c r="W28" s="283"/>
      <c r="X28" s="314"/>
      <c r="Y28" s="284"/>
      <c r="Z28" s="314"/>
      <c r="AA28" s="284"/>
      <c r="AB28" s="314"/>
      <c r="AC28" s="284"/>
      <c r="AD28" s="314"/>
      <c r="AE28" s="425"/>
      <c r="AF28" s="314"/>
      <c r="AG28" s="283"/>
      <c r="AH28" s="314"/>
      <c r="AI28" s="284"/>
      <c r="AJ28" s="314"/>
      <c r="AK28" s="284"/>
      <c r="AL28" s="314"/>
      <c r="AM28" s="284"/>
      <c r="AN28" s="314"/>
      <c r="AO28" s="425"/>
      <c r="AP28" s="314"/>
      <c r="AQ28" s="283"/>
      <c r="AR28" s="314"/>
      <c r="AS28" s="284"/>
      <c r="AT28" s="314"/>
      <c r="AU28" s="284"/>
      <c r="AV28" s="314"/>
      <c r="AW28" s="284"/>
      <c r="AX28" s="314"/>
      <c r="AY28" s="422"/>
      <c r="AZ28" s="314"/>
      <c r="BA28" s="283"/>
      <c r="BB28" s="314"/>
      <c r="BC28" s="284"/>
      <c r="BD28" s="314"/>
      <c r="BE28" s="284"/>
      <c r="BF28" s="314"/>
      <c r="BG28" s="284"/>
      <c r="BH28" s="314"/>
      <c r="BI28" s="425"/>
      <c r="BJ28" s="314"/>
      <c r="BK28" s="283"/>
      <c r="BL28" s="314"/>
      <c r="BM28" s="284"/>
      <c r="BN28" s="314"/>
      <c r="BO28" s="284"/>
      <c r="BP28" s="314"/>
      <c r="BQ28" s="284"/>
      <c r="BR28" s="314"/>
      <c r="BS28" s="347"/>
      <c r="BU28" s="147"/>
      <c r="BV28" s="148"/>
      <c r="BW28" s="149"/>
      <c r="BX28" s="148"/>
      <c r="BY28" s="150"/>
    </row>
    <row r="29" spans="1:77" s="32" customFormat="1">
      <c r="A29" s="273"/>
      <c r="B29" s="274" t="s">
        <v>209</v>
      </c>
      <c r="C29" s="305"/>
      <c r="D29" s="301"/>
      <c r="E29" s="308"/>
      <c r="F29" s="301"/>
      <c r="G29" s="308"/>
      <c r="H29" s="301"/>
      <c r="I29" s="308"/>
      <c r="J29" s="301"/>
      <c r="K29" s="309"/>
      <c r="L29" s="301"/>
      <c r="M29" s="305"/>
      <c r="N29" s="301"/>
      <c r="O29" s="308"/>
      <c r="P29" s="301"/>
      <c r="Q29" s="308"/>
      <c r="R29" s="301"/>
      <c r="S29" s="308"/>
      <c r="T29" s="301"/>
      <c r="U29" s="309"/>
      <c r="V29" s="301"/>
      <c r="W29" s="305"/>
      <c r="X29" s="301"/>
      <c r="Y29" s="308"/>
      <c r="Z29" s="301"/>
      <c r="AA29" s="308"/>
      <c r="AB29" s="301"/>
      <c r="AC29" s="308"/>
      <c r="AD29" s="301"/>
      <c r="AE29" s="309"/>
      <c r="AF29" s="301"/>
      <c r="AG29" s="305"/>
      <c r="AH29" s="301"/>
      <c r="AI29" s="308"/>
      <c r="AJ29" s="301"/>
      <c r="AK29" s="308"/>
      <c r="AL29" s="301"/>
      <c r="AM29" s="308"/>
      <c r="AN29" s="301"/>
      <c r="AO29" s="309"/>
      <c r="AP29" s="301"/>
      <c r="AQ29" s="305"/>
      <c r="AR29" s="301"/>
      <c r="AS29" s="308"/>
      <c r="AT29" s="301"/>
      <c r="AU29" s="308"/>
      <c r="AV29" s="301"/>
      <c r="AW29" s="308"/>
      <c r="AX29" s="301"/>
      <c r="AY29" s="309"/>
      <c r="AZ29" s="301"/>
      <c r="BA29" s="305"/>
      <c r="BB29" s="301"/>
      <c r="BC29" s="308"/>
      <c r="BD29" s="301"/>
      <c r="BE29" s="308"/>
      <c r="BF29" s="301"/>
      <c r="BG29" s="308"/>
      <c r="BH29" s="301"/>
      <c r="BI29" s="309"/>
      <c r="BJ29" s="301"/>
      <c r="BK29" s="305"/>
      <c r="BL29" s="301"/>
      <c r="BM29" s="308"/>
      <c r="BN29" s="301"/>
      <c r="BO29" s="308"/>
      <c r="BP29" s="301"/>
      <c r="BQ29" s="308"/>
      <c r="BR29" s="301"/>
      <c r="BS29" s="309"/>
      <c r="BU29" s="147"/>
      <c r="BV29" s="148"/>
      <c r="BW29" s="149"/>
      <c r="BX29" s="148"/>
      <c r="BY29" s="150"/>
    </row>
    <row r="30" spans="1:77" s="64" customFormat="1" ht="25.5">
      <c r="A30" s="131" t="s">
        <v>23</v>
      </c>
      <c r="B30" s="278" t="s">
        <v>234</v>
      </c>
      <c r="C30" s="286"/>
      <c r="D30" s="307" t="str">
        <f>IF(ISNUMBER(SEARCH("Yes",C30)),"Y","")</f>
        <v/>
      </c>
      <c r="E30" s="287"/>
      <c r="F30" s="307" t="str">
        <f>IF(ISNUMBER(SEARCH("Yes",E30)),"Y","")</f>
        <v/>
      </c>
      <c r="G30" s="287"/>
      <c r="H30" s="307" t="str">
        <f>IF(ISNUMBER(SEARCH("Yes",G30)),"Y","")</f>
        <v/>
      </c>
      <c r="I30" s="287"/>
      <c r="J30" s="307" t="str">
        <f>IF(ISNUMBER(SEARCH("Yes",I30)),"Y","")</f>
        <v/>
      </c>
      <c r="K30" s="288"/>
      <c r="L30" s="307" t="str">
        <f>IF(ISNUMBER(SEARCH("Yes",K30)),"Y","")</f>
        <v/>
      </c>
      <c r="M30" s="286"/>
      <c r="N30" s="307" t="str">
        <f>IF(ISNUMBER(SEARCH("Yes",M30)),"Y","")</f>
        <v/>
      </c>
      <c r="O30" s="287"/>
      <c r="P30" s="307" t="str">
        <f>IF(ISNUMBER(SEARCH("Yes",O30)),"Y","")</f>
        <v/>
      </c>
      <c r="Q30" s="287"/>
      <c r="R30" s="307" t="str">
        <f>IF(ISNUMBER(SEARCH("Yes",Q30)),"Y","")</f>
        <v/>
      </c>
      <c r="S30" s="287"/>
      <c r="T30" s="307" t="str">
        <f>IF(ISNUMBER(SEARCH("Yes",S30)),"Y","")</f>
        <v/>
      </c>
      <c r="U30" s="424"/>
      <c r="V30" s="307" t="str">
        <f>IF(ISNUMBER(SEARCH("Yes",U30)),"Y","")</f>
        <v/>
      </c>
      <c r="W30" s="286"/>
      <c r="X30" s="307" t="str">
        <f>IF(ISNUMBER(SEARCH("Yes",W30)),"Y","")</f>
        <v/>
      </c>
      <c r="Y30" s="287"/>
      <c r="Z30" s="307" t="str">
        <f>IF(ISNUMBER(SEARCH("Yes",Y30)),"Y","")</f>
        <v/>
      </c>
      <c r="AA30" s="287"/>
      <c r="AB30" s="307" t="str">
        <f>IF(ISNUMBER(SEARCH("Yes",AA30)),"Y","")</f>
        <v/>
      </c>
      <c r="AC30" s="287"/>
      <c r="AD30" s="307" t="str">
        <f>IF(ISNUMBER(SEARCH("Yes",AC30)),"Y","")</f>
        <v/>
      </c>
      <c r="AE30" s="288"/>
      <c r="AF30" s="307" t="str">
        <f>IF(ISNUMBER(SEARCH("Yes",AE30)),"Y","")</f>
        <v/>
      </c>
      <c r="AG30" s="286"/>
      <c r="AH30" s="307" t="str">
        <f>IF(ISNUMBER(SEARCH("Yes",AG30)),"Y","")</f>
        <v/>
      </c>
      <c r="AI30" s="287"/>
      <c r="AJ30" s="307" t="str">
        <f>IF(ISNUMBER(SEARCH("Yes",AI30)),"Y","")</f>
        <v/>
      </c>
      <c r="AK30" s="287"/>
      <c r="AL30" s="307" t="str">
        <f>IF(ISNUMBER(SEARCH("Yes",AK30)),"Y","")</f>
        <v/>
      </c>
      <c r="AM30" s="287"/>
      <c r="AN30" s="307" t="str">
        <f>IF(ISNUMBER(SEARCH("Yes",AM30)),"Y","")</f>
        <v/>
      </c>
      <c r="AO30" s="288"/>
      <c r="AP30" s="307" t="str">
        <f>IF(ISNUMBER(SEARCH("Yes",AO30)),"Y","")</f>
        <v/>
      </c>
      <c r="AQ30" s="286"/>
      <c r="AR30" s="307" t="str">
        <f>IF(ISNUMBER(SEARCH("Yes",AQ30)),"Y","")</f>
        <v/>
      </c>
      <c r="AS30" s="287"/>
      <c r="AT30" s="307" t="str">
        <f>IF(ISNUMBER(SEARCH("Yes",AS30)),"Y","")</f>
        <v/>
      </c>
      <c r="AU30" s="287"/>
      <c r="AV30" s="307" t="str">
        <f>IF(ISNUMBER(SEARCH("Yes",AU30)),"Y","")</f>
        <v/>
      </c>
      <c r="AW30" s="287"/>
      <c r="AX30" s="307" t="str">
        <f>IF(ISNUMBER(SEARCH("Yes",AW30)),"Y","")</f>
        <v/>
      </c>
      <c r="AY30" s="424"/>
      <c r="AZ30" s="307" t="str">
        <f>IF(ISNUMBER(SEARCH("Yes",AY30)),"Y","")</f>
        <v/>
      </c>
      <c r="BA30" s="286"/>
      <c r="BB30" s="307" t="str">
        <f>IF(ISNUMBER(SEARCH("Yes",BA30)),"Y","")</f>
        <v/>
      </c>
      <c r="BC30" s="287"/>
      <c r="BD30" s="307" t="str">
        <f>IF(ISNUMBER(SEARCH("Yes",BC30)),"Y","")</f>
        <v/>
      </c>
      <c r="BE30" s="287"/>
      <c r="BF30" s="307" t="str">
        <f>IF(ISNUMBER(SEARCH("Yes",BE30)),"Y","")</f>
        <v/>
      </c>
      <c r="BG30" s="287"/>
      <c r="BH30" s="307" t="str">
        <f>IF(ISNUMBER(SEARCH("Yes",BG30)),"Y","")</f>
        <v/>
      </c>
      <c r="BI30" s="288"/>
      <c r="BJ30" s="307" t="str">
        <f>IF(ISNUMBER(SEARCH("Yes",BI30)),"Y","")</f>
        <v/>
      </c>
      <c r="BK30" s="286"/>
      <c r="BL30" s="307" t="str">
        <f>IF(ISNUMBER(SEARCH("Yes",BK30)),"Y","")</f>
        <v/>
      </c>
      <c r="BM30" s="287"/>
      <c r="BN30" s="307" t="str">
        <f>IF(ISNUMBER(SEARCH("Yes",BM30)),"Y","")</f>
        <v/>
      </c>
      <c r="BO30" s="287"/>
      <c r="BP30" s="307" t="str">
        <f>IF(ISNUMBER(SEARCH("Yes",BO30)),"Y","")</f>
        <v/>
      </c>
      <c r="BQ30" s="287"/>
      <c r="BR30" s="307" t="str">
        <f>IF(ISNUMBER(SEARCH("Yes",BQ30)),"Y","")</f>
        <v/>
      </c>
      <c r="BS30" s="288"/>
      <c r="BT30" s="358" t="str">
        <f>IF(ISNUMBER(SEARCH("Yes",BS30)),"Y","")</f>
        <v/>
      </c>
      <c r="BU30" s="147"/>
      <c r="BV30" s="148"/>
      <c r="BW30" s="149"/>
      <c r="BX30" s="148"/>
      <c r="BY30" s="150"/>
    </row>
    <row r="31" spans="1:77" s="32" customFormat="1">
      <c r="A31" s="273"/>
      <c r="B31" s="274" t="s">
        <v>209</v>
      </c>
      <c r="C31" s="305"/>
      <c r="D31" s="301"/>
      <c r="E31" s="308"/>
      <c r="F31" s="301"/>
      <c r="G31" s="308"/>
      <c r="H31" s="301"/>
      <c r="I31" s="308"/>
      <c r="J31" s="301"/>
      <c r="K31" s="309"/>
      <c r="L31" s="301"/>
      <c r="M31" s="305"/>
      <c r="N31" s="301"/>
      <c r="O31" s="308"/>
      <c r="P31" s="301"/>
      <c r="Q31" s="308"/>
      <c r="R31" s="301"/>
      <c r="S31" s="308"/>
      <c r="T31" s="301"/>
      <c r="U31" s="309"/>
      <c r="V31" s="301"/>
      <c r="W31" s="305"/>
      <c r="X31" s="301"/>
      <c r="Y31" s="308"/>
      <c r="Z31" s="301"/>
      <c r="AA31" s="308"/>
      <c r="AB31" s="301"/>
      <c r="AC31" s="308"/>
      <c r="AD31" s="301"/>
      <c r="AE31" s="309"/>
      <c r="AF31" s="301"/>
      <c r="AG31" s="305"/>
      <c r="AH31" s="301"/>
      <c r="AI31" s="308"/>
      <c r="AJ31" s="301"/>
      <c r="AK31" s="308"/>
      <c r="AL31" s="301"/>
      <c r="AM31" s="308"/>
      <c r="AN31" s="301"/>
      <c r="AO31" s="309"/>
      <c r="AP31" s="301"/>
      <c r="AQ31" s="305"/>
      <c r="AR31" s="301"/>
      <c r="AS31" s="308"/>
      <c r="AT31" s="301"/>
      <c r="AU31" s="308"/>
      <c r="AV31" s="301"/>
      <c r="AW31" s="308"/>
      <c r="AX31" s="301"/>
      <c r="AY31" s="309"/>
      <c r="AZ31" s="301"/>
      <c r="BA31" s="305"/>
      <c r="BB31" s="301"/>
      <c r="BC31" s="308"/>
      <c r="BD31" s="301"/>
      <c r="BE31" s="308"/>
      <c r="BF31" s="301"/>
      <c r="BG31" s="308"/>
      <c r="BH31" s="301"/>
      <c r="BI31" s="309"/>
      <c r="BJ31" s="301"/>
      <c r="BK31" s="305"/>
      <c r="BL31" s="301"/>
      <c r="BM31" s="308"/>
      <c r="BN31" s="301"/>
      <c r="BO31" s="308"/>
      <c r="BP31" s="301"/>
      <c r="BQ31" s="308"/>
      <c r="BR31" s="301"/>
      <c r="BS31" s="309"/>
      <c r="BU31" s="147"/>
      <c r="BV31" s="148"/>
      <c r="BW31" s="149"/>
      <c r="BX31" s="148"/>
      <c r="BY31" s="150"/>
    </row>
    <row r="32" spans="1:77" s="64" customFormat="1">
      <c r="A32" s="131" t="s">
        <v>24</v>
      </c>
      <c r="B32" s="291" t="s">
        <v>243</v>
      </c>
      <c r="C32" s="292"/>
      <c r="D32" s="303"/>
      <c r="E32" s="293"/>
      <c r="F32" s="303"/>
      <c r="G32" s="293"/>
      <c r="H32" s="303"/>
      <c r="I32" s="293"/>
      <c r="J32" s="303"/>
      <c r="K32" s="294"/>
      <c r="L32" s="303"/>
      <c r="M32" s="292"/>
      <c r="N32" s="303"/>
      <c r="O32" s="293"/>
      <c r="P32" s="303"/>
      <c r="Q32" s="293"/>
      <c r="R32" s="303"/>
      <c r="S32" s="293"/>
      <c r="T32" s="303"/>
      <c r="U32" s="339"/>
      <c r="V32" s="303"/>
      <c r="W32" s="292"/>
      <c r="X32" s="303"/>
      <c r="Y32" s="293"/>
      <c r="Z32" s="303"/>
      <c r="AA32" s="293"/>
      <c r="AB32" s="303"/>
      <c r="AC32" s="293"/>
      <c r="AD32" s="303"/>
      <c r="AE32" s="294"/>
      <c r="AF32" s="303"/>
      <c r="AG32" s="292"/>
      <c r="AH32" s="303"/>
      <c r="AI32" s="293"/>
      <c r="AJ32" s="303"/>
      <c r="AK32" s="293"/>
      <c r="AL32" s="303"/>
      <c r="AM32" s="293"/>
      <c r="AN32" s="303"/>
      <c r="AO32" s="294"/>
      <c r="AP32" s="303"/>
      <c r="AQ32" s="292"/>
      <c r="AR32" s="303"/>
      <c r="AS32" s="293"/>
      <c r="AT32" s="303"/>
      <c r="AU32" s="293"/>
      <c r="AV32" s="303"/>
      <c r="AW32" s="293"/>
      <c r="AX32" s="303"/>
      <c r="AY32" s="339"/>
      <c r="AZ32" s="303"/>
      <c r="BA32" s="292"/>
      <c r="BB32" s="303"/>
      <c r="BC32" s="293"/>
      <c r="BD32" s="303"/>
      <c r="BE32" s="293"/>
      <c r="BF32" s="303"/>
      <c r="BG32" s="293"/>
      <c r="BH32" s="303"/>
      <c r="BI32" s="294"/>
      <c r="BJ32" s="303"/>
      <c r="BK32" s="292"/>
      <c r="BL32" s="303"/>
      <c r="BM32" s="293"/>
      <c r="BN32" s="303"/>
      <c r="BO32" s="293"/>
      <c r="BP32" s="303"/>
      <c r="BQ32" s="293"/>
      <c r="BR32" s="303"/>
      <c r="BS32" s="294"/>
      <c r="BT32" s="409"/>
      <c r="BU32" s="147"/>
      <c r="BV32" s="148"/>
      <c r="BW32" s="149"/>
      <c r="BX32" s="148"/>
      <c r="BY32" s="150"/>
    </row>
    <row r="33" spans="1:77" s="64" customFormat="1">
      <c r="A33" s="131"/>
      <c r="B33" s="278" t="s">
        <v>218</v>
      </c>
      <c r="C33" s="34"/>
      <c r="D33" s="306"/>
      <c r="E33" s="37"/>
      <c r="F33" s="306"/>
      <c r="G33" s="37"/>
      <c r="H33" s="306"/>
      <c r="I33" s="37"/>
      <c r="J33" s="306"/>
      <c r="K33" s="249"/>
      <c r="L33" s="306"/>
      <c r="M33" s="34"/>
      <c r="N33" s="306"/>
      <c r="O33" s="37"/>
      <c r="P33" s="306"/>
      <c r="Q33" s="37"/>
      <c r="R33" s="306"/>
      <c r="S33" s="37"/>
      <c r="T33" s="306"/>
      <c r="U33" s="426"/>
      <c r="V33" s="306"/>
      <c r="W33" s="34"/>
      <c r="X33" s="306"/>
      <c r="Y33" s="37"/>
      <c r="Z33" s="306"/>
      <c r="AA33" s="37"/>
      <c r="AB33" s="306"/>
      <c r="AC33" s="37"/>
      <c r="AD33" s="306"/>
      <c r="AE33" s="249"/>
      <c r="AF33" s="306"/>
      <c r="AG33" s="34"/>
      <c r="AH33" s="306"/>
      <c r="AI33" s="37"/>
      <c r="AJ33" s="306"/>
      <c r="AK33" s="37"/>
      <c r="AL33" s="306"/>
      <c r="AM33" s="37"/>
      <c r="AN33" s="306"/>
      <c r="AO33" s="249"/>
      <c r="AP33" s="306"/>
      <c r="AQ33" s="34"/>
      <c r="AR33" s="306"/>
      <c r="AS33" s="37"/>
      <c r="AT33" s="306"/>
      <c r="AU33" s="37"/>
      <c r="AV33" s="306"/>
      <c r="AW33" s="37"/>
      <c r="AX33" s="306"/>
      <c r="AY33" s="426"/>
      <c r="AZ33" s="306"/>
      <c r="BA33" s="34"/>
      <c r="BB33" s="306"/>
      <c r="BC33" s="37"/>
      <c r="BD33" s="306"/>
      <c r="BE33" s="37"/>
      <c r="BF33" s="306"/>
      <c r="BG33" s="37"/>
      <c r="BH33" s="306"/>
      <c r="BI33" s="249"/>
      <c r="BJ33" s="306"/>
      <c r="BK33" s="34"/>
      <c r="BL33" s="306"/>
      <c r="BM33" s="37"/>
      <c r="BN33" s="306"/>
      <c r="BO33" s="37"/>
      <c r="BP33" s="306"/>
      <c r="BQ33" s="37"/>
      <c r="BR33" s="306"/>
      <c r="BS33" s="249"/>
      <c r="BT33" s="409"/>
      <c r="BU33" s="147"/>
      <c r="BV33" s="148"/>
      <c r="BW33" s="149"/>
      <c r="BX33" s="148"/>
      <c r="BY33" s="150"/>
    </row>
    <row r="34" spans="1:77" s="32" customFormat="1">
      <c r="A34" s="273"/>
      <c r="B34" s="274" t="s">
        <v>209</v>
      </c>
      <c r="C34" s="305"/>
      <c r="D34" s="301"/>
      <c r="E34" s="308"/>
      <c r="F34" s="301"/>
      <c r="G34" s="308"/>
      <c r="H34" s="301"/>
      <c r="I34" s="308"/>
      <c r="J34" s="301"/>
      <c r="K34" s="309"/>
      <c r="L34" s="301"/>
      <c r="M34" s="305"/>
      <c r="N34" s="301"/>
      <c r="O34" s="308"/>
      <c r="P34" s="301"/>
      <c r="Q34" s="308"/>
      <c r="R34" s="301"/>
      <c r="S34" s="308"/>
      <c r="T34" s="301"/>
      <c r="U34" s="309"/>
      <c r="V34" s="301"/>
      <c r="W34" s="305"/>
      <c r="X34" s="301"/>
      <c r="Y34" s="308"/>
      <c r="Z34" s="301"/>
      <c r="AA34" s="308"/>
      <c r="AB34" s="301"/>
      <c r="AC34" s="308"/>
      <c r="AD34" s="301"/>
      <c r="AE34" s="309"/>
      <c r="AF34" s="301"/>
      <c r="AG34" s="305"/>
      <c r="AH34" s="301"/>
      <c r="AI34" s="308"/>
      <c r="AJ34" s="301"/>
      <c r="AK34" s="308"/>
      <c r="AL34" s="301"/>
      <c r="AM34" s="308"/>
      <c r="AN34" s="301"/>
      <c r="AO34" s="309"/>
      <c r="AP34" s="301"/>
      <c r="AQ34" s="305"/>
      <c r="AR34" s="301"/>
      <c r="AS34" s="308"/>
      <c r="AT34" s="301"/>
      <c r="AU34" s="308"/>
      <c r="AV34" s="301"/>
      <c r="AW34" s="308"/>
      <c r="AX34" s="301"/>
      <c r="AY34" s="309"/>
      <c r="AZ34" s="301"/>
      <c r="BA34" s="305"/>
      <c r="BB34" s="301"/>
      <c r="BC34" s="308"/>
      <c r="BD34" s="301"/>
      <c r="BE34" s="308"/>
      <c r="BF34" s="301"/>
      <c r="BG34" s="308"/>
      <c r="BH34" s="301"/>
      <c r="BI34" s="309"/>
      <c r="BJ34" s="301"/>
      <c r="BK34" s="305"/>
      <c r="BL34" s="301"/>
      <c r="BM34" s="308"/>
      <c r="BN34" s="301"/>
      <c r="BO34" s="308"/>
      <c r="BP34" s="301"/>
      <c r="BQ34" s="308"/>
      <c r="BR34" s="301"/>
      <c r="BS34" s="309"/>
      <c r="BU34" s="147"/>
      <c r="BV34" s="148"/>
      <c r="BW34" s="149"/>
      <c r="BX34" s="148"/>
      <c r="BY34" s="150"/>
    </row>
    <row r="35" spans="1:77" s="64" customFormat="1" ht="38.25">
      <c r="A35" s="131"/>
      <c r="B35" s="278" t="s">
        <v>219</v>
      </c>
      <c r="C35" s="286"/>
      <c r="D35" s="307"/>
      <c r="E35" s="287"/>
      <c r="F35" s="307"/>
      <c r="G35" s="287"/>
      <c r="H35" s="307"/>
      <c r="I35" s="287"/>
      <c r="J35" s="307"/>
      <c r="K35" s="288"/>
      <c r="L35" s="307"/>
      <c r="M35" s="286"/>
      <c r="N35" s="307"/>
      <c r="O35" s="287"/>
      <c r="P35" s="307"/>
      <c r="Q35" s="287"/>
      <c r="R35" s="307"/>
      <c r="S35" s="287"/>
      <c r="T35" s="307"/>
      <c r="U35" s="427"/>
      <c r="V35" s="307"/>
      <c r="W35" s="286"/>
      <c r="X35" s="307"/>
      <c r="Y35" s="287"/>
      <c r="Z35" s="307"/>
      <c r="AA35" s="287"/>
      <c r="AB35" s="307"/>
      <c r="AC35" s="287"/>
      <c r="AD35" s="307"/>
      <c r="AE35" s="288"/>
      <c r="AF35" s="307"/>
      <c r="AG35" s="286"/>
      <c r="AH35" s="307"/>
      <c r="AI35" s="287"/>
      <c r="AJ35" s="307"/>
      <c r="AK35" s="287"/>
      <c r="AL35" s="307"/>
      <c r="AM35" s="287"/>
      <c r="AN35" s="307"/>
      <c r="AO35" s="288"/>
      <c r="AP35" s="307"/>
      <c r="AQ35" s="286"/>
      <c r="AR35" s="307"/>
      <c r="AS35" s="287"/>
      <c r="AT35" s="307"/>
      <c r="AU35" s="287"/>
      <c r="AV35" s="307"/>
      <c r="AW35" s="287"/>
      <c r="AX35" s="307"/>
      <c r="AY35" s="427"/>
      <c r="AZ35" s="307"/>
      <c r="BA35" s="286"/>
      <c r="BB35" s="307"/>
      <c r="BC35" s="287"/>
      <c r="BD35" s="307"/>
      <c r="BE35" s="287"/>
      <c r="BF35" s="307"/>
      <c r="BG35" s="287"/>
      <c r="BH35" s="307"/>
      <c r="BI35" s="288"/>
      <c r="BJ35" s="307"/>
      <c r="BK35" s="286"/>
      <c r="BL35" s="307"/>
      <c r="BM35" s="287"/>
      <c r="BN35" s="307"/>
      <c r="BO35" s="287"/>
      <c r="BP35" s="307"/>
      <c r="BQ35" s="287"/>
      <c r="BR35" s="307"/>
      <c r="BS35" s="288"/>
      <c r="BT35" s="409"/>
      <c r="BU35" s="147"/>
      <c r="BV35" s="148"/>
      <c r="BW35" s="149"/>
      <c r="BX35" s="148"/>
      <c r="BY35" s="150"/>
    </row>
    <row r="36" spans="1:77" s="64" customFormat="1">
      <c r="A36" s="131" t="s">
        <v>25</v>
      </c>
      <c r="B36" s="278" t="s">
        <v>220</v>
      </c>
      <c r="C36" s="286"/>
      <c r="D36" s="403" t="str">
        <f>IF(ISBLANK(C36),"",IF(ISNUMBER(SEARCH("NOT MET",C36)),"NOT MET","MET"))</f>
        <v/>
      </c>
      <c r="E36" s="287"/>
      <c r="F36" s="403" t="str">
        <f>IF(ISBLANK(E36),"",IF(ISNUMBER(SEARCH("NOT MET",E36)),"NOT MET","MET"))</f>
        <v/>
      </c>
      <c r="G36" s="287"/>
      <c r="H36" s="403" t="str">
        <f>IF(ISBLANK(G36),"",IF(ISNUMBER(SEARCH("NOT MET",G36)),"NOT MET","MET"))</f>
        <v/>
      </c>
      <c r="I36" s="287"/>
      <c r="J36" s="403" t="str">
        <f>IF(ISBLANK(I36),"",IF(ISNUMBER(SEARCH("NOT MET",I36)),"NOT MET","MET"))</f>
        <v/>
      </c>
      <c r="K36" s="288"/>
      <c r="L36" s="403" t="str">
        <f>IF(ISBLANK(K36),"",IF(ISNUMBER(SEARCH("NOT MET",K36)),"NOT MET","MET"))</f>
        <v/>
      </c>
      <c r="M36" s="286"/>
      <c r="N36" s="403" t="str">
        <f>IF(ISBLANK(M36),"",IF(ISNUMBER(SEARCH("NOT MET",M36)),"NOT MET","MET"))</f>
        <v/>
      </c>
      <c r="O36" s="287"/>
      <c r="P36" s="403" t="str">
        <f>IF(ISBLANK(O36),"",IF(ISNUMBER(SEARCH("NOT MET",O36)),"NOT MET","MET"))</f>
        <v/>
      </c>
      <c r="Q36" s="287"/>
      <c r="R36" s="403" t="str">
        <f>IF(ISBLANK(Q36),"",IF(ISNUMBER(SEARCH("NOT MET",Q36)),"NOT MET","MET"))</f>
        <v/>
      </c>
      <c r="S36" s="287"/>
      <c r="T36" s="403" t="str">
        <f>IF(ISBLANK(S36),"",IF(ISNUMBER(SEARCH("NOT MET",S36)),"NOT MET","MET"))</f>
        <v/>
      </c>
      <c r="U36" s="427"/>
      <c r="V36" s="403" t="str">
        <f>IF(ISBLANK(U36),"",IF(ISNUMBER(SEARCH("NOT MET",U36)),"NOT MET","MET"))</f>
        <v/>
      </c>
      <c r="W36" s="286"/>
      <c r="X36" s="403" t="str">
        <f>IF(ISBLANK(W36),"",IF(ISNUMBER(SEARCH("NOT MET",W36)),"NOT MET","MET"))</f>
        <v/>
      </c>
      <c r="Y36" s="287"/>
      <c r="Z36" s="403" t="str">
        <f>IF(ISBLANK(Y36),"",IF(ISNUMBER(SEARCH("NOT MET",Y36)),"NOT MET","MET"))</f>
        <v/>
      </c>
      <c r="AA36" s="287"/>
      <c r="AB36" s="403" t="str">
        <f>IF(ISBLANK(AA36),"",IF(ISNUMBER(SEARCH("NOT MET",AA36)),"NOT MET","MET"))</f>
        <v/>
      </c>
      <c r="AC36" s="287"/>
      <c r="AD36" s="403" t="str">
        <f>IF(ISBLANK(AC36),"",IF(ISNUMBER(SEARCH("NOT MET",AC36)),"NOT MET","MET"))</f>
        <v/>
      </c>
      <c r="AE36" s="288"/>
      <c r="AF36" s="403" t="str">
        <f>IF(ISBLANK(AE36),"",IF(ISNUMBER(SEARCH("NOT MET",AE36)),"NOT MET","MET"))</f>
        <v/>
      </c>
      <c r="AG36" s="286"/>
      <c r="AH36" s="403" t="str">
        <f>IF(ISBLANK(AG36),"",IF(ISNUMBER(SEARCH("NOT MET",AG36)),"NOT MET","MET"))</f>
        <v/>
      </c>
      <c r="AI36" s="287"/>
      <c r="AJ36" s="403" t="str">
        <f>IF(ISBLANK(AI36),"",IF(ISNUMBER(SEARCH("NOT MET",AI36)),"NOT MET","MET"))</f>
        <v/>
      </c>
      <c r="AK36" s="287"/>
      <c r="AL36" s="403" t="str">
        <f>IF(ISBLANK(AK36),"",IF(ISNUMBER(SEARCH("NOT MET",AK36)),"NOT MET","MET"))</f>
        <v/>
      </c>
      <c r="AM36" s="287"/>
      <c r="AN36" s="403" t="str">
        <f>IF(ISBLANK(AM36),"",IF(ISNUMBER(SEARCH("NOT MET",AM36)),"NOT MET","MET"))</f>
        <v/>
      </c>
      <c r="AO36" s="288"/>
      <c r="AP36" s="403" t="str">
        <f>IF(ISBLANK(AO36),"",IF(ISNUMBER(SEARCH("NOT MET",AO36)),"NOT MET","MET"))</f>
        <v/>
      </c>
      <c r="AQ36" s="286"/>
      <c r="AR36" s="403" t="str">
        <f>IF(ISBLANK(AQ36),"",IF(ISNUMBER(SEARCH("NOT MET",AQ36)),"NOT MET","MET"))</f>
        <v/>
      </c>
      <c r="AS36" s="287"/>
      <c r="AT36" s="403" t="str">
        <f>IF(ISBLANK(AS36),"",IF(ISNUMBER(SEARCH("NOT MET",AS36)),"NOT MET","MET"))</f>
        <v/>
      </c>
      <c r="AU36" s="287"/>
      <c r="AV36" s="403" t="str">
        <f>IF(ISBLANK(AU36),"",IF(ISNUMBER(SEARCH("NOT MET",AU36)),"NOT MET","MET"))</f>
        <v/>
      </c>
      <c r="AW36" s="287"/>
      <c r="AX36" s="403" t="str">
        <f>IF(ISBLANK(AW36),"",IF(ISNUMBER(SEARCH("NOT MET",AW36)),"NOT MET","MET"))</f>
        <v/>
      </c>
      <c r="AY36" s="427"/>
      <c r="AZ36" s="403" t="str">
        <f>IF(ISBLANK(AY36),"",IF(ISNUMBER(SEARCH("NOT MET",AY36)),"NOT MET","MET"))</f>
        <v/>
      </c>
      <c r="BA36" s="286"/>
      <c r="BB36" s="403" t="str">
        <f>IF(ISBLANK(BA36),"",IF(ISNUMBER(SEARCH("NOT MET",BA36)),"NOT MET","MET"))</f>
        <v/>
      </c>
      <c r="BC36" s="287"/>
      <c r="BD36" s="403" t="str">
        <f>IF(ISBLANK(BC36),"",IF(ISNUMBER(SEARCH("NOT MET",BC36)),"NOT MET","MET"))</f>
        <v/>
      </c>
      <c r="BE36" s="287"/>
      <c r="BF36" s="403" t="str">
        <f>IF(ISBLANK(BE36),"",IF(ISNUMBER(SEARCH("NOT MET",BE36)),"NOT MET","MET"))</f>
        <v/>
      </c>
      <c r="BG36" s="287"/>
      <c r="BH36" s="403" t="str">
        <f>IF(ISBLANK(BG36),"",IF(ISNUMBER(SEARCH("NOT MET",BG36)),"NOT MET","MET"))</f>
        <v/>
      </c>
      <c r="BI36" s="288"/>
      <c r="BJ36" s="403" t="str">
        <f>IF(ISBLANK(BI36),"",IF(ISNUMBER(SEARCH("NOT MET",BI36)),"NOT MET","MET"))</f>
        <v/>
      </c>
      <c r="BK36" s="286"/>
      <c r="BL36" s="403" t="str">
        <f>IF(ISBLANK(BK36),"",IF(ISNUMBER(SEARCH("NOT MET",BK36)),"NOT MET","MET"))</f>
        <v/>
      </c>
      <c r="BM36" s="287"/>
      <c r="BN36" s="403" t="str">
        <f>IF(ISBLANK(BM36),"",IF(ISNUMBER(SEARCH("NOT MET",BM36)),"NOT MET","MET"))</f>
        <v/>
      </c>
      <c r="BO36" s="287"/>
      <c r="BP36" s="403" t="str">
        <f>IF(ISBLANK(BO36),"",IF(ISNUMBER(SEARCH("NOT MET",BO36)),"NOT MET","MET"))</f>
        <v/>
      </c>
      <c r="BQ36" s="287"/>
      <c r="BR36" s="403" t="str">
        <f>IF(ISBLANK(BQ36),"",IF(ISNUMBER(SEARCH("NOT MET",BQ36)),"NOT MET","MET"))</f>
        <v/>
      </c>
      <c r="BS36" s="288"/>
      <c r="BT36" s="404" t="str">
        <f>IF(ISBLANK(BS36),"",IF(ISNUMBER(SEARCH("NOT MET",BS36)),"NOT MET","MET"))</f>
        <v/>
      </c>
      <c r="BU36" s="38">
        <f>COUNTIF(C36:BS36,"=Met")</f>
        <v>0</v>
      </c>
      <c r="BV36" s="39">
        <f t="shared" si="1"/>
        <v>0</v>
      </c>
      <c r="BW36" s="35">
        <f>COUNTIF(C36:BS36,"=Not Met")</f>
        <v>0</v>
      </c>
      <c r="BX36" s="39">
        <f t="shared" si="2"/>
        <v>0</v>
      </c>
      <c r="BY36" s="40">
        <f>COUNTIF(C36:BS36,"=N/A")</f>
        <v>0</v>
      </c>
    </row>
    <row r="37" spans="1:77" s="32" customFormat="1" ht="13.5" thickBot="1">
      <c r="A37" s="273"/>
      <c r="B37" s="274" t="s">
        <v>209</v>
      </c>
      <c r="C37" s="305"/>
      <c r="D37" s="301"/>
      <c r="E37" s="308"/>
      <c r="F37" s="277"/>
      <c r="G37" s="308"/>
      <c r="H37" s="277"/>
      <c r="I37" s="308"/>
      <c r="J37" s="330"/>
      <c r="K37" s="309"/>
      <c r="L37" s="301"/>
      <c r="M37" s="305"/>
      <c r="N37" s="301"/>
      <c r="O37" s="308"/>
      <c r="P37" s="277"/>
      <c r="Q37" s="308"/>
      <c r="R37" s="277"/>
      <c r="S37" s="308"/>
      <c r="T37" s="330"/>
      <c r="U37" s="309"/>
      <c r="V37" s="301"/>
      <c r="W37" s="305"/>
      <c r="X37" s="301"/>
      <c r="Y37" s="308"/>
      <c r="Z37" s="277"/>
      <c r="AA37" s="308"/>
      <c r="AB37" s="277"/>
      <c r="AC37" s="308"/>
      <c r="AD37" s="277"/>
      <c r="AE37" s="309"/>
      <c r="AF37" s="301"/>
      <c r="AG37" s="305"/>
      <c r="AH37" s="301"/>
      <c r="AI37" s="308"/>
      <c r="AJ37" s="277"/>
      <c r="AK37" s="308"/>
      <c r="AL37" s="277"/>
      <c r="AM37" s="308"/>
      <c r="AN37" s="330"/>
      <c r="AO37" s="309"/>
      <c r="AP37" s="301"/>
      <c r="AQ37" s="305"/>
      <c r="AR37" s="301"/>
      <c r="AS37" s="308"/>
      <c r="AT37" s="277"/>
      <c r="AU37" s="308"/>
      <c r="AV37" s="277"/>
      <c r="AW37" s="308"/>
      <c r="AX37" s="330"/>
      <c r="AY37" s="309"/>
      <c r="AZ37" s="301"/>
      <c r="BA37" s="305"/>
      <c r="BB37" s="301"/>
      <c r="BC37" s="308"/>
      <c r="BD37" s="277"/>
      <c r="BE37" s="308"/>
      <c r="BF37" s="277"/>
      <c r="BG37" s="308"/>
      <c r="BH37" s="277"/>
      <c r="BI37" s="309"/>
      <c r="BJ37" s="301"/>
      <c r="BK37" s="305"/>
      <c r="BL37" s="301"/>
      <c r="BM37" s="308"/>
      <c r="BN37" s="277"/>
      <c r="BO37" s="308"/>
      <c r="BP37" s="277"/>
      <c r="BQ37" s="308"/>
      <c r="BR37" s="277"/>
      <c r="BS37" s="309"/>
      <c r="BU37" s="245"/>
      <c r="BV37" s="246"/>
      <c r="BW37" s="247"/>
      <c r="BX37" s="246"/>
      <c r="BY37" s="248"/>
    </row>
    <row r="38" spans="1:77" s="64" customFormat="1" ht="15.75">
      <c r="A38" s="396" t="s">
        <v>26</v>
      </c>
      <c r="B38" s="397" t="s">
        <v>244</v>
      </c>
      <c r="C38" s="411" t="str">
        <f>IF(COUNTIF(C39:C42,"MET")=4,"MET",IF(COUNTIF(C39:C42,"NOT MET")&gt;=1,"NOT MET",""))</f>
        <v/>
      </c>
      <c r="D38" s="412"/>
      <c r="E38" s="413" t="str">
        <f>IF(COUNTIF(E39:E42,"MET")=4,"MET",IF(COUNTIF(E39:E42,"NOT MET")&gt;=1,"NOT MET",""))</f>
        <v/>
      </c>
      <c r="F38" s="413"/>
      <c r="G38" s="413" t="str">
        <f>IF(COUNTIF(G39:G42,"MET")=4,"MET",IF(COUNTIF(G39:G42,"NOT MET")&gt;=1,"NOT MET",""))</f>
        <v/>
      </c>
      <c r="H38" s="413"/>
      <c r="I38" s="413" t="str">
        <f>IF(COUNTIF(I39:I42,"MET")=4,"MET",IF(COUNTIF(I39:I42,"NOT MET")&gt;=1,"NOT MET",""))</f>
        <v/>
      </c>
      <c r="J38" s="414"/>
      <c r="K38" s="415" t="str">
        <f>IF(COUNTIF(K39:K42,"MET")=4,"MET",IF(COUNTIF(K39:K42,"NOT MET")&gt;=1,"NOT MET",""))</f>
        <v/>
      </c>
      <c r="L38" s="412"/>
      <c r="M38" s="411" t="str">
        <f>IF(COUNTIF(M39:M42,"MET")=4,"MET",IF(COUNTIF(M39:M42,"NOT MET")&gt;=1,"NOT MET",""))</f>
        <v/>
      </c>
      <c r="N38" s="412"/>
      <c r="O38" s="413" t="str">
        <f>IF(COUNTIF(O39:O42,"MET")=4,"MET",IF(COUNTIF(O39:O42,"NOT MET")&gt;=1,"NOT MET",""))</f>
        <v/>
      </c>
      <c r="P38" s="413"/>
      <c r="Q38" s="413" t="str">
        <f>IF(COUNTIF(Q39:Q42,"MET")=4,"MET",IF(COUNTIF(Q39:Q42,"NOT MET")&gt;=1,"NOT MET",""))</f>
        <v/>
      </c>
      <c r="R38" s="413"/>
      <c r="S38" s="413" t="str">
        <f>IF(COUNTIF(S39:S42,"MET")=4,"MET",IF(COUNTIF(S39:S42,"NOT MET")&gt;=1,"NOT MET",""))</f>
        <v/>
      </c>
      <c r="T38" s="414"/>
      <c r="U38" s="415" t="str">
        <f>IF(COUNTIF(U39:U42,"MET")=4,"MET",IF(COUNTIF(U39:U42,"NOT MET")&gt;=1,"NOT MET",""))</f>
        <v/>
      </c>
      <c r="V38" s="412"/>
      <c r="W38" s="411" t="str">
        <f>IF(COUNTIF(W39:W42,"MET")=4,"MET",IF(COUNTIF(W39:W42,"NOT MET")&gt;=1,"NOT MET",""))</f>
        <v/>
      </c>
      <c r="X38" s="412"/>
      <c r="Y38" s="413" t="str">
        <f>IF(COUNTIF(Y39:Y42,"MET")=4,"MET",IF(COUNTIF(Y39:Y42,"NOT MET")&gt;=1,"NOT MET",""))</f>
        <v/>
      </c>
      <c r="Z38" s="413"/>
      <c r="AA38" s="413" t="str">
        <f>IF(COUNTIF(AA39:AA42,"MET")=4,"MET",IF(COUNTIF(AA39:AA42,"NOT MET")&gt;=1,"NOT MET",""))</f>
        <v/>
      </c>
      <c r="AB38" s="413"/>
      <c r="AC38" s="413" t="str">
        <f>IF(COUNTIF(AC39:AC42,"MET")=4,"MET",IF(COUNTIF(AC39:AC42,"NOT MET")&gt;=1,"NOT MET",""))</f>
        <v/>
      </c>
      <c r="AD38" s="413"/>
      <c r="AE38" s="415" t="str">
        <f>IF(COUNTIF(AE39:AE42,"MET")=4,"MET",IF(COUNTIF(AE39:AE42,"NOT MET")&gt;=1,"NOT MET",""))</f>
        <v/>
      </c>
      <c r="AF38" s="412"/>
      <c r="AG38" s="411" t="str">
        <f>IF(COUNTIF(AG39:AG42,"MET")=4,"MET",IF(COUNTIF(AG39:AG42,"NOT MET")&gt;=1,"NOT MET",""))</f>
        <v/>
      </c>
      <c r="AH38" s="412"/>
      <c r="AI38" s="413" t="str">
        <f>IF(COUNTIF(AI39:AI42,"MET")=4,"MET",IF(COUNTIF(AI39:AI42,"NOT MET")&gt;=1,"NOT MET",""))</f>
        <v/>
      </c>
      <c r="AJ38" s="413"/>
      <c r="AK38" s="413" t="str">
        <f>IF(COUNTIF(AK39:AK42,"MET")=4,"MET",IF(COUNTIF(AK39:AK42,"NOT MET")&gt;=1,"NOT MET",""))</f>
        <v/>
      </c>
      <c r="AL38" s="413"/>
      <c r="AM38" s="413" t="str">
        <f>IF(COUNTIF(AM39:AM42,"MET")=4,"MET",IF(COUNTIF(AM39:AM42,"NOT MET")&gt;=1,"NOT MET",""))</f>
        <v/>
      </c>
      <c r="AN38" s="414"/>
      <c r="AO38" s="415" t="str">
        <f>IF(COUNTIF(AO39:AO42,"MET")=4,"MET",IF(COUNTIF(AO39:AO42,"NOT MET")&gt;=1,"NOT MET",""))</f>
        <v/>
      </c>
      <c r="AP38" s="412"/>
      <c r="AQ38" s="411" t="str">
        <f>IF(COUNTIF(AQ39:AQ42,"MET")=4,"MET",IF(COUNTIF(AQ39:AQ42,"NOT MET")&gt;=1,"NOT MET",""))</f>
        <v/>
      </c>
      <c r="AR38" s="412"/>
      <c r="AS38" s="413" t="str">
        <f>IF(COUNTIF(AS39:AS42,"MET")=4,"MET",IF(COUNTIF(AS39:AS42,"NOT MET")&gt;=1,"NOT MET",""))</f>
        <v/>
      </c>
      <c r="AT38" s="413"/>
      <c r="AU38" s="413" t="str">
        <f>IF(COUNTIF(AU39:AU42,"MET")=4,"MET",IF(COUNTIF(AU39:AU42,"NOT MET")&gt;=1,"NOT MET",""))</f>
        <v/>
      </c>
      <c r="AV38" s="413"/>
      <c r="AW38" s="413" t="str">
        <f>IF(COUNTIF(AW39:AW42,"MET")=4,"MET",IF(COUNTIF(AW39:AW42,"NOT MET")&gt;=1,"NOT MET",""))</f>
        <v/>
      </c>
      <c r="AX38" s="414"/>
      <c r="AY38" s="415" t="str">
        <f>IF(COUNTIF(AY39:AY42,"MET")=4,"MET",IF(COUNTIF(AY39:AY42,"NOT MET")&gt;=1,"NOT MET",""))</f>
        <v/>
      </c>
      <c r="AZ38" s="412"/>
      <c r="BA38" s="411" t="str">
        <f>IF(COUNTIF(BA39:BA42,"MET")=4,"MET",IF(COUNTIF(BA39:BA42,"NOT MET")&gt;=1,"NOT MET",""))</f>
        <v/>
      </c>
      <c r="BB38" s="412"/>
      <c r="BC38" s="413" t="str">
        <f>IF(COUNTIF(BC39:BC42,"MET")=4,"MET",IF(COUNTIF(BC39:BC42,"NOT MET")&gt;=1,"NOT MET",""))</f>
        <v/>
      </c>
      <c r="BD38" s="413"/>
      <c r="BE38" s="413" t="str">
        <f>IF(COUNTIF(BE39:BE42,"MET")=4,"MET",IF(COUNTIF(BE39:BE42,"NOT MET")&gt;=1,"NOT MET",""))</f>
        <v/>
      </c>
      <c r="BF38" s="413"/>
      <c r="BG38" s="413" t="str">
        <f>IF(COUNTIF(BG39:BG42,"MET")=4,"MET",IF(COUNTIF(BG39:BG42,"NOT MET")&gt;=1,"NOT MET",""))</f>
        <v/>
      </c>
      <c r="BH38" s="413"/>
      <c r="BI38" s="415" t="str">
        <f>IF(COUNTIF(BI39:BI42,"MET")=4,"MET",IF(COUNTIF(BI39:BI42,"NOT MET")&gt;=1,"NOT MET",""))</f>
        <v/>
      </c>
      <c r="BJ38" s="412"/>
      <c r="BK38" s="411" t="str">
        <f>IF(COUNTIF(BK39:BK42,"MET")=4,"MET",IF(COUNTIF(BK39:BK42,"NOT MET")&gt;=1,"NOT MET",""))</f>
        <v/>
      </c>
      <c r="BL38" s="412"/>
      <c r="BM38" s="413" t="str">
        <f>IF(COUNTIF(BM39:BM42,"MET")=4,"MET",IF(COUNTIF(BM39:BM42,"NOT MET")&gt;=1,"NOT MET",""))</f>
        <v/>
      </c>
      <c r="BN38" s="413"/>
      <c r="BO38" s="413" t="str">
        <f>IF(COUNTIF(BO39:BO42,"MET")=4,"MET",IF(COUNTIF(BO39:BO42,"NOT MET")&gt;=1,"NOT MET",""))</f>
        <v/>
      </c>
      <c r="BP38" s="413"/>
      <c r="BQ38" s="413" t="str">
        <f>IF(COUNTIF(BQ39:BQ42,"MET")=4,"MET",IF(COUNTIF(BQ39:BQ42,"NOT MET")&gt;=1,"NOT MET",""))</f>
        <v/>
      </c>
      <c r="BR38" s="413"/>
      <c r="BS38" s="415" t="str">
        <f>IF(COUNTIF(BS39:BS42,"MET")=4,"MET",IF(COUNTIF(BS39:BS42,"NOT MET")&gt;=1,"NOT MET",""))</f>
        <v/>
      </c>
      <c r="BU38" s="49"/>
      <c r="BV38" s="49"/>
      <c r="BW38" s="49"/>
      <c r="BX38" s="49"/>
      <c r="BY38" s="10"/>
    </row>
    <row r="39" spans="1:77" s="32" customFormat="1" ht="38.25">
      <c r="A39" s="272"/>
      <c r="B39" s="395" t="s">
        <v>241</v>
      </c>
      <c r="C39" s="390" t="str">
        <f>IF(C14="","",C14)</f>
        <v/>
      </c>
      <c r="D39" s="297"/>
      <c r="E39" s="275" t="str">
        <f>IF(E14="","",E14)</f>
        <v/>
      </c>
      <c r="F39" s="297"/>
      <c r="G39" s="304" t="str">
        <f>IF(G14="","",G14)</f>
        <v/>
      </c>
      <c r="H39" s="297"/>
      <c r="I39" s="304" t="str">
        <f>IF(I14="","",I14)</f>
        <v/>
      </c>
      <c r="J39" s="297"/>
      <c r="K39" s="340" t="str">
        <f>IF(K14="","",K14)</f>
        <v/>
      </c>
      <c r="L39" s="304"/>
      <c r="M39" s="388" t="str">
        <f>IF(M14="","",M14)</f>
        <v/>
      </c>
      <c r="N39" s="297"/>
      <c r="O39" s="304" t="str">
        <f>IF(O14="","",O14)</f>
        <v/>
      </c>
      <c r="P39" s="297"/>
      <c r="Q39" s="304" t="str">
        <f>IF(Q14="","",Q14)</f>
        <v/>
      </c>
      <c r="R39" s="297"/>
      <c r="S39" s="304" t="str">
        <f>IF(S14="","",S14)</f>
        <v/>
      </c>
      <c r="T39" s="297"/>
      <c r="U39" s="340" t="str">
        <f>IF(U14="","",U14)</f>
        <v/>
      </c>
      <c r="V39" s="304"/>
      <c r="W39" s="388" t="str">
        <f>IF(W14="","",W14)</f>
        <v/>
      </c>
      <c r="X39" s="297"/>
      <c r="Y39" s="304" t="str">
        <f>IF(Y14="","",Y14)</f>
        <v/>
      </c>
      <c r="Z39" s="297"/>
      <c r="AA39" s="304" t="str">
        <f>IF(AA14="","",AA14)</f>
        <v/>
      </c>
      <c r="AB39" s="297"/>
      <c r="AC39" s="304" t="str">
        <f>IF(AC14="","",AC14)</f>
        <v/>
      </c>
      <c r="AD39" s="297"/>
      <c r="AE39" s="340" t="str">
        <f>IF(AE14="","",AE14)</f>
        <v/>
      </c>
      <c r="AF39" s="304"/>
      <c r="AG39" s="390" t="str">
        <f>IF(AG14="","",AG14)</f>
        <v/>
      </c>
      <c r="AH39" s="297"/>
      <c r="AI39" s="275" t="str">
        <f>IF(AI14="","",AI14)</f>
        <v/>
      </c>
      <c r="AJ39" s="297"/>
      <c r="AK39" s="304" t="str">
        <f>IF(AK14="","",AK14)</f>
        <v/>
      </c>
      <c r="AL39" s="297"/>
      <c r="AM39" s="304" t="str">
        <f>IF(AM14="","",AM14)</f>
        <v/>
      </c>
      <c r="AN39" s="297"/>
      <c r="AO39" s="340" t="str">
        <f>IF(AO14="","",AO14)</f>
        <v/>
      </c>
      <c r="AP39" s="304"/>
      <c r="AQ39" s="388" t="str">
        <f>IF(AQ14="","",AQ14)</f>
        <v/>
      </c>
      <c r="AR39" s="297"/>
      <c r="AS39" s="304" t="str">
        <f>IF(AS14="","",AS14)</f>
        <v/>
      </c>
      <c r="AT39" s="297"/>
      <c r="AU39" s="304" t="str">
        <f>IF(AU14="","",AU14)</f>
        <v/>
      </c>
      <c r="AV39" s="297"/>
      <c r="AW39" s="304" t="str">
        <f>IF(AW14="","",AW14)</f>
        <v/>
      </c>
      <c r="AX39" s="297"/>
      <c r="AY39" s="340" t="str">
        <f>IF(AY14="","",AY14)</f>
        <v/>
      </c>
      <c r="AZ39" s="304"/>
      <c r="BA39" s="388" t="str">
        <f>IF(BA14="","",BA14)</f>
        <v/>
      </c>
      <c r="BB39" s="297"/>
      <c r="BC39" s="304" t="str">
        <f>IF(BC14="","",BC14)</f>
        <v/>
      </c>
      <c r="BD39" s="297"/>
      <c r="BE39" s="304" t="str">
        <f>IF(BE14="","",BE14)</f>
        <v/>
      </c>
      <c r="BF39" s="297"/>
      <c r="BG39" s="304" t="str">
        <f>IF(BG14="","",BG14)</f>
        <v/>
      </c>
      <c r="BH39" s="297"/>
      <c r="BI39" s="340" t="str">
        <f>IF(BI14="","",BI14)</f>
        <v/>
      </c>
      <c r="BJ39" s="304"/>
      <c r="BK39" s="388" t="str">
        <f>IF(BK14="","",BK14)</f>
        <v/>
      </c>
      <c r="BL39" s="297"/>
      <c r="BM39" s="304" t="str">
        <f>IF(BM14="","",BM14)</f>
        <v/>
      </c>
      <c r="BN39" s="297"/>
      <c r="BO39" s="304" t="str">
        <f>IF(BO14="","",BO14)</f>
        <v/>
      </c>
      <c r="BP39" s="297"/>
      <c r="BQ39" s="304" t="str">
        <f>IF(BQ14="","",BQ14)</f>
        <v/>
      </c>
      <c r="BR39" s="297"/>
      <c r="BS39" s="276" t="str">
        <f>IF(BS14="","",BS14)</f>
        <v/>
      </c>
      <c r="BT39" s="349" t="str">
        <f>IF(BS39="Yes",ROW(),"")</f>
        <v/>
      </c>
      <c r="BU39" s="49"/>
      <c r="BV39" s="49"/>
      <c r="BW39" s="49"/>
      <c r="BX39" s="49"/>
      <c r="BY39" s="10"/>
    </row>
    <row r="40" spans="1:77" s="32" customFormat="1" ht="25.5">
      <c r="A40" s="33"/>
      <c r="B40" s="296" t="s">
        <v>245</v>
      </c>
      <c r="C40" s="390" t="str">
        <f>IF(C21="","",C21)</f>
        <v/>
      </c>
      <c r="D40" s="297"/>
      <c r="E40" s="297" t="str">
        <f>IF(E21="","",E21)</f>
        <v/>
      </c>
      <c r="F40" s="297"/>
      <c r="G40" s="304" t="str">
        <f>IF(G21="","",G21)</f>
        <v/>
      </c>
      <c r="H40" s="297"/>
      <c r="I40" s="304" t="str">
        <f>IF(I21="","",I21)</f>
        <v/>
      </c>
      <c r="J40" s="297"/>
      <c r="K40" s="340" t="str">
        <f>IF(K21="","",K21)</f>
        <v/>
      </c>
      <c r="L40" s="304"/>
      <c r="M40" s="388" t="str">
        <f>IF(M21="","",M21)</f>
        <v/>
      </c>
      <c r="N40" s="297"/>
      <c r="O40" s="304" t="str">
        <f>IF(O21="","",O21)</f>
        <v/>
      </c>
      <c r="P40" s="297"/>
      <c r="Q40" s="304" t="str">
        <f>IF(Q21="","",Q21)</f>
        <v/>
      </c>
      <c r="R40" s="297"/>
      <c r="S40" s="304" t="str">
        <f>IF(S21="","",S21)</f>
        <v/>
      </c>
      <c r="T40" s="297"/>
      <c r="U40" s="340" t="str">
        <f>IF(U21="","",U21)</f>
        <v/>
      </c>
      <c r="V40" s="304"/>
      <c r="W40" s="388" t="str">
        <f>IF(W21="","",W21)</f>
        <v/>
      </c>
      <c r="X40" s="297"/>
      <c r="Y40" s="304" t="str">
        <f>IF(Y21="","",Y21)</f>
        <v/>
      </c>
      <c r="Z40" s="297"/>
      <c r="AA40" s="304" t="str">
        <f>IF(AA21="","",AA21)</f>
        <v/>
      </c>
      <c r="AB40" s="297"/>
      <c r="AC40" s="304" t="str">
        <f>IF(AC21="","",AC21)</f>
        <v/>
      </c>
      <c r="AD40" s="297"/>
      <c r="AE40" s="340" t="str">
        <f>IF(AE21="","",AE21)</f>
        <v/>
      </c>
      <c r="AF40" s="304"/>
      <c r="AG40" s="390" t="str">
        <f>IF(AG21="","",AG21)</f>
        <v/>
      </c>
      <c r="AH40" s="297"/>
      <c r="AI40" s="297" t="str">
        <f>IF(AI21="","",AI21)</f>
        <v/>
      </c>
      <c r="AJ40" s="297"/>
      <c r="AK40" s="304" t="str">
        <f>IF(AK21="","",AK21)</f>
        <v/>
      </c>
      <c r="AL40" s="297"/>
      <c r="AM40" s="304" t="str">
        <f>IF(AM21="","",AM21)</f>
        <v/>
      </c>
      <c r="AN40" s="297"/>
      <c r="AO40" s="340" t="str">
        <f>IF(AO21="","",AO21)</f>
        <v/>
      </c>
      <c r="AP40" s="304"/>
      <c r="AQ40" s="388" t="str">
        <f>IF(AQ21="","",AQ21)</f>
        <v/>
      </c>
      <c r="AR40" s="297"/>
      <c r="AS40" s="304" t="str">
        <f>IF(AS21="","",AS21)</f>
        <v/>
      </c>
      <c r="AT40" s="297"/>
      <c r="AU40" s="304" t="str">
        <f>IF(AU21="","",AU21)</f>
        <v/>
      </c>
      <c r="AV40" s="297"/>
      <c r="AW40" s="304" t="str">
        <f>IF(AW21="","",AW21)</f>
        <v/>
      </c>
      <c r="AX40" s="297"/>
      <c r="AY40" s="340" t="str">
        <f>IF(AY21="","",AY21)</f>
        <v/>
      </c>
      <c r="AZ40" s="304"/>
      <c r="BA40" s="388" t="str">
        <f>IF(BA21="","",BA21)</f>
        <v/>
      </c>
      <c r="BB40" s="297"/>
      <c r="BC40" s="304" t="str">
        <f>IF(BC21="","",BC21)</f>
        <v/>
      </c>
      <c r="BD40" s="297"/>
      <c r="BE40" s="304" t="str">
        <f>IF(BE21="","",BE21)</f>
        <v/>
      </c>
      <c r="BF40" s="297"/>
      <c r="BG40" s="304" t="str">
        <f>IF(BG21="","",BG21)</f>
        <v/>
      </c>
      <c r="BH40" s="297"/>
      <c r="BI40" s="340" t="str">
        <f>IF(BI21="","",BI21)</f>
        <v/>
      </c>
      <c r="BJ40" s="304"/>
      <c r="BK40" s="388" t="str">
        <f>IF(BK21="","",BK21)</f>
        <v/>
      </c>
      <c r="BL40" s="297"/>
      <c r="BM40" s="304" t="str">
        <f>IF(BM21="","",BM21)</f>
        <v/>
      </c>
      <c r="BN40" s="297"/>
      <c r="BO40" s="304" t="str">
        <f>IF(BO21="","",BO21)</f>
        <v/>
      </c>
      <c r="BP40" s="297"/>
      <c r="BQ40" s="304" t="str">
        <f>IF(BQ21="","",BQ21)</f>
        <v/>
      </c>
      <c r="BR40" s="297"/>
      <c r="BS40" s="389" t="str">
        <f>IF(BS21="","",BS21)</f>
        <v/>
      </c>
      <c r="BT40" s="349" t="str">
        <f t="shared" ref="BT40:BT42" si="3">IF(BS40="Yes",ROW(),"")</f>
        <v/>
      </c>
      <c r="BU40" s="49"/>
      <c r="BV40" s="49"/>
      <c r="BW40" s="49"/>
      <c r="BX40" s="49"/>
      <c r="BY40" s="10"/>
    </row>
    <row r="41" spans="1:77" s="32" customFormat="1" ht="38.25">
      <c r="A41" s="399"/>
      <c r="B41" s="400" t="s">
        <v>240</v>
      </c>
      <c r="C41" s="401" t="str">
        <f>IF(C23="","",C23)</f>
        <v/>
      </c>
      <c r="D41" s="275"/>
      <c r="E41" s="275" t="str">
        <f>IF(E23="","",E23)</f>
        <v/>
      </c>
      <c r="F41" s="275"/>
      <c r="G41" s="302" t="str">
        <f>IF(G23="","",G23)</f>
        <v/>
      </c>
      <c r="H41" s="275"/>
      <c r="I41" s="302" t="str">
        <f>IF(I23="","",I23)</f>
        <v/>
      </c>
      <c r="J41" s="275"/>
      <c r="K41" s="357" t="str">
        <f>IF(K23="","",K23)</f>
        <v/>
      </c>
      <c r="L41" s="302"/>
      <c r="M41" s="402" t="str">
        <f>IF(M23="","",M23)</f>
        <v/>
      </c>
      <c r="N41" s="275"/>
      <c r="O41" s="302" t="str">
        <f>IF(O23="","",O23)</f>
        <v/>
      </c>
      <c r="P41" s="275"/>
      <c r="Q41" s="302" t="str">
        <f>IF(Q23="","",Q23)</f>
        <v/>
      </c>
      <c r="R41" s="275"/>
      <c r="S41" s="302" t="str">
        <f>IF(S23="","",S23)</f>
        <v/>
      </c>
      <c r="T41" s="275"/>
      <c r="U41" s="357" t="str">
        <f>IF(U23="","",U23)</f>
        <v/>
      </c>
      <c r="V41" s="302"/>
      <c r="W41" s="402" t="str">
        <f>IF(W23="","",W23)</f>
        <v/>
      </c>
      <c r="X41" s="275"/>
      <c r="Y41" s="302" t="str">
        <f>IF(Y23="","",Y23)</f>
        <v/>
      </c>
      <c r="Z41" s="275"/>
      <c r="AA41" s="302" t="str">
        <f>IF(AA23="","",AA23)</f>
        <v/>
      </c>
      <c r="AB41" s="275"/>
      <c r="AC41" s="302" t="str">
        <f>IF(AC23="","",AC23)</f>
        <v/>
      </c>
      <c r="AD41" s="275"/>
      <c r="AE41" s="357" t="str">
        <f>IF(AE23="","",AE23)</f>
        <v/>
      </c>
      <c r="AF41" s="302"/>
      <c r="AG41" s="401" t="str">
        <f>IF(AG23="","",AG23)</f>
        <v/>
      </c>
      <c r="AH41" s="275"/>
      <c r="AI41" s="275" t="str">
        <f>IF(AI23="","",AI23)</f>
        <v/>
      </c>
      <c r="AJ41" s="275"/>
      <c r="AK41" s="302" t="str">
        <f>IF(AK23="","",AK23)</f>
        <v/>
      </c>
      <c r="AL41" s="275"/>
      <c r="AM41" s="302" t="str">
        <f>IF(AM23="","",AM23)</f>
        <v/>
      </c>
      <c r="AN41" s="275"/>
      <c r="AO41" s="357" t="str">
        <f>IF(AO23="","",AO23)</f>
        <v/>
      </c>
      <c r="AP41" s="302"/>
      <c r="AQ41" s="402" t="str">
        <f>IF(AQ23="","",AQ23)</f>
        <v/>
      </c>
      <c r="AR41" s="275"/>
      <c r="AS41" s="302" t="str">
        <f>IF(AS23="","",AS23)</f>
        <v/>
      </c>
      <c r="AT41" s="275"/>
      <c r="AU41" s="302" t="str">
        <f>IF(AU23="","",AU23)</f>
        <v/>
      </c>
      <c r="AV41" s="275"/>
      <c r="AW41" s="302" t="str">
        <f>IF(AW23="","",AW23)</f>
        <v/>
      </c>
      <c r="AX41" s="275"/>
      <c r="AY41" s="357" t="str">
        <f>IF(AY23="","",AY23)</f>
        <v/>
      </c>
      <c r="AZ41" s="302"/>
      <c r="BA41" s="402" t="str">
        <f>IF(BA23="","",BA23)</f>
        <v/>
      </c>
      <c r="BB41" s="275"/>
      <c r="BC41" s="302" t="str">
        <f>IF(BC23="","",BC23)</f>
        <v/>
      </c>
      <c r="BD41" s="275"/>
      <c r="BE41" s="302" t="str">
        <f>IF(BE23="","",BE23)</f>
        <v/>
      </c>
      <c r="BF41" s="275"/>
      <c r="BG41" s="302" t="str">
        <f>IF(BG23="","",BG23)</f>
        <v/>
      </c>
      <c r="BH41" s="275"/>
      <c r="BI41" s="357" t="str">
        <f>IF(BI23="","",BI23)</f>
        <v/>
      </c>
      <c r="BJ41" s="302"/>
      <c r="BK41" s="402" t="str">
        <f>IF(BK23="","",BK23)</f>
        <v/>
      </c>
      <c r="BL41" s="275"/>
      <c r="BM41" s="302" t="str">
        <f>IF(BM23="","",BM23)</f>
        <v/>
      </c>
      <c r="BN41" s="275"/>
      <c r="BO41" s="302" t="str">
        <f>IF(BO23="","",BO23)</f>
        <v/>
      </c>
      <c r="BP41" s="275"/>
      <c r="BQ41" s="302" t="str">
        <f>IF(BQ23="","",BQ23)</f>
        <v/>
      </c>
      <c r="BR41" s="275"/>
      <c r="BS41" s="276" t="str">
        <f>IF(BS23="","",BS23)</f>
        <v/>
      </c>
      <c r="BT41" s="349"/>
      <c r="BU41" s="60"/>
      <c r="BV41" s="60"/>
      <c r="BW41" s="60"/>
      <c r="BX41" s="60"/>
      <c r="BY41" s="10"/>
    </row>
    <row r="42" spans="1:77" s="32" customFormat="1" ht="13.5" thickBot="1">
      <c r="A42" s="391"/>
      <c r="B42" s="392" t="s">
        <v>258</v>
      </c>
      <c r="C42" s="394" t="str">
        <f>IF(D36="","",D36)</f>
        <v/>
      </c>
      <c r="D42" s="393"/>
      <c r="E42" s="393" t="str">
        <f>IF(F36="","",F36)</f>
        <v/>
      </c>
      <c r="F42" s="393"/>
      <c r="G42" s="393" t="str">
        <f>IF(H36="","",H36)</f>
        <v/>
      </c>
      <c r="H42" s="393"/>
      <c r="I42" s="393" t="str">
        <f>IF(J36="","",J36)</f>
        <v/>
      </c>
      <c r="J42" s="393"/>
      <c r="K42" s="410" t="str">
        <f>IF(L36="","",L36)</f>
        <v/>
      </c>
      <c r="L42" s="416"/>
      <c r="M42" s="394" t="str">
        <f>IF(N36="","",N36)</f>
        <v/>
      </c>
      <c r="N42" s="393"/>
      <c r="O42" s="393" t="str">
        <f>IF(P36="","",P36)</f>
        <v/>
      </c>
      <c r="P42" s="393"/>
      <c r="Q42" s="393" t="str">
        <f>IF(R36="","",R36)</f>
        <v/>
      </c>
      <c r="R42" s="393"/>
      <c r="S42" s="393" t="str">
        <f>IF(T36="","",T36)</f>
        <v/>
      </c>
      <c r="T42" s="393"/>
      <c r="U42" s="410" t="str">
        <f>IF(V36="","",V36)</f>
        <v/>
      </c>
      <c r="V42" s="416"/>
      <c r="W42" s="394" t="str">
        <f>IF(X36="","",X36)</f>
        <v/>
      </c>
      <c r="X42" s="393"/>
      <c r="Y42" s="393" t="str">
        <f>IF(Z36="","",Z36)</f>
        <v/>
      </c>
      <c r="Z42" s="393"/>
      <c r="AA42" s="393" t="str">
        <f>IF(AB36="","",AB36)</f>
        <v/>
      </c>
      <c r="AB42" s="393"/>
      <c r="AC42" s="393" t="str">
        <f>IF(AD36="","",AD36)</f>
        <v/>
      </c>
      <c r="AD42" s="393"/>
      <c r="AE42" s="410" t="str">
        <f>IF(AF36="","",AF36)</f>
        <v/>
      </c>
      <c r="AF42" s="416"/>
      <c r="AG42" s="394" t="str">
        <f>IF(AH36="","",AH36)</f>
        <v/>
      </c>
      <c r="AH42" s="393"/>
      <c r="AI42" s="393" t="str">
        <f>IF(AJ36="","",AJ36)</f>
        <v/>
      </c>
      <c r="AJ42" s="393"/>
      <c r="AK42" s="393" t="str">
        <f>IF(AL36="","",AL36)</f>
        <v/>
      </c>
      <c r="AL42" s="393"/>
      <c r="AM42" s="393" t="str">
        <f>IF(AN36="","",AN36)</f>
        <v/>
      </c>
      <c r="AN42" s="393"/>
      <c r="AO42" s="410" t="str">
        <f>IF(AP36="","",AP36)</f>
        <v/>
      </c>
      <c r="AP42" s="416"/>
      <c r="AQ42" s="394" t="str">
        <f>IF(AR36="","",AR36)</f>
        <v/>
      </c>
      <c r="AR42" s="393"/>
      <c r="AS42" s="393" t="str">
        <f>IF(AT36="","",AT36)</f>
        <v/>
      </c>
      <c r="AT42" s="393"/>
      <c r="AU42" s="393" t="str">
        <f>IF(AV36="","",AV36)</f>
        <v/>
      </c>
      <c r="AV42" s="393"/>
      <c r="AW42" s="393" t="str">
        <f>IF(AX36="","",AX36)</f>
        <v/>
      </c>
      <c r="AX42" s="393"/>
      <c r="AY42" s="410" t="str">
        <f>IF(AZ36="","",AZ36)</f>
        <v/>
      </c>
      <c r="AZ42" s="416"/>
      <c r="BA42" s="394" t="str">
        <f>IF(BB36="","",BB36)</f>
        <v/>
      </c>
      <c r="BB42" s="393"/>
      <c r="BC42" s="393" t="str">
        <f>IF(BD36="","",BD36)</f>
        <v/>
      </c>
      <c r="BD42" s="393"/>
      <c r="BE42" s="393" t="str">
        <f>IF(BF36="","",BF36)</f>
        <v/>
      </c>
      <c r="BF42" s="393"/>
      <c r="BG42" s="393" t="str">
        <f>IF(BH36="","",BH36)</f>
        <v/>
      </c>
      <c r="BH42" s="393"/>
      <c r="BI42" s="410" t="str">
        <f>IF(BJ36="","",BJ36)</f>
        <v/>
      </c>
      <c r="BJ42" s="416"/>
      <c r="BK42" s="394" t="str">
        <f>IF(BL36="","",BL36)</f>
        <v/>
      </c>
      <c r="BL42" s="393"/>
      <c r="BM42" s="393" t="str">
        <f>IF(BN36="","",BN36)</f>
        <v/>
      </c>
      <c r="BN42" s="393"/>
      <c r="BO42" s="393" t="str">
        <f>IF(BP36="","",BP36)</f>
        <v/>
      </c>
      <c r="BP42" s="393"/>
      <c r="BQ42" s="393" t="str">
        <f>IF(BR36="","",BR36)</f>
        <v/>
      </c>
      <c r="BR42" s="393"/>
      <c r="BS42" s="410" t="str">
        <f>IF(BT36="","",BT36)</f>
        <v/>
      </c>
      <c r="BT42" s="349" t="str">
        <f t="shared" si="3"/>
        <v/>
      </c>
      <c r="BU42" s="10"/>
      <c r="BV42" s="10"/>
      <c r="BW42" s="10"/>
      <c r="BX42" s="10"/>
      <c r="BY42" s="10"/>
    </row>
    <row r="43" spans="1:77" s="32" customFormat="1" ht="13.5" thickBot="1">
      <c r="A43" s="372"/>
      <c r="B43" s="373" t="s">
        <v>233</v>
      </c>
      <c r="C43" s="374"/>
      <c r="D43" s="375" t="str">
        <f>IF(C43="Yes",ROW(),"")</f>
        <v/>
      </c>
      <c r="E43" s="376"/>
      <c r="F43" s="376"/>
      <c r="G43" s="376"/>
      <c r="H43" s="376"/>
      <c r="I43" s="376"/>
      <c r="J43" s="377"/>
      <c r="K43" s="378"/>
      <c r="L43" s="375"/>
      <c r="M43" s="374"/>
      <c r="N43" s="375"/>
      <c r="O43" s="376"/>
      <c r="P43" s="376"/>
      <c r="Q43" s="376"/>
      <c r="R43" s="376"/>
      <c r="S43" s="376"/>
      <c r="T43" s="377"/>
      <c r="U43" s="378"/>
      <c r="V43" s="375"/>
      <c r="W43" s="374"/>
      <c r="X43" s="375"/>
      <c r="Y43" s="376"/>
      <c r="Z43" s="376"/>
      <c r="AA43" s="376"/>
      <c r="AB43" s="376"/>
      <c r="AC43" s="376"/>
      <c r="AD43" s="376"/>
      <c r="AE43" s="378"/>
      <c r="AF43" s="375"/>
      <c r="AG43" s="374"/>
      <c r="AH43" s="375" t="str">
        <f>IF(AG43="Yes",ROW(),"")</f>
        <v/>
      </c>
      <c r="AI43" s="376"/>
      <c r="AJ43" s="376"/>
      <c r="AK43" s="376"/>
      <c r="AL43" s="376"/>
      <c r="AM43" s="376"/>
      <c r="AN43" s="377"/>
      <c r="AO43" s="378"/>
      <c r="AP43" s="375"/>
      <c r="AQ43" s="374"/>
      <c r="AR43" s="375"/>
      <c r="AS43" s="376"/>
      <c r="AT43" s="376"/>
      <c r="AU43" s="376"/>
      <c r="AV43" s="376"/>
      <c r="AW43" s="376"/>
      <c r="AX43" s="377"/>
      <c r="AY43" s="378"/>
      <c r="AZ43" s="375"/>
      <c r="BA43" s="374"/>
      <c r="BB43" s="375"/>
      <c r="BC43" s="376"/>
      <c r="BD43" s="376"/>
      <c r="BE43" s="376"/>
      <c r="BF43" s="376"/>
      <c r="BG43" s="376"/>
      <c r="BH43" s="376"/>
      <c r="BI43" s="378"/>
      <c r="BJ43" s="375"/>
      <c r="BK43" s="374"/>
      <c r="BL43" s="375"/>
      <c r="BM43" s="376"/>
      <c r="BN43" s="376"/>
      <c r="BO43" s="376"/>
      <c r="BP43" s="376"/>
      <c r="BQ43" s="376"/>
      <c r="BR43" s="376"/>
      <c r="BS43" s="378"/>
    </row>
    <row r="44" spans="1:77" s="10" customFormat="1" ht="13.9" customHeight="1">
      <c r="A44" s="263"/>
      <c r="B44" s="42" t="s">
        <v>27</v>
      </c>
      <c r="C44" s="366"/>
      <c r="D44" s="367"/>
      <c r="E44" s="368"/>
      <c r="F44" s="369"/>
      <c r="G44" s="368"/>
      <c r="H44" s="369"/>
      <c r="I44" s="368"/>
      <c r="J44" s="370"/>
      <c r="K44" s="371"/>
      <c r="L44" s="367"/>
      <c r="M44" s="366"/>
      <c r="N44" s="367"/>
      <c r="O44" s="368"/>
      <c r="P44" s="369"/>
      <c r="Q44" s="368"/>
      <c r="R44" s="369"/>
      <c r="S44" s="368"/>
      <c r="T44" s="370"/>
      <c r="U44" s="371"/>
      <c r="V44" s="367"/>
      <c r="W44" s="366"/>
      <c r="X44" s="367"/>
      <c r="Y44" s="368"/>
      <c r="Z44" s="369"/>
      <c r="AA44" s="368"/>
      <c r="AB44" s="369"/>
      <c r="AC44" s="368"/>
      <c r="AD44" s="369"/>
      <c r="AE44" s="371"/>
      <c r="AF44" s="367"/>
      <c r="AG44" s="366"/>
      <c r="AH44" s="367"/>
      <c r="AI44" s="368"/>
      <c r="AJ44" s="369"/>
      <c r="AK44" s="368"/>
      <c r="AL44" s="369"/>
      <c r="AM44" s="368"/>
      <c r="AN44" s="370"/>
      <c r="AO44" s="371"/>
      <c r="AP44" s="367"/>
      <c r="AQ44" s="366"/>
      <c r="AR44" s="367"/>
      <c r="AS44" s="368"/>
      <c r="AT44" s="369"/>
      <c r="AU44" s="368"/>
      <c r="AV44" s="369"/>
      <c r="AW44" s="368"/>
      <c r="AX44" s="370"/>
      <c r="AY44" s="371"/>
      <c r="AZ44" s="367"/>
      <c r="BA44" s="366"/>
      <c r="BB44" s="367"/>
      <c r="BC44" s="368"/>
      <c r="BD44" s="369"/>
      <c r="BE44" s="368"/>
      <c r="BF44" s="369"/>
      <c r="BG44" s="368"/>
      <c r="BH44" s="369"/>
      <c r="BI44" s="371"/>
      <c r="BJ44" s="367"/>
      <c r="BK44" s="366"/>
      <c r="BL44" s="367"/>
      <c r="BM44" s="368"/>
      <c r="BN44" s="369"/>
      <c r="BO44" s="368"/>
      <c r="BP44" s="369"/>
      <c r="BQ44" s="368"/>
      <c r="BR44" s="369"/>
      <c r="BS44" s="371"/>
      <c r="BU44" s="3"/>
      <c r="BV44" s="3"/>
      <c r="BW44" s="3"/>
      <c r="BX44" s="3"/>
      <c r="BY44" s="3"/>
    </row>
    <row r="45" spans="1:77" s="10" customFormat="1" ht="13.9" customHeight="1" thickBot="1">
      <c r="A45" s="359"/>
      <c r="B45" s="42" t="s">
        <v>232</v>
      </c>
      <c r="C45" s="360"/>
      <c r="D45" s="361"/>
      <c r="E45" s="362"/>
      <c r="F45" s="363"/>
      <c r="G45" s="362"/>
      <c r="H45" s="363"/>
      <c r="I45" s="362"/>
      <c r="J45" s="364"/>
      <c r="K45" s="365"/>
      <c r="L45" s="361"/>
      <c r="M45" s="360"/>
      <c r="N45" s="361"/>
      <c r="O45" s="362"/>
      <c r="P45" s="363"/>
      <c r="Q45" s="362"/>
      <c r="R45" s="363"/>
      <c r="S45" s="362"/>
      <c r="T45" s="364"/>
      <c r="U45" s="365"/>
      <c r="V45" s="361"/>
      <c r="W45" s="360"/>
      <c r="X45" s="361"/>
      <c r="Y45" s="362"/>
      <c r="Z45" s="363"/>
      <c r="AA45" s="362"/>
      <c r="AB45" s="363"/>
      <c r="AC45" s="362"/>
      <c r="AD45" s="363"/>
      <c r="AE45" s="365"/>
      <c r="AF45" s="361"/>
      <c r="AG45" s="360"/>
      <c r="AH45" s="361"/>
      <c r="AI45" s="362"/>
      <c r="AJ45" s="363"/>
      <c r="AK45" s="362"/>
      <c r="AL45" s="363"/>
      <c r="AM45" s="362"/>
      <c r="AN45" s="364"/>
      <c r="AO45" s="365"/>
      <c r="AP45" s="361"/>
      <c r="AQ45" s="360"/>
      <c r="AR45" s="361"/>
      <c r="AS45" s="362"/>
      <c r="AT45" s="363"/>
      <c r="AU45" s="362"/>
      <c r="AV45" s="363"/>
      <c r="AW45" s="362"/>
      <c r="AX45" s="364"/>
      <c r="AY45" s="365"/>
      <c r="AZ45" s="361"/>
      <c r="BA45" s="360"/>
      <c r="BB45" s="361"/>
      <c r="BC45" s="362"/>
      <c r="BD45" s="363"/>
      <c r="BE45" s="362"/>
      <c r="BF45" s="363"/>
      <c r="BG45" s="362"/>
      <c r="BH45" s="363"/>
      <c r="BI45" s="365"/>
      <c r="BJ45" s="361"/>
      <c r="BK45" s="360"/>
      <c r="BL45" s="361"/>
      <c r="BM45" s="362"/>
      <c r="BN45" s="363"/>
      <c r="BO45" s="362"/>
      <c r="BP45" s="363"/>
      <c r="BQ45" s="362"/>
      <c r="BR45" s="363"/>
      <c r="BS45" s="365"/>
      <c r="BU45" s="3"/>
      <c r="BV45" s="3"/>
      <c r="BW45" s="3"/>
      <c r="BX45" s="3"/>
      <c r="BY45" s="3"/>
    </row>
    <row r="46" spans="1:77" s="10" customFormat="1" ht="13.9" customHeight="1" thickBot="1">
      <c r="A46" s="263"/>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U46" s="3"/>
      <c r="BV46" s="3"/>
      <c r="BW46" s="3"/>
      <c r="BX46" s="3"/>
      <c r="BY46" s="3"/>
    </row>
    <row r="47" spans="1:77" s="10" customFormat="1" ht="13.9" customHeight="1">
      <c r="A47" s="384"/>
      <c r="B47" s="44" t="s">
        <v>28</v>
      </c>
      <c r="C47" s="45">
        <f>COUNTIF(C39:C42,"=Met")</f>
        <v>0</v>
      </c>
      <c r="D47" s="46"/>
      <c r="E47" s="46">
        <f>COUNTIF(E39:E42,"=Met")</f>
        <v>0</v>
      </c>
      <c r="F47" s="46"/>
      <c r="G47" s="127">
        <f>COUNTIF(G39:G42,"=Met")</f>
        <v>0</v>
      </c>
      <c r="H47" s="46"/>
      <c r="I47" s="46">
        <f>COUNTIF(I39:I42,"=Met")</f>
        <v>0</v>
      </c>
      <c r="J47" s="46"/>
      <c r="K47" s="127">
        <f>COUNTIF(K39:K42,"=Met")</f>
        <v>0</v>
      </c>
      <c r="L47" s="46"/>
      <c r="M47" s="127">
        <f>COUNTIF(M39:M42,"=Met")</f>
        <v>0</v>
      </c>
      <c r="N47" s="46"/>
      <c r="O47" s="127">
        <f>COUNTIF(O39:O42,"=Met")</f>
        <v>0</v>
      </c>
      <c r="P47" s="46"/>
      <c r="Q47" s="46">
        <f>COUNTIF(Q39:Q42,"=Met")</f>
        <v>0</v>
      </c>
      <c r="R47" s="46"/>
      <c r="S47" s="127">
        <f>COUNTIF(S39:S42,"=Met")</f>
        <v>0</v>
      </c>
      <c r="T47" s="46"/>
      <c r="U47" s="46">
        <f>COUNTIF(U39:U42,"=Met")</f>
        <v>0</v>
      </c>
      <c r="V47" s="46"/>
      <c r="W47" s="45">
        <f>COUNTIF(W39:W42,"=Met")</f>
        <v>0</v>
      </c>
      <c r="X47" s="46"/>
      <c r="Y47" s="46">
        <f>COUNTIF(Y39:Y42,"=Met")</f>
        <v>0</v>
      </c>
      <c r="Z47" s="46"/>
      <c r="AA47" s="127">
        <f>COUNTIF(AA39:AA42,"=Met")</f>
        <v>0</v>
      </c>
      <c r="AB47" s="46"/>
      <c r="AC47" s="46">
        <f>COUNTIF(AC39:AC42,"=Met")</f>
        <v>0</v>
      </c>
      <c r="AD47" s="46"/>
      <c r="AE47" s="127">
        <f>COUNTIF(AE39:AE42,"=Met")</f>
        <v>0</v>
      </c>
      <c r="AF47" s="46"/>
      <c r="AG47" s="45">
        <f>COUNTIF(AG39:AG42,"=Met")</f>
        <v>0</v>
      </c>
      <c r="AH47" s="46"/>
      <c r="AI47" s="46">
        <f>COUNTIF(AI39:AI42,"=Met")</f>
        <v>0</v>
      </c>
      <c r="AJ47" s="46"/>
      <c r="AK47" s="127">
        <f>COUNTIF(AK39:AK42,"=Met")</f>
        <v>0</v>
      </c>
      <c r="AL47" s="46"/>
      <c r="AM47" s="46">
        <f>COUNTIF(AM39:AM42,"=Met")</f>
        <v>0</v>
      </c>
      <c r="AN47" s="46"/>
      <c r="AO47" s="127">
        <f>COUNTIF(AO39:AO42,"=Met")</f>
        <v>0</v>
      </c>
      <c r="AP47" s="46"/>
      <c r="AQ47" s="127">
        <f>COUNTIF(AQ39:AQ42,"=Met")</f>
        <v>0</v>
      </c>
      <c r="AR47" s="46"/>
      <c r="AS47" s="127">
        <f>COUNTIF(AS39:AS42,"=Met")</f>
        <v>0</v>
      </c>
      <c r="AT47" s="46"/>
      <c r="AU47" s="46">
        <f>COUNTIF(AU39:AU42,"=Met")</f>
        <v>0</v>
      </c>
      <c r="AV47" s="46"/>
      <c r="AW47" s="127">
        <f>COUNTIF(AW39:AW42,"=Met")</f>
        <v>0</v>
      </c>
      <c r="AX47" s="46"/>
      <c r="AY47" s="46">
        <f>COUNTIF(AY39:AY42,"=Met")</f>
        <v>0</v>
      </c>
      <c r="AZ47" s="46"/>
      <c r="BA47" s="45">
        <f>COUNTIF(BA39:BA42,"=Met")</f>
        <v>0</v>
      </c>
      <c r="BB47" s="46"/>
      <c r="BC47" s="46">
        <f>COUNTIF(BC39:BC42,"=Met")</f>
        <v>0</v>
      </c>
      <c r="BD47" s="46"/>
      <c r="BE47" s="127">
        <f>COUNTIF(BE39:BE42,"=Met")</f>
        <v>0</v>
      </c>
      <c r="BF47" s="46"/>
      <c r="BG47" s="46">
        <f>COUNTIF(BG39:BG42,"=Met")</f>
        <v>0</v>
      </c>
      <c r="BH47" s="46"/>
      <c r="BI47" s="127">
        <f>COUNTIF(BI39:BI42,"=Met")</f>
        <v>0</v>
      </c>
      <c r="BJ47" s="46"/>
      <c r="BK47" s="127">
        <f>COUNTIF(BK39:BK42,"=Met")</f>
        <v>0</v>
      </c>
      <c r="BL47" s="46"/>
      <c r="BM47" s="127">
        <f>COUNTIF(BM39:BM42,"=Met")</f>
        <v>0</v>
      </c>
      <c r="BN47" s="46"/>
      <c r="BO47" s="46">
        <f>COUNTIF(BO39:BO42,"=Met")</f>
        <v>0</v>
      </c>
      <c r="BP47" s="46"/>
      <c r="BQ47" s="127">
        <f>COUNTIF(BQ39:BQ42,"=Met")</f>
        <v>0</v>
      </c>
      <c r="BR47" s="46"/>
      <c r="BS47" s="47">
        <f>COUNTIF(BS39:BS42,"=Met")</f>
        <v>0</v>
      </c>
      <c r="BT47" s="48"/>
      <c r="BU47" s="3"/>
      <c r="BV47" s="3"/>
      <c r="BW47" s="3"/>
      <c r="BX47" s="3"/>
      <c r="BY47" s="3"/>
    </row>
    <row r="48" spans="1:77" s="10" customFormat="1" ht="13.9" customHeight="1">
      <c r="A48" s="384"/>
      <c r="B48" s="44" t="s">
        <v>29</v>
      </c>
      <c r="C48" s="50">
        <f t="shared" ref="C48:BS48" si="4">IF(SUM(C47,C49)=0,0,C47/SUM(C47,C49))</f>
        <v>0</v>
      </c>
      <c r="D48" s="51"/>
      <c r="E48" s="51">
        <f t="shared" si="4"/>
        <v>0</v>
      </c>
      <c r="F48" s="51"/>
      <c r="G48" s="128">
        <f t="shared" si="4"/>
        <v>0</v>
      </c>
      <c r="H48" s="51"/>
      <c r="I48" s="51">
        <f t="shared" si="4"/>
        <v>0</v>
      </c>
      <c r="J48" s="51"/>
      <c r="K48" s="128">
        <f t="shared" si="4"/>
        <v>0</v>
      </c>
      <c r="L48" s="51"/>
      <c r="M48" s="128">
        <f t="shared" si="4"/>
        <v>0</v>
      </c>
      <c r="N48" s="51"/>
      <c r="O48" s="128">
        <f t="shared" si="4"/>
        <v>0</v>
      </c>
      <c r="P48" s="51"/>
      <c r="Q48" s="51">
        <f t="shared" si="4"/>
        <v>0</v>
      </c>
      <c r="R48" s="51"/>
      <c r="S48" s="128">
        <f t="shared" si="4"/>
        <v>0</v>
      </c>
      <c r="T48" s="51"/>
      <c r="U48" s="51">
        <f t="shared" si="4"/>
        <v>0</v>
      </c>
      <c r="V48" s="51"/>
      <c r="W48" s="50">
        <f t="shared" si="4"/>
        <v>0</v>
      </c>
      <c r="X48" s="51"/>
      <c r="Y48" s="51">
        <f t="shared" si="4"/>
        <v>0</v>
      </c>
      <c r="Z48" s="51"/>
      <c r="AA48" s="128">
        <f t="shared" si="4"/>
        <v>0</v>
      </c>
      <c r="AB48" s="51"/>
      <c r="AC48" s="51">
        <f t="shared" si="4"/>
        <v>0</v>
      </c>
      <c r="AD48" s="51"/>
      <c r="AE48" s="128">
        <f t="shared" si="4"/>
        <v>0</v>
      </c>
      <c r="AF48" s="51"/>
      <c r="AG48" s="50">
        <f t="shared" ref="AG48" si="5">IF(SUM(AG47,AG49)=0,0,AG47/SUM(AG47,AG49))</f>
        <v>0</v>
      </c>
      <c r="AH48" s="51"/>
      <c r="AI48" s="51">
        <f t="shared" ref="AI48" si="6">IF(SUM(AI47,AI49)=0,0,AI47/SUM(AI47,AI49))</f>
        <v>0</v>
      </c>
      <c r="AJ48" s="51"/>
      <c r="AK48" s="128">
        <f t="shared" ref="AK48" si="7">IF(SUM(AK47,AK49)=0,0,AK47/SUM(AK47,AK49))</f>
        <v>0</v>
      </c>
      <c r="AL48" s="51"/>
      <c r="AM48" s="51">
        <f t="shared" ref="AM48" si="8">IF(SUM(AM47,AM49)=0,0,AM47/SUM(AM47,AM49))</f>
        <v>0</v>
      </c>
      <c r="AN48" s="51"/>
      <c r="AO48" s="128">
        <f t="shared" ref="AO48" si="9">IF(SUM(AO47,AO49)=0,0,AO47/SUM(AO47,AO49))</f>
        <v>0</v>
      </c>
      <c r="AP48" s="51"/>
      <c r="AQ48" s="128">
        <f t="shared" ref="AQ48" si="10">IF(SUM(AQ47,AQ49)=0,0,AQ47/SUM(AQ47,AQ49))</f>
        <v>0</v>
      </c>
      <c r="AR48" s="51"/>
      <c r="AS48" s="128">
        <f t="shared" ref="AS48" si="11">IF(SUM(AS47,AS49)=0,0,AS47/SUM(AS47,AS49))</f>
        <v>0</v>
      </c>
      <c r="AT48" s="51"/>
      <c r="AU48" s="51">
        <f t="shared" ref="AU48" si="12">IF(SUM(AU47,AU49)=0,0,AU47/SUM(AU47,AU49))</f>
        <v>0</v>
      </c>
      <c r="AV48" s="51"/>
      <c r="AW48" s="128">
        <f t="shared" ref="AW48" si="13">IF(SUM(AW47,AW49)=0,0,AW47/SUM(AW47,AW49))</f>
        <v>0</v>
      </c>
      <c r="AX48" s="51"/>
      <c r="AY48" s="51">
        <f t="shared" ref="AY48" si="14">IF(SUM(AY47,AY49)=0,0,AY47/SUM(AY47,AY49))</f>
        <v>0</v>
      </c>
      <c r="AZ48" s="51"/>
      <c r="BA48" s="50">
        <f t="shared" ref="BA48" si="15">IF(SUM(BA47,BA49)=0,0,BA47/SUM(BA47,BA49))</f>
        <v>0</v>
      </c>
      <c r="BB48" s="51"/>
      <c r="BC48" s="51">
        <f t="shared" ref="BC48" si="16">IF(SUM(BC47,BC49)=0,0,BC47/SUM(BC47,BC49))</f>
        <v>0</v>
      </c>
      <c r="BD48" s="51"/>
      <c r="BE48" s="128">
        <f t="shared" ref="BE48" si="17">IF(SUM(BE47,BE49)=0,0,BE47/SUM(BE47,BE49))</f>
        <v>0</v>
      </c>
      <c r="BF48" s="51"/>
      <c r="BG48" s="51">
        <f t="shared" ref="BG48" si="18">IF(SUM(BG47,BG49)=0,0,BG47/SUM(BG47,BG49))</f>
        <v>0</v>
      </c>
      <c r="BH48" s="51"/>
      <c r="BI48" s="128">
        <f t="shared" ref="BI48" si="19">IF(SUM(BI47,BI49)=0,0,BI47/SUM(BI47,BI49))</f>
        <v>0</v>
      </c>
      <c r="BJ48" s="51"/>
      <c r="BK48" s="128">
        <f t="shared" si="4"/>
        <v>0</v>
      </c>
      <c r="BL48" s="51"/>
      <c r="BM48" s="128">
        <f t="shared" si="4"/>
        <v>0</v>
      </c>
      <c r="BN48" s="51"/>
      <c r="BO48" s="51">
        <f t="shared" si="4"/>
        <v>0</v>
      </c>
      <c r="BP48" s="51"/>
      <c r="BQ48" s="128">
        <f t="shared" si="4"/>
        <v>0</v>
      </c>
      <c r="BR48" s="51"/>
      <c r="BS48" s="52">
        <f t="shared" si="4"/>
        <v>0</v>
      </c>
      <c r="BT48" s="48"/>
      <c r="BU48" s="3"/>
      <c r="BV48" s="3"/>
      <c r="BW48" s="3"/>
      <c r="BX48" s="3"/>
      <c r="BY48" s="3"/>
    </row>
    <row r="49" spans="1:77" s="10" customFormat="1" ht="13.9" customHeight="1">
      <c r="A49" s="384"/>
      <c r="B49" s="44" t="s">
        <v>30</v>
      </c>
      <c r="C49" s="53">
        <f>COUNTIF(C39:C42,"=Not Met")</f>
        <v>0</v>
      </c>
      <c r="D49" s="54"/>
      <c r="E49" s="54">
        <f>COUNTIF(E39:E42,"=Not Met")</f>
        <v>0</v>
      </c>
      <c r="F49" s="54"/>
      <c r="G49" s="129">
        <f>COUNTIF(G39:G42,"=Not Met")</f>
        <v>0</v>
      </c>
      <c r="H49" s="54"/>
      <c r="I49" s="54">
        <f>COUNTIF(I39:I42,"=Not Met")</f>
        <v>0</v>
      </c>
      <c r="J49" s="54"/>
      <c r="K49" s="129">
        <f>COUNTIF(K39:K42,"=Not Met")</f>
        <v>0</v>
      </c>
      <c r="L49" s="54"/>
      <c r="M49" s="129">
        <f>COUNTIF(M39:M42,"=Not Met")</f>
        <v>0</v>
      </c>
      <c r="N49" s="54"/>
      <c r="O49" s="129">
        <f>COUNTIF(O39:O42,"=Not Met")</f>
        <v>0</v>
      </c>
      <c r="P49" s="54"/>
      <c r="Q49" s="54">
        <f>COUNTIF(Q39:Q42,"=Not Met")</f>
        <v>0</v>
      </c>
      <c r="R49" s="54"/>
      <c r="S49" s="129">
        <f>COUNTIF(S39:S42,"=Not Met")</f>
        <v>0</v>
      </c>
      <c r="T49" s="54"/>
      <c r="U49" s="54">
        <f>COUNTIF(U39:U42,"=Not Met")</f>
        <v>0</v>
      </c>
      <c r="V49" s="54"/>
      <c r="W49" s="53">
        <f>COUNTIF(W39:W42,"=Not Met")</f>
        <v>0</v>
      </c>
      <c r="X49" s="54"/>
      <c r="Y49" s="54">
        <f>COUNTIF(Y39:Y42,"=Not Met")</f>
        <v>0</v>
      </c>
      <c r="Z49" s="54"/>
      <c r="AA49" s="129">
        <f>COUNTIF(AA39:AA42,"=Not Met")</f>
        <v>0</v>
      </c>
      <c r="AB49" s="54"/>
      <c r="AC49" s="54">
        <f>COUNTIF(AC39:AC42,"=Not Met")</f>
        <v>0</v>
      </c>
      <c r="AD49" s="54"/>
      <c r="AE49" s="129">
        <f>COUNTIF(AE39:AE42,"=Not Met")</f>
        <v>0</v>
      </c>
      <c r="AF49" s="54"/>
      <c r="AG49" s="53">
        <f>COUNTIF(AG39:AG42,"=Not Met")</f>
        <v>0</v>
      </c>
      <c r="AH49" s="54"/>
      <c r="AI49" s="54">
        <f>COUNTIF(AI39:AI42,"=Not Met")</f>
        <v>0</v>
      </c>
      <c r="AJ49" s="54"/>
      <c r="AK49" s="129">
        <f>COUNTIF(AK39:AK42,"=Not Met")</f>
        <v>0</v>
      </c>
      <c r="AL49" s="54"/>
      <c r="AM49" s="54">
        <f>COUNTIF(AM39:AM42,"=Not Met")</f>
        <v>0</v>
      </c>
      <c r="AN49" s="54"/>
      <c r="AO49" s="129">
        <f>COUNTIF(AO39:AO42,"=Not Met")</f>
        <v>0</v>
      </c>
      <c r="AP49" s="54"/>
      <c r="AQ49" s="129">
        <f>COUNTIF(AQ39:AQ42,"=Not Met")</f>
        <v>0</v>
      </c>
      <c r="AR49" s="54"/>
      <c r="AS49" s="129">
        <f>COUNTIF(AS39:AS42,"=Not Met")</f>
        <v>0</v>
      </c>
      <c r="AT49" s="54"/>
      <c r="AU49" s="54">
        <f>COUNTIF(AU39:AU42,"=Not Met")</f>
        <v>0</v>
      </c>
      <c r="AV49" s="54"/>
      <c r="AW49" s="129">
        <f>COUNTIF(AW39:AW42,"=Not Met")</f>
        <v>0</v>
      </c>
      <c r="AX49" s="54"/>
      <c r="AY49" s="54">
        <f>COUNTIF(AY39:AY42,"=Not Met")</f>
        <v>0</v>
      </c>
      <c r="AZ49" s="54"/>
      <c r="BA49" s="53">
        <f>COUNTIF(BA39:BA42,"=Not Met")</f>
        <v>0</v>
      </c>
      <c r="BB49" s="54"/>
      <c r="BC49" s="54">
        <f>COUNTIF(BC39:BC42,"=Not Met")</f>
        <v>0</v>
      </c>
      <c r="BD49" s="54"/>
      <c r="BE49" s="129">
        <f>COUNTIF(BE39:BE42,"=Not Met")</f>
        <v>0</v>
      </c>
      <c r="BF49" s="54"/>
      <c r="BG49" s="54">
        <f>COUNTIF(BG39:BG42,"=Not Met")</f>
        <v>0</v>
      </c>
      <c r="BH49" s="54"/>
      <c r="BI49" s="129">
        <f>COUNTIF(BI39:BI42,"=Not Met")</f>
        <v>0</v>
      </c>
      <c r="BJ49" s="54"/>
      <c r="BK49" s="129">
        <f>COUNTIF(BK39:BK42,"=Not Met")</f>
        <v>0</v>
      </c>
      <c r="BL49" s="54"/>
      <c r="BM49" s="129">
        <f>COUNTIF(BM39:BM42,"=Not Met")</f>
        <v>0</v>
      </c>
      <c r="BN49" s="54"/>
      <c r="BO49" s="54">
        <f>COUNTIF(BO39:BO42,"=Not Met")</f>
        <v>0</v>
      </c>
      <c r="BP49" s="54"/>
      <c r="BQ49" s="129">
        <f>COUNTIF(BQ39:BQ42,"=Not Met")</f>
        <v>0</v>
      </c>
      <c r="BR49" s="54"/>
      <c r="BS49" s="55">
        <f>COUNTIF(BS39:BS42,"=Not Met")</f>
        <v>0</v>
      </c>
      <c r="BT49" s="48"/>
      <c r="BU49" s="3"/>
      <c r="BV49" s="3"/>
      <c r="BW49" s="3"/>
      <c r="BX49" s="3"/>
      <c r="BY49" s="3"/>
    </row>
    <row r="50" spans="1:77" s="10" customFormat="1" ht="13.9" customHeight="1">
      <c r="A50" s="384"/>
      <c r="B50" s="44" t="s">
        <v>31</v>
      </c>
      <c r="C50" s="50">
        <f t="shared" ref="C50:BS50" si="20">IF(SUM(C47,C49)=0,0,C49/SUM(C47,C49))</f>
        <v>0</v>
      </c>
      <c r="D50" s="51"/>
      <c r="E50" s="51">
        <f t="shared" si="20"/>
        <v>0</v>
      </c>
      <c r="F50" s="51"/>
      <c r="G50" s="128">
        <f t="shared" si="20"/>
        <v>0</v>
      </c>
      <c r="H50" s="51"/>
      <c r="I50" s="51">
        <f t="shared" si="20"/>
        <v>0</v>
      </c>
      <c r="J50" s="51"/>
      <c r="K50" s="128">
        <f t="shared" si="20"/>
        <v>0</v>
      </c>
      <c r="L50" s="51"/>
      <c r="M50" s="128">
        <f t="shared" si="20"/>
        <v>0</v>
      </c>
      <c r="N50" s="51"/>
      <c r="O50" s="128">
        <f t="shared" si="20"/>
        <v>0</v>
      </c>
      <c r="P50" s="51"/>
      <c r="Q50" s="51">
        <f t="shared" si="20"/>
        <v>0</v>
      </c>
      <c r="R50" s="51"/>
      <c r="S50" s="128">
        <f t="shared" si="20"/>
        <v>0</v>
      </c>
      <c r="T50" s="51"/>
      <c r="U50" s="51">
        <f t="shared" si="20"/>
        <v>0</v>
      </c>
      <c r="V50" s="51"/>
      <c r="W50" s="50">
        <f t="shared" si="20"/>
        <v>0</v>
      </c>
      <c r="X50" s="51"/>
      <c r="Y50" s="51">
        <f t="shared" si="20"/>
        <v>0</v>
      </c>
      <c r="Z50" s="51"/>
      <c r="AA50" s="128">
        <f t="shared" si="20"/>
        <v>0</v>
      </c>
      <c r="AB50" s="51"/>
      <c r="AC50" s="51">
        <f t="shared" si="20"/>
        <v>0</v>
      </c>
      <c r="AD50" s="51"/>
      <c r="AE50" s="128">
        <f t="shared" si="20"/>
        <v>0</v>
      </c>
      <c r="AF50" s="51"/>
      <c r="AG50" s="50">
        <f t="shared" ref="AG50" si="21">IF(SUM(AG47,AG49)=0,0,AG49/SUM(AG47,AG49))</f>
        <v>0</v>
      </c>
      <c r="AH50" s="51"/>
      <c r="AI50" s="51">
        <f t="shared" ref="AI50" si="22">IF(SUM(AI47,AI49)=0,0,AI49/SUM(AI47,AI49))</f>
        <v>0</v>
      </c>
      <c r="AJ50" s="51"/>
      <c r="AK50" s="128">
        <f t="shared" ref="AK50" si="23">IF(SUM(AK47,AK49)=0,0,AK49/SUM(AK47,AK49))</f>
        <v>0</v>
      </c>
      <c r="AL50" s="51"/>
      <c r="AM50" s="51">
        <f t="shared" ref="AM50" si="24">IF(SUM(AM47,AM49)=0,0,AM49/SUM(AM47,AM49))</f>
        <v>0</v>
      </c>
      <c r="AN50" s="51"/>
      <c r="AO50" s="128">
        <f t="shared" ref="AO50" si="25">IF(SUM(AO47,AO49)=0,0,AO49/SUM(AO47,AO49))</f>
        <v>0</v>
      </c>
      <c r="AP50" s="51"/>
      <c r="AQ50" s="128">
        <f t="shared" ref="AQ50" si="26">IF(SUM(AQ47,AQ49)=0,0,AQ49/SUM(AQ47,AQ49))</f>
        <v>0</v>
      </c>
      <c r="AR50" s="51"/>
      <c r="AS50" s="128">
        <f t="shared" ref="AS50" si="27">IF(SUM(AS47,AS49)=0,0,AS49/SUM(AS47,AS49))</f>
        <v>0</v>
      </c>
      <c r="AT50" s="51"/>
      <c r="AU50" s="51">
        <f t="shared" ref="AU50" si="28">IF(SUM(AU47,AU49)=0,0,AU49/SUM(AU47,AU49))</f>
        <v>0</v>
      </c>
      <c r="AV50" s="51"/>
      <c r="AW50" s="128">
        <f t="shared" ref="AW50" si="29">IF(SUM(AW47,AW49)=0,0,AW49/SUM(AW47,AW49))</f>
        <v>0</v>
      </c>
      <c r="AX50" s="51"/>
      <c r="AY50" s="51">
        <f t="shared" ref="AY50" si="30">IF(SUM(AY47,AY49)=0,0,AY49/SUM(AY47,AY49))</f>
        <v>0</v>
      </c>
      <c r="AZ50" s="51"/>
      <c r="BA50" s="50">
        <f t="shared" ref="BA50" si="31">IF(SUM(BA47,BA49)=0,0,BA49/SUM(BA47,BA49))</f>
        <v>0</v>
      </c>
      <c r="BB50" s="51"/>
      <c r="BC50" s="51">
        <f t="shared" ref="BC50" si="32">IF(SUM(BC47,BC49)=0,0,BC49/SUM(BC47,BC49))</f>
        <v>0</v>
      </c>
      <c r="BD50" s="51"/>
      <c r="BE50" s="128">
        <f t="shared" ref="BE50" si="33">IF(SUM(BE47,BE49)=0,0,BE49/SUM(BE47,BE49))</f>
        <v>0</v>
      </c>
      <c r="BF50" s="51"/>
      <c r="BG50" s="51">
        <f t="shared" ref="BG50" si="34">IF(SUM(BG47,BG49)=0,0,BG49/SUM(BG47,BG49))</f>
        <v>0</v>
      </c>
      <c r="BH50" s="51"/>
      <c r="BI50" s="128">
        <f t="shared" ref="BI50" si="35">IF(SUM(BI47,BI49)=0,0,BI49/SUM(BI47,BI49))</f>
        <v>0</v>
      </c>
      <c r="BJ50" s="51"/>
      <c r="BK50" s="128">
        <f t="shared" si="20"/>
        <v>0</v>
      </c>
      <c r="BL50" s="51"/>
      <c r="BM50" s="128">
        <f t="shared" si="20"/>
        <v>0</v>
      </c>
      <c r="BN50" s="51"/>
      <c r="BO50" s="51">
        <f t="shared" si="20"/>
        <v>0</v>
      </c>
      <c r="BP50" s="51"/>
      <c r="BQ50" s="128">
        <f t="shared" si="20"/>
        <v>0</v>
      </c>
      <c r="BR50" s="51"/>
      <c r="BS50" s="52">
        <f t="shared" si="20"/>
        <v>0</v>
      </c>
      <c r="BT50" s="48"/>
      <c r="BU50" s="3"/>
      <c r="BV50" s="3"/>
      <c r="BW50" s="3"/>
      <c r="BX50" s="3"/>
      <c r="BY50" s="3"/>
    </row>
    <row r="51" spans="1:77" s="10" customFormat="1" ht="13.5" customHeight="1" thickBot="1">
      <c r="A51" s="384"/>
      <c r="B51" s="44" t="s">
        <v>32</v>
      </c>
      <c r="C51" s="56">
        <f>COUNTIF(C39:C42,"=N/A")</f>
        <v>0</v>
      </c>
      <c r="D51" s="57"/>
      <c r="E51" s="57">
        <f>COUNTIF(E39:E42,"=N/A")</f>
        <v>0</v>
      </c>
      <c r="F51" s="57"/>
      <c r="G51" s="130">
        <f>COUNTIF(G39:G42,"=N/A")</f>
        <v>0</v>
      </c>
      <c r="H51" s="57"/>
      <c r="I51" s="57">
        <f>COUNTIF(I39:I42,"=N/A")</f>
        <v>0</v>
      </c>
      <c r="J51" s="57"/>
      <c r="K51" s="130">
        <f>COUNTIF(K39:K42,"=N/A")</f>
        <v>0</v>
      </c>
      <c r="L51" s="57"/>
      <c r="M51" s="130">
        <f>COUNTIF(M39:M42,"=N/A")</f>
        <v>0</v>
      </c>
      <c r="N51" s="57"/>
      <c r="O51" s="130">
        <f>COUNTIF(O39:O42,"=N/A")</f>
        <v>0</v>
      </c>
      <c r="P51" s="57"/>
      <c r="Q51" s="57">
        <f>COUNTIF(Q39:Q42,"=N/A")</f>
        <v>0</v>
      </c>
      <c r="R51" s="57"/>
      <c r="S51" s="130">
        <f>COUNTIF(S39:S42,"=N/A")</f>
        <v>0</v>
      </c>
      <c r="T51" s="57"/>
      <c r="U51" s="57">
        <f>COUNTIF(U39:U42,"=N/A")</f>
        <v>0</v>
      </c>
      <c r="V51" s="57"/>
      <c r="W51" s="56">
        <f>COUNTIF(W39:W42,"=N/A")</f>
        <v>0</v>
      </c>
      <c r="X51" s="57"/>
      <c r="Y51" s="57">
        <f>COUNTIF(Y39:Y42,"=N/A")</f>
        <v>0</v>
      </c>
      <c r="Z51" s="57"/>
      <c r="AA51" s="130">
        <f>COUNTIF(AA39:AA42,"=N/A")</f>
        <v>0</v>
      </c>
      <c r="AB51" s="57"/>
      <c r="AC51" s="57">
        <f>COUNTIF(AC39:AC42,"=N/A")</f>
        <v>0</v>
      </c>
      <c r="AD51" s="57"/>
      <c r="AE51" s="130">
        <f>COUNTIF(AE39:AE42,"=N/A")</f>
        <v>0</v>
      </c>
      <c r="AF51" s="57"/>
      <c r="AG51" s="56">
        <f>COUNTIF(AG39:AG42,"=N/A")</f>
        <v>0</v>
      </c>
      <c r="AH51" s="57"/>
      <c r="AI51" s="57">
        <f>COUNTIF(AI39:AI42,"=N/A")</f>
        <v>0</v>
      </c>
      <c r="AJ51" s="57"/>
      <c r="AK51" s="130">
        <f>COUNTIF(AK39:AK42,"=N/A")</f>
        <v>0</v>
      </c>
      <c r="AL51" s="57"/>
      <c r="AM51" s="57">
        <f>COUNTIF(AM39:AM42,"=N/A")</f>
        <v>0</v>
      </c>
      <c r="AN51" s="57"/>
      <c r="AO51" s="130">
        <f>COUNTIF(AO39:AO42,"=N/A")</f>
        <v>0</v>
      </c>
      <c r="AP51" s="57"/>
      <c r="AQ51" s="130">
        <f>COUNTIF(AQ39:AQ42,"=N/A")</f>
        <v>0</v>
      </c>
      <c r="AR51" s="57"/>
      <c r="AS51" s="130">
        <f>COUNTIF(AS39:AS42,"=N/A")</f>
        <v>0</v>
      </c>
      <c r="AT51" s="57"/>
      <c r="AU51" s="57">
        <f>COUNTIF(AU39:AU42,"=N/A")</f>
        <v>0</v>
      </c>
      <c r="AV51" s="57"/>
      <c r="AW51" s="130">
        <f>COUNTIF(AW39:AW42,"=N/A")</f>
        <v>0</v>
      </c>
      <c r="AX51" s="57"/>
      <c r="AY51" s="57">
        <f>COUNTIF(AY39:AY42,"=N/A")</f>
        <v>0</v>
      </c>
      <c r="AZ51" s="57"/>
      <c r="BA51" s="56">
        <f>COUNTIF(BA39:BA42,"=N/A")</f>
        <v>0</v>
      </c>
      <c r="BB51" s="57"/>
      <c r="BC51" s="57">
        <f>COUNTIF(BC39:BC42,"=N/A")</f>
        <v>0</v>
      </c>
      <c r="BD51" s="57"/>
      <c r="BE51" s="130">
        <f>COUNTIF(BE39:BE42,"=N/A")</f>
        <v>0</v>
      </c>
      <c r="BF51" s="57"/>
      <c r="BG51" s="57">
        <f>COUNTIF(BG39:BG42,"=N/A")</f>
        <v>0</v>
      </c>
      <c r="BH51" s="57"/>
      <c r="BI51" s="130">
        <f>COUNTIF(BI39:BI42,"=N/A")</f>
        <v>0</v>
      </c>
      <c r="BJ51" s="57"/>
      <c r="BK51" s="130">
        <f>COUNTIF(BK39:BK42,"=N/A")</f>
        <v>0</v>
      </c>
      <c r="BL51" s="57"/>
      <c r="BM51" s="130">
        <f>COUNTIF(BM39:BM42,"=N/A")</f>
        <v>0</v>
      </c>
      <c r="BN51" s="57"/>
      <c r="BO51" s="57">
        <f>COUNTIF(BO39:BO42,"=N/A")</f>
        <v>0</v>
      </c>
      <c r="BP51" s="57"/>
      <c r="BQ51" s="130">
        <f>COUNTIF(BQ39:BQ42,"=N/A")</f>
        <v>0</v>
      </c>
      <c r="BR51" s="57"/>
      <c r="BS51" s="58">
        <f>COUNTIF(BS39:BS42,"=N/A")</f>
        <v>0</v>
      </c>
      <c r="BT51" s="59"/>
      <c r="BU51" s="3"/>
      <c r="BV51" s="3"/>
      <c r="BW51" s="3"/>
      <c r="BX51" s="3"/>
      <c r="BY51" s="3"/>
    </row>
    <row r="52" spans="1:77" s="10" customFormat="1" ht="13.9" customHeight="1">
      <c r="A52" s="263"/>
      <c r="B52" s="42"/>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U52" s="3"/>
      <c r="BV52" s="3"/>
      <c r="BW52" s="3"/>
      <c r="BX52" s="3"/>
      <c r="BY52" s="3"/>
    </row>
    <row r="53" spans="1:77" s="10" customFormat="1" ht="13.9" customHeight="1">
      <c r="A53" s="387"/>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U53" s="3"/>
      <c r="BV53" s="3"/>
      <c r="BW53" s="3"/>
      <c r="BX53" s="3"/>
      <c r="BY53" s="3"/>
    </row>
    <row r="54" spans="1:77" hidden="1">
      <c r="A54" s="263" t="s">
        <v>249</v>
      </c>
      <c r="B54" s="285" t="s">
        <v>215</v>
      </c>
    </row>
    <row r="55" spans="1:77" hidden="1">
      <c r="B55" s="285" t="s">
        <v>216</v>
      </c>
    </row>
    <row r="56" spans="1:77" hidden="1">
      <c r="B56" s="285" t="s">
        <v>228</v>
      </c>
    </row>
    <row r="57" spans="1:77" hidden="1">
      <c r="B57" s="285" t="s">
        <v>217</v>
      </c>
    </row>
    <row r="58" spans="1:77" hidden="1"/>
    <row r="59" spans="1:77" hidden="1">
      <c r="A59" s="263" t="s">
        <v>250</v>
      </c>
      <c r="B59" s="398" t="s">
        <v>251</v>
      </c>
    </row>
    <row r="60" spans="1:77" hidden="1">
      <c r="A60" s="384"/>
      <c r="B60" s="398" t="s">
        <v>252</v>
      </c>
    </row>
    <row r="61" spans="1:77" hidden="1">
      <c r="A61" s="384"/>
      <c r="B61" s="398" t="s">
        <v>253</v>
      </c>
    </row>
    <row r="62" spans="1:77" hidden="1">
      <c r="A62" s="384"/>
      <c r="B62" s="398" t="s">
        <v>254</v>
      </c>
    </row>
    <row r="63" spans="1:77" hidden="1">
      <c r="A63" s="384"/>
      <c r="B63" s="398" t="s">
        <v>255</v>
      </c>
    </row>
    <row r="64" spans="1:77" hidden="1">
      <c r="A64" s="387"/>
      <c r="B64" s="398" t="s">
        <v>259</v>
      </c>
    </row>
    <row r="65" spans="2:2" hidden="1">
      <c r="B65" s="295" t="s">
        <v>221</v>
      </c>
    </row>
    <row r="66" spans="2:2" hidden="1">
      <c r="B66" s="295" t="s">
        <v>222</v>
      </c>
    </row>
    <row r="67" spans="2:2" hidden="1">
      <c r="B67" s="295" t="s">
        <v>223</v>
      </c>
    </row>
    <row r="68" spans="2:2" hidden="1">
      <c r="B68" s="295" t="s">
        <v>224</v>
      </c>
    </row>
    <row r="69" spans="2:2" hidden="1">
      <c r="B69" s="295" t="s">
        <v>225</v>
      </c>
    </row>
    <row r="70" spans="2:2" hidden="1">
      <c r="B70" s="295" t="s">
        <v>226</v>
      </c>
    </row>
    <row r="71" spans="2:2" hidden="1">
      <c r="B71" s="295" t="s">
        <v>227</v>
      </c>
    </row>
  </sheetData>
  <dataConsolidate/>
  <mergeCells count="8">
    <mergeCell ref="BU1:BY4"/>
    <mergeCell ref="C1:K1"/>
    <mergeCell ref="M1:U1"/>
    <mergeCell ref="W1:AE1"/>
    <mergeCell ref="BK1:BS1"/>
    <mergeCell ref="AG1:AO1"/>
    <mergeCell ref="AQ1:AY1"/>
    <mergeCell ref="BA1:BI1"/>
  </mergeCells>
  <conditionalFormatting sqref="C14:BS30 C32:BS37 C39:BS43">
    <cfRule type="cellIs" dxfId="88" priority="112" stopIfTrue="1" operator="equal">
      <formula>"N/A"</formula>
    </cfRule>
    <cfRule type="cellIs" dxfId="87" priority="151" stopIfTrue="1" operator="equal">
      <formula>"NO"</formula>
    </cfRule>
    <cfRule type="cellIs" dxfId="86" priority="153" stopIfTrue="1" operator="equal">
      <formula>"Unable to Determine"</formula>
    </cfRule>
  </conditionalFormatting>
  <conditionalFormatting sqref="C33:BS45 C15:BS31 BT30 BT39:BT43 BT36">
    <cfRule type="expression" dxfId="85" priority="150" stopIfTrue="1">
      <formula>AND(C$14&lt;&gt;"",C15="")</formula>
    </cfRule>
  </conditionalFormatting>
  <conditionalFormatting sqref="C15:BS16">
    <cfRule type="expression" dxfId="84" priority="147" stopIfTrue="1">
      <formula>C$14="NOT MET"</formula>
    </cfRule>
  </conditionalFormatting>
  <conditionalFormatting sqref="C19:BS20">
    <cfRule type="expression" dxfId="83" priority="146">
      <formula>C$18="No"</formula>
    </cfRule>
  </conditionalFormatting>
  <conditionalFormatting sqref="C33:C35 E33:E35 G33:G35 I33:I35 K33:K35 M33:M35 O33:O35 Q33:Q35 S33:S35 U33:U35 W33:W35 Y33:Y35 AA33:AA35 AC33:AC35 AE33:AE35 AG33:AG35 AI33:AI35 AK33:AK35 AM33:AM35 AO33:AO35 AQ33:AQ35 AS33:AS35 AU33:AU35 AW33:AW35 AY33:AY35 BA33:BA35 BC33:BC35 BE33:BE35 BG33:BG35 BI33:BI35 BK33:BK35 BM33:BM35 BO33:BO35 BQ33:BQ35 BS33:BS35">
    <cfRule type="expression" dxfId="82" priority="131" stopIfTrue="1">
      <formula>D$30="Y"</formula>
    </cfRule>
  </conditionalFormatting>
  <conditionalFormatting sqref="BT30 C31:BS31 C43:BS43">
    <cfRule type="cellIs" dxfId="81" priority="121" stopIfTrue="1" operator="equal">
      <formula>"NO"</formula>
    </cfRule>
    <cfRule type="cellIs" dxfId="80" priority="122" stopIfTrue="1" operator="equal">
      <formula>"Unable to Determine"</formula>
    </cfRule>
  </conditionalFormatting>
  <conditionalFormatting sqref="C24:BS25">
    <cfRule type="expression" dxfId="79" priority="108" stopIfTrue="1">
      <formula>C$23="NOT MET"</formula>
    </cfRule>
  </conditionalFormatting>
  <conditionalFormatting sqref="C14:BS14 C21:BS21 C23:BS23 C39:BS43">
    <cfRule type="cellIs" dxfId="78" priority="106" operator="equal">
      <formula>"NOT MET"</formula>
    </cfRule>
  </conditionalFormatting>
  <conditionalFormatting sqref="BT39:BT43">
    <cfRule type="cellIs" dxfId="77" priority="99" stopIfTrue="1" operator="equal">
      <formula>"NO"</formula>
    </cfRule>
    <cfRule type="cellIs" dxfId="76" priority="100" stopIfTrue="1" operator="equal">
      <formula>"Unable to Determine"</formula>
    </cfRule>
  </conditionalFormatting>
  <conditionalFormatting sqref="BT36">
    <cfRule type="cellIs" dxfId="75" priority="85" stopIfTrue="1" operator="equal">
      <formula>"N/A"</formula>
    </cfRule>
    <cfRule type="cellIs" dxfId="74" priority="87" stopIfTrue="1" operator="equal">
      <formula>"NO"</formula>
    </cfRule>
    <cfRule type="cellIs" dxfId="73" priority="88" stopIfTrue="1" operator="equal">
      <formula>"Unable to Determine"</formula>
    </cfRule>
  </conditionalFormatting>
  <conditionalFormatting sqref="C38:BS38">
    <cfRule type="cellIs" dxfId="72" priority="6" operator="equal">
      <formula>"MET"</formula>
    </cfRule>
    <cfRule type="cellIs" dxfId="71" priority="7" operator="equal">
      <formula>"NOT MET"</formula>
    </cfRule>
    <cfRule type="cellIs" dxfId="70" priority="8" stopIfTrue="1" operator="equal">
      <formula>"Not Met"</formula>
    </cfRule>
    <cfRule type="cellIs" dxfId="69" priority="9" stopIfTrue="1" operator="equal">
      <formula>"N/A"</formula>
    </cfRule>
  </conditionalFormatting>
  <conditionalFormatting sqref="D33:D35 F33:F35 H33:H35 J33:J35 L33:L35 N33:N35 P33:P35 R33:R35 T33:T35 V33:V35 X33:X35 Z33:Z35 AB33:AB35 AD33:AD35 AF33:AF35 AH33:AH35 AJ33:AJ35 AL33:AL35 AN33:AN35 AP33:AP35 AR33:AR35 AT33:AT35 AV33:AV35 AX33:AX35 AZ33:AZ35 BB33:BB35 BD33:BD35 BF33:BF35 BH33:BH35 BJ33:BJ35 BL33:BL35 BN33:BN35 BP33:BP35 BR33:BR35">
    <cfRule type="expression" dxfId="68" priority="505" stopIfTrue="1">
      <formula>#REF!="Y"</formula>
    </cfRule>
  </conditionalFormatting>
  <dataValidations count="9">
    <dataValidation type="list" allowBlank="1" showInputMessage="1" showErrorMessage="1" sqref="BS33 BS16 BK33 BS18 C33 Y33 C18 AE18 C16 E16 E33 AC16 E18 BK18 AE33 G16 G33 Y18 G18 I18 BK16 I16 I33 BO33 AE16 K18 BM16 K16 K33 M33 AA16 M18 BM33 M16 O16 O33 AA33 O18 BQ18 BM18 Q16 Q33 AC33 Q18 S18 BQ16 S16 S33 AA18 AC18 U18 BQ33 U16 U33 W33 BO18 W18 BO16 W16 Y16 BS25 C25 E25 AC25 G25 BK25 I25 AE25 BM25 K25 AA25 M25 O25 Q25 BQ25 S25 U25 BO25 W25 Y25 AG33 BC33 AG18 BI18 AG16 AI16 AI33 BG16 AI18 BI33 AK16 AK33 BC18 AK18 AM18 AM16 AM33 BI16 AO18 AO16 AO33 AQ33 BE16 AQ18 AQ16 AS16 AS33 BE33 AS18 AU16 AU33 BG33 AU18 AW18 AW16 AW33 BE18 BG18 AY18 AY16 AY33 BA33 BA18 BA16 BC16 AG25 AI25 BG25 AK25 AM25 BI25 AO25 BE25 AQ25 AS25 AU25 AW25 AY25 BA25 BC25" xr:uid="{00000000-0002-0000-0700-000000000000}">
      <formula1>"YES,NO"</formula1>
    </dataValidation>
    <dataValidation type="list" allowBlank="1" showInputMessage="1" showErrorMessage="1" sqref="C20 E20 G20 I20 K20 M20 O20 Q20 S20 U20 W20 Y20 AA20 AC20 AE20 BK20 BM20 BO20 BQ20 BS20 AG20 AI20 AK20 AM20 AO20 AQ20 AS20 AU20 AW20 AY20 BA20 BC20 BE20 BG20 BI20" xr:uid="{00000000-0002-0000-0700-000001000000}">
      <formula1>"YES,NO,UNABLE TO DETERMINE"</formula1>
    </dataValidation>
    <dataValidation type="list" allowBlank="1" showInputMessage="1" showErrorMessage="1" sqref="BS30 AG30 AI30 AK30 AM30 AO30 AQ30 AS30 AU30 AW30 AY30 BA30 BC30 BE30 BG30 BI30 C30 E30 G30 I30 K30 M30 O30 Q30 S30 U30 W30 Y30 AA30 AC30 AE30 BK30 BM30 BO30 BQ30" xr:uid="{00000000-0002-0000-0700-000002000000}">
      <formula1>$B$54:$B$57</formula1>
    </dataValidation>
    <dataValidation type="list" allowBlank="1" showInputMessage="1" showErrorMessage="1" sqref="C14 E14 G14 I14 K14 M14 O14 Q14 S14 U14 W14 Y14 AA14 AC14 AE14 BK14 BM14 BO14 BQ14 BS14 C23 E23 G23 I23 K23 M23 O23 Q23 S23 U23 W23 Y23 AA23 AC23 AE23 BK23 BM23 BO23 BQ23 BS23 AG14 AI14 AK14 AM14 AO14 AQ14 AS14 AU14 AW14 AY14 BA14 BC14 BE14 BG14 BI14 AG23 AI23 AK23 AM23 AO23 AQ23 AS23 AU23 AW23 AY23 BA23 BC23 BE23 BG23 BI23" xr:uid="{00000000-0002-0000-0700-000003000000}">
      <formula1>"MET, NOT MET"</formula1>
    </dataValidation>
    <dataValidation type="list" allowBlank="1" showInputMessage="1" showErrorMessage="1" sqref="C21 E21 G21 I21 K21 M21 O21 Q21 S21 U21 W21 Y21 AA21 AC21 AE21 BK21 BM21 BO21 BQ21 BS21 AG21 AI21 AK21 AM21 AO21 AQ21 AS21 AU21 AW21 AY21 BA21 BC21 BE21 BG21 BI21" xr:uid="{00000000-0002-0000-0700-000004000000}">
      <formula1>"MET,NOT MET"</formula1>
    </dataValidation>
    <dataValidation type="list" allowBlank="1" showInputMessage="1" showErrorMessage="1" sqref="C36 AI36 AK36 AM36 AO36 AQ36 AS36 AU36 AW36 AY36 BA36 BC36 BE36 BG36 BI36 AG36 E36 G36 I36 K36 M36 O36 Q36 S36 U36 W36 Y36 AA36 AC36 AE36 BK36 BM36 BO36 BQ36 BS36" xr:uid="{00000000-0002-0000-0700-000005000000}">
      <formula1>$B$59:$B$71</formula1>
    </dataValidation>
    <dataValidation type="list" allowBlank="1" showInputMessage="1" showErrorMessage="1" sqref="C6:BS6" xr:uid="{00000000-0002-0000-0700-000006000000}">
      <formula1>"State Psychiatric Hospital,ADATC,Community Psych Hospital,FBC,Non-Hospital Medical Detox"</formula1>
    </dataValidation>
    <dataValidation type="list" allowBlank="1" showInputMessage="1" showErrorMessage="1" sqref="C7:BS7" xr:uid="{00000000-0002-0000-0700-000007000000}">
      <formula1>"MH,SUD"</formula1>
    </dataValidation>
    <dataValidation type="list" allowBlank="1" showInputMessage="1" showErrorMessage="1" sqref="C28:BS28" xr:uid="{00000000-0002-0000-0700-000008000000}">
      <formula1>"Clinical,Administrative,Other,N/A"</formula1>
    </dataValidation>
  </dataValidations>
  <printOptions horizontalCentered="1"/>
  <pageMargins left="0.2" right="0.2" top="0.3" bottom="0.25" header="0.25" footer="0"/>
  <pageSetup paperSize="5" orientation="landscape" r:id="rId1"/>
  <headerFooter alignWithMargins="0">
    <oddFooter>&amp;L&amp;8&amp;K000000Mental Health/Substance Use Disorder Adult&amp;R&amp;8&amp;K000000&amp;P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BY71"/>
  <sheetViews>
    <sheetView tabSelected="1" zoomScaleNormal="100" zoomScaleSheetLayoutView="50" workbookViewId="0">
      <pane xSplit="2" ySplit="13" topLeftCell="K14" activePane="bottomRight" state="frozen"/>
      <selection activeCell="J6" sqref="J6:O6"/>
      <selection pane="topRight" activeCell="J6" sqref="J6:O6"/>
      <selection pane="bottomLeft" activeCell="J6" sqref="J6:O6"/>
      <selection pane="bottomRight" activeCell="K9" sqref="K9"/>
    </sheetView>
  </sheetViews>
  <sheetFormatPr defaultColWidth="8.85546875" defaultRowHeight="12.75"/>
  <cols>
    <col min="1" max="1" width="3.28515625" style="387" customWidth="1"/>
    <col min="2" max="2" width="50.7109375" style="61" customWidth="1"/>
    <col min="3" max="3" width="24.28515625" style="62" customWidth="1"/>
    <col min="4" max="4" width="2.7109375" style="62" hidden="1" customWidth="1"/>
    <col min="5" max="5" width="24.28515625" style="62" customWidth="1"/>
    <col min="6" max="6" width="2.7109375" style="62" hidden="1" customWidth="1"/>
    <col min="7" max="7" width="24.28515625" style="62" customWidth="1"/>
    <col min="8" max="8" width="2.7109375" style="62" hidden="1" customWidth="1"/>
    <col min="9" max="9" width="24.28515625" style="62" customWidth="1"/>
    <col min="10" max="10" width="2.7109375" style="62" hidden="1" customWidth="1"/>
    <col min="11" max="11" width="24.28515625" style="62" customWidth="1"/>
    <col min="12" max="12" width="2.7109375" style="62" hidden="1" customWidth="1"/>
    <col min="13" max="13" width="24.28515625" style="62" customWidth="1"/>
    <col min="14" max="14" width="2.7109375" style="62" hidden="1" customWidth="1"/>
    <col min="15" max="15" width="24.28515625" style="62" customWidth="1"/>
    <col min="16" max="16" width="2.7109375" style="62" hidden="1" customWidth="1"/>
    <col min="17" max="17" width="24.28515625" style="62" customWidth="1"/>
    <col min="18" max="18" width="2.7109375" style="62" hidden="1" customWidth="1"/>
    <col min="19" max="19" width="24.28515625" style="62" customWidth="1"/>
    <col min="20" max="20" width="2.7109375" style="62" hidden="1" customWidth="1"/>
    <col min="21" max="21" width="24.28515625" style="62" customWidth="1"/>
    <col min="22" max="22" width="2.7109375" style="62" hidden="1" customWidth="1"/>
    <col min="23" max="23" width="24.28515625" style="62" customWidth="1"/>
    <col min="24" max="24" width="2.7109375" style="62" hidden="1" customWidth="1"/>
    <col min="25" max="25" width="24.28515625" style="62" customWidth="1"/>
    <col min="26" max="26" width="2.7109375" style="62" hidden="1" customWidth="1"/>
    <col min="27" max="27" width="24.28515625" style="62" customWidth="1"/>
    <col min="28" max="28" width="2.7109375" style="62" hidden="1" customWidth="1"/>
    <col min="29" max="29" width="24.28515625" style="62" customWidth="1"/>
    <col min="30" max="30" width="2.7109375" style="62" hidden="1" customWidth="1"/>
    <col min="31" max="31" width="24.28515625" style="62" customWidth="1"/>
    <col min="32" max="32" width="2.7109375" style="62" hidden="1" customWidth="1"/>
    <col min="33" max="33" width="24.28515625" style="62" customWidth="1"/>
    <col min="34" max="34" width="2.7109375" style="62" hidden="1" customWidth="1"/>
    <col min="35" max="35" width="24.28515625" style="62" customWidth="1"/>
    <col min="36" max="36" width="2.7109375" style="62" hidden="1" customWidth="1"/>
    <col min="37" max="37" width="24.28515625" style="62" customWidth="1"/>
    <col min="38" max="38" width="2.7109375" style="62" hidden="1" customWidth="1"/>
    <col min="39" max="39" width="24.28515625" style="62" customWidth="1"/>
    <col min="40" max="40" width="2.7109375" style="62" hidden="1" customWidth="1"/>
    <col min="41" max="41" width="24.28515625" style="62" customWidth="1"/>
    <col min="42" max="42" width="2.7109375" style="62" hidden="1" customWidth="1"/>
    <col min="43" max="43" width="24.28515625" style="62" customWidth="1"/>
    <col min="44" max="44" width="2.7109375" style="62" hidden="1" customWidth="1"/>
    <col min="45" max="45" width="24.28515625" style="62" customWidth="1"/>
    <col min="46" max="46" width="2.7109375" style="62" hidden="1" customWidth="1"/>
    <col min="47" max="47" width="24.28515625" style="62" customWidth="1"/>
    <col min="48" max="48" width="2.7109375" style="62" hidden="1" customWidth="1"/>
    <col min="49" max="49" width="24.28515625" style="62" customWidth="1"/>
    <col min="50" max="50" width="2.7109375" style="62" hidden="1" customWidth="1"/>
    <col min="51" max="51" width="24.28515625" style="62" customWidth="1"/>
    <col min="52" max="52" width="2.7109375" style="62" hidden="1" customWidth="1"/>
    <col min="53" max="53" width="24.28515625" style="62" customWidth="1"/>
    <col min="54" max="54" width="2.7109375" style="62" hidden="1" customWidth="1"/>
    <col min="55" max="55" width="24.28515625" style="62" customWidth="1"/>
    <col min="56" max="56" width="2.7109375" style="62" hidden="1" customWidth="1"/>
    <col min="57" max="57" width="24.28515625" style="62" customWidth="1"/>
    <col min="58" max="58" width="2.7109375" style="62" hidden="1" customWidth="1"/>
    <col min="59" max="59" width="24.28515625" style="62" customWidth="1"/>
    <col min="60" max="60" width="2.7109375" style="62" hidden="1" customWidth="1"/>
    <col min="61" max="61" width="24.28515625" style="62" customWidth="1"/>
    <col min="62" max="62" width="2.7109375" style="62" hidden="1" customWidth="1"/>
    <col min="63" max="63" width="24.28515625" style="62" customWidth="1"/>
    <col min="64" max="64" width="2.7109375" style="62" hidden="1" customWidth="1"/>
    <col min="65" max="65" width="24.28515625" style="62" customWidth="1"/>
    <col min="66" max="66" width="2.7109375" style="62" hidden="1" customWidth="1"/>
    <col min="67" max="67" width="24.28515625" style="62" customWidth="1"/>
    <col min="68" max="68" width="2.7109375" style="62" hidden="1" customWidth="1"/>
    <col min="69" max="69" width="24.28515625" style="62" customWidth="1"/>
    <col min="70" max="70" width="2.7109375" style="62" hidden="1" customWidth="1"/>
    <col min="71" max="71" width="24.28515625" style="62" customWidth="1"/>
    <col min="72" max="72" width="2.7109375" style="3" hidden="1" customWidth="1"/>
    <col min="73" max="73" width="8.85546875" style="3" customWidth="1"/>
    <col min="74" max="16384" width="8.85546875" style="3"/>
  </cols>
  <sheetData>
    <row r="1" spans="1:77" ht="18" customHeight="1">
      <c r="A1" s="117"/>
      <c r="B1" s="190"/>
      <c r="C1" s="451" t="s">
        <v>261</v>
      </c>
      <c r="D1" s="452"/>
      <c r="E1" s="452"/>
      <c r="F1" s="452"/>
      <c r="G1" s="452"/>
      <c r="H1" s="452"/>
      <c r="I1" s="452"/>
      <c r="J1" s="452"/>
      <c r="K1" s="453"/>
      <c r="L1" s="350"/>
      <c r="M1" s="451" t="s">
        <v>261</v>
      </c>
      <c r="N1" s="452"/>
      <c r="O1" s="452"/>
      <c r="P1" s="452"/>
      <c r="Q1" s="452"/>
      <c r="R1" s="452"/>
      <c r="S1" s="452"/>
      <c r="T1" s="452"/>
      <c r="U1" s="453"/>
      <c r="V1" s="385"/>
      <c r="W1" s="451" t="s">
        <v>261</v>
      </c>
      <c r="X1" s="452"/>
      <c r="Y1" s="452"/>
      <c r="Z1" s="452"/>
      <c r="AA1" s="452"/>
      <c r="AB1" s="452"/>
      <c r="AC1" s="452"/>
      <c r="AD1" s="452"/>
      <c r="AE1" s="453"/>
      <c r="AF1" s="350"/>
      <c r="AG1" s="451" t="s">
        <v>261</v>
      </c>
      <c r="AH1" s="452"/>
      <c r="AI1" s="452"/>
      <c r="AJ1" s="452"/>
      <c r="AK1" s="452"/>
      <c r="AL1" s="452"/>
      <c r="AM1" s="452"/>
      <c r="AN1" s="452"/>
      <c r="AO1" s="453"/>
      <c r="AP1" s="350"/>
      <c r="AQ1" s="451" t="s">
        <v>261</v>
      </c>
      <c r="AR1" s="452"/>
      <c r="AS1" s="452"/>
      <c r="AT1" s="452"/>
      <c r="AU1" s="452"/>
      <c r="AV1" s="452"/>
      <c r="AW1" s="452"/>
      <c r="AX1" s="452"/>
      <c r="AY1" s="453"/>
      <c r="AZ1" s="385"/>
      <c r="BA1" s="451" t="s">
        <v>261</v>
      </c>
      <c r="BB1" s="452"/>
      <c r="BC1" s="452"/>
      <c r="BD1" s="452"/>
      <c r="BE1" s="452"/>
      <c r="BF1" s="452"/>
      <c r="BG1" s="452"/>
      <c r="BH1" s="452"/>
      <c r="BI1" s="453"/>
      <c r="BJ1" s="350"/>
      <c r="BK1" s="451" t="s">
        <v>261</v>
      </c>
      <c r="BL1" s="452"/>
      <c r="BM1" s="452"/>
      <c r="BN1" s="452"/>
      <c r="BO1" s="452"/>
      <c r="BP1" s="452"/>
      <c r="BQ1" s="452"/>
      <c r="BR1" s="452"/>
      <c r="BS1" s="453"/>
      <c r="BT1" s="428"/>
      <c r="BU1" s="442"/>
      <c r="BV1" s="443"/>
      <c r="BW1" s="443"/>
      <c r="BX1" s="443"/>
      <c r="BY1" s="444"/>
    </row>
    <row r="2" spans="1:77" ht="18" customHeight="1">
      <c r="A2" s="118"/>
      <c r="B2" s="429" t="s">
        <v>166</v>
      </c>
      <c r="C2" s="126" t="str">
        <f>IF('Workbook Set-up'!$B$4="","[Name of LME-MCO]",'Workbook Set-up'!$B$4)</f>
        <v>[Name of LME-MCO]</v>
      </c>
      <c r="D2" s="298"/>
      <c r="E2" s="119"/>
      <c r="F2" s="119"/>
      <c r="G2" s="119"/>
      <c r="H2" s="119"/>
      <c r="I2" s="119"/>
      <c r="J2" s="119"/>
      <c r="K2" s="125"/>
      <c r="L2" s="119"/>
      <c r="M2" s="126" t="str">
        <f>IF('Workbook Set-up'!$B$4="","[Name of LME-MCO]",'Workbook Set-up'!$B$4)</f>
        <v>[Name of LME-MCO]</v>
      </c>
      <c r="N2" s="298"/>
      <c r="O2" s="119"/>
      <c r="P2" s="119"/>
      <c r="Q2" s="119"/>
      <c r="R2" s="119"/>
      <c r="S2" s="119"/>
      <c r="T2" s="119"/>
      <c r="U2" s="125"/>
      <c r="V2" s="119"/>
      <c r="W2" s="126" t="str">
        <f>IF('Workbook Set-up'!$B$4="","[Name of LME-MCO]",'Workbook Set-up'!$B$4)</f>
        <v>[Name of LME-MCO]</v>
      </c>
      <c r="X2" s="298"/>
      <c r="Y2" s="119"/>
      <c r="Z2" s="119"/>
      <c r="AA2" s="119"/>
      <c r="AB2" s="119"/>
      <c r="AC2" s="119"/>
      <c r="AD2" s="119"/>
      <c r="AE2" s="125"/>
      <c r="AF2" s="119"/>
      <c r="AG2" s="126" t="str">
        <f>IF('Workbook Set-up'!$B$4="","[Name of LME-MCO]",'Workbook Set-up'!$B$4)</f>
        <v>[Name of LME-MCO]</v>
      </c>
      <c r="AH2" s="298"/>
      <c r="AI2" s="119"/>
      <c r="AJ2" s="119"/>
      <c r="AK2" s="119"/>
      <c r="AL2" s="119"/>
      <c r="AM2" s="119"/>
      <c r="AN2" s="119"/>
      <c r="AO2" s="125"/>
      <c r="AP2" s="119"/>
      <c r="AQ2" s="126" t="str">
        <f>IF('Workbook Set-up'!$B$4="","[Name of LME-MCO]",'Workbook Set-up'!$B$4)</f>
        <v>[Name of LME-MCO]</v>
      </c>
      <c r="AR2" s="298"/>
      <c r="AS2" s="119"/>
      <c r="AT2" s="119"/>
      <c r="AU2" s="119"/>
      <c r="AV2" s="119"/>
      <c r="AW2" s="119"/>
      <c r="AX2" s="119"/>
      <c r="AY2" s="125"/>
      <c r="AZ2" s="119"/>
      <c r="BA2" s="126" t="str">
        <f>IF('Workbook Set-up'!$B$4="","[Name of LME-MCO]",'Workbook Set-up'!$B$4)</f>
        <v>[Name of LME-MCO]</v>
      </c>
      <c r="BB2" s="298"/>
      <c r="BC2" s="119"/>
      <c r="BD2" s="119"/>
      <c r="BE2" s="119"/>
      <c r="BF2" s="119"/>
      <c r="BG2" s="119"/>
      <c r="BH2" s="119"/>
      <c r="BI2" s="125"/>
      <c r="BJ2" s="119"/>
      <c r="BK2" s="126" t="str">
        <f>IF('Workbook Set-up'!$B$4="","[Name of LME-MCO]",'Workbook Set-up'!$B$4)</f>
        <v>[Name of LME-MCO]</v>
      </c>
      <c r="BL2" s="298"/>
      <c r="BM2" s="119"/>
      <c r="BN2" s="119"/>
      <c r="BO2" s="119"/>
      <c r="BP2" s="119"/>
      <c r="BQ2" s="119"/>
      <c r="BR2" s="119"/>
      <c r="BS2" s="125"/>
      <c r="BT2" s="428"/>
      <c r="BU2" s="445"/>
      <c r="BV2" s="446"/>
      <c r="BW2" s="446"/>
      <c r="BX2" s="446"/>
      <c r="BY2" s="447"/>
    </row>
    <row r="3" spans="1:77" ht="18" customHeight="1">
      <c r="A3" s="118"/>
      <c r="B3" s="429" t="s">
        <v>3</v>
      </c>
      <c r="C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298"/>
      <c r="E3" s="298"/>
      <c r="F3" s="298"/>
      <c r="G3" s="298"/>
      <c r="H3" s="298"/>
      <c r="I3" s="298"/>
      <c r="J3" s="298"/>
      <c r="K3" s="356"/>
      <c r="L3" s="351"/>
      <c r="M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N3" s="298"/>
      <c r="O3" s="298"/>
      <c r="P3" s="298"/>
      <c r="Q3" s="298"/>
      <c r="R3" s="298"/>
      <c r="S3" s="298"/>
      <c r="T3" s="298"/>
      <c r="U3" s="356"/>
      <c r="V3" s="386"/>
      <c r="W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X3" s="298"/>
      <c r="Y3" s="298"/>
      <c r="Z3" s="298"/>
      <c r="AA3" s="298"/>
      <c r="AB3" s="298"/>
      <c r="AC3" s="298"/>
      <c r="AD3" s="298"/>
      <c r="AE3" s="356"/>
      <c r="AF3" s="351"/>
      <c r="AG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H3" s="298"/>
      <c r="AI3" s="298"/>
      <c r="AJ3" s="298"/>
      <c r="AK3" s="298"/>
      <c r="AL3" s="298"/>
      <c r="AM3" s="298"/>
      <c r="AN3" s="298"/>
      <c r="AO3" s="356"/>
      <c r="AP3" s="351"/>
      <c r="AQ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R3" s="298"/>
      <c r="AS3" s="298"/>
      <c r="AT3" s="298"/>
      <c r="AU3" s="298"/>
      <c r="AV3" s="298"/>
      <c r="AW3" s="298"/>
      <c r="AX3" s="298"/>
      <c r="AY3" s="356"/>
      <c r="AZ3" s="386"/>
      <c r="BA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B3" s="298"/>
      <c r="BC3" s="298"/>
      <c r="BD3" s="298"/>
      <c r="BE3" s="298"/>
      <c r="BF3" s="298"/>
      <c r="BG3" s="298"/>
      <c r="BH3" s="298"/>
      <c r="BI3" s="356"/>
      <c r="BJ3" s="351"/>
      <c r="BK3" s="12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L3" s="298"/>
      <c r="BM3" s="298"/>
      <c r="BN3" s="298"/>
      <c r="BO3" s="298"/>
      <c r="BP3" s="298"/>
      <c r="BQ3" s="298"/>
      <c r="BR3" s="298"/>
      <c r="BS3" s="356"/>
      <c r="BT3" s="428"/>
      <c r="BU3" s="445"/>
      <c r="BV3" s="446"/>
      <c r="BW3" s="446"/>
      <c r="BX3" s="446"/>
      <c r="BY3" s="447"/>
    </row>
    <row r="4" spans="1:77" ht="17.25" customHeight="1" thickBot="1">
      <c r="A4" s="120"/>
      <c r="B4" s="430" t="s">
        <v>10</v>
      </c>
      <c r="C4" s="120" t="str">
        <f>IF(AND('Workbook Set-up'!$B$13="",'Workbook Set-up'!$B$14=""),"",IF('Workbook Set-up'!$B$13='Workbook Set-up'!$B$14,TEXT('Workbook Set-up'!$B$13,"m/d/yyyy"),IF('Workbook Set-up'!$B$13&lt;&gt;'Workbook Set-up'!$B$14,TEXT('Workbook Set-up'!$B$13,"m/d/yyyy")&amp;" to "&amp;TEXT('Workbook Set-up'!$B$14,"m/d/yyyy"),"")))</f>
        <v/>
      </c>
      <c r="D4" s="121"/>
      <c r="E4" s="121"/>
      <c r="F4" s="121"/>
      <c r="G4" s="121"/>
      <c r="H4" s="121"/>
      <c r="I4" s="121"/>
      <c r="J4" s="121"/>
      <c r="K4" s="122"/>
      <c r="L4" s="121"/>
      <c r="M4" s="120" t="str">
        <f>IF(AND('Workbook Set-up'!$B$13="",'Workbook Set-up'!$B$14=""),"",IF('Workbook Set-up'!$B$13='Workbook Set-up'!$B$14,TEXT('Workbook Set-up'!$B$13,"m/d/yyyy"),IF('Workbook Set-up'!$B$13&lt;&gt;'Workbook Set-up'!$B$14,TEXT('Workbook Set-up'!$B$13,"m/d/yyyy")&amp;" to "&amp;TEXT('Workbook Set-up'!$B$14,"m/d/yyyy"),"")))</f>
        <v/>
      </c>
      <c r="N4" s="121"/>
      <c r="O4" s="121"/>
      <c r="P4" s="121"/>
      <c r="Q4" s="121"/>
      <c r="R4" s="121"/>
      <c r="S4" s="121"/>
      <c r="T4" s="121"/>
      <c r="U4" s="122"/>
      <c r="V4" s="121"/>
      <c r="W4" s="120" t="str">
        <f>IF(AND('Workbook Set-up'!$B$13="",'Workbook Set-up'!$B$14=""),"",IF('Workbook Set-up'!$B$13='Workbook Set-up'!$B$14,TEXT('Workbook Set-up'!$B$13,"m/d/yyyy"),IF('Workbook Set-up'!$B$13&lt;&gt;'Workbook Set-up'!$B$14,TEXT('Workbook Set-up'!$B$13,"m/d/yyyy")&amp;" to "&amp;TEXT('Workbook Set-up'!$B$14,"m/d/yyyy"),"")))</f>
        <v/>
      </c>
      <c r="X4" s="121"/>
      <c r="Y4" s="121"/>
      <c r="Z4" s="121"/>
      <c r="AA4" s="121"/>
      <c r="AB4" s="121"/>
      <c r="AC4" s="121"/>
      <c r="AD4" s="121"/>
      <c r="AE4" s="122"/>
      <c r="AF4" s="121"/>
      <c r="AG4" s="120" t="str">
        <f>IF(AND('Workbook Set-up'!$B$13="",'Workbook Set-up'!$B$14=""),"",IF('Workbook Set-up'!$B$13='Workbook Set-up'!$B$14,TEXT('Workbook Set-up'!$B$13,"m/d/yyyy"),IF('Workbook Set-up'!$B$13&lt;&gt;'Workbook Set-up'!$B$14,TEXT('Workbook Set-up'!$B$13,"m/d/yyyy")&amp;" to "&amp;TEXT('Workbook Set-up'!$B$14,"m/d/yyyy"),"")))</f>
        <v/>
      </c>
      <c r="AH4" s="121"/>
      <c r="AI4" s="121"/>
      <c r="AJ4" s="121"/>
      <c r="AK4" s="121"/>
      <c r="AL4" s="121"/>
      <c r="AM4" s="121"/>
      <c r="AN4" s="121"/>
      <c r="AO4" s="122"/>
      <c r="AP4" s="121"/>
      <c r="AQ4" s="120" t="str">
        <f>IF(AND('Workbook Set-up'!$B$13="",'Workbook Set-up'!$B$14=""),"",IF('Workbook Set-up'!$B$13='Workbook Set-up'!$B$14,TEXT('Workbook Set-up'!$B$13,"m/d/yyyy"),IF('Workbook Set-up'!$B$13&lt;&gt;'Workbook Set-up'!$B$14,TEXT('Workbook Set-up'!$B$13,"m/d/yyyy")&amp;" to "&amp;TEXT('Workbook Set-up'!$B$14,"m/d/yyyy"),"")))</f>
        <v/>
      </c>
      <c r="AR4" s="121"/>
      <c r="AS4" s="121"/>
      <c r="AT4" s="121"/>
      <c r="AU4" s="121"/>
      <c r="AV4" s="121"/>
      <c r="AW4" s="121"/>
      <c r="AX4" s="121"/>
      <c r="AY4" s="122"/>
      <c r="AZ4" s="121"/>
      <c r="BA4" s="120" t="str">
        <f>IF(AND('Workbook Set-up'!$B$13="",'Workbook Set-up'!$B$14=""),"",IF('Workbook Set-up'!$B$13='Workbook Set-up'!$B$14,TEXT('Workbook Set-up'!$B$13,"m/d/yyyy"),IF('Workbook Set-up'!$B$13&lt;&gt;'Workbook Set-up'!$B$14,TEXT('Workbook Set-up'!$B$13,"m/d/yyyy")&amp;" to "&amp;TEXT('Workbook Set-up'!$B$14,"m/d/yyyy"),"")))</f>
        <v/>
      </c>
      <c r="BB4" s="121"/>
      <c r="BC4" s="121"/>
      <c r="BD4" s="121"/>
      <c r="BE4" s="121"/>
      <c r="BF4" s="121"/>
      <c r="BG4" s="121"/>
      <c r="BH4" s="121"/>
      <c r="BI4" s="122"/>
      <c r="BJ4" s="121"/>
      <c r="BK4" s="120" t="str">
        <f>IF(AND('Workbook Set-up'!$B$13="",'Workbook Set-up'!$B$14=""),"",IF('Workbook Set-up'!$B$13='Workbook Set-up'!$B$14,TEXT('Workbook Set-up'!$B$13,"m/d/yyyy"),IF('Workbook Set-up'!$B$13&lt;&gt;'Workbook Set-up'!$B$14,TEXT('Workbook Set-up'!$B$13,"m/d/yyyy")&amp;" to "&amp;TEXT('Workbook Set-up'!$B$14,"m/d/yyyy"),"")))</f>
        <v/>
      </c>
      <c r="BL4" s="121"/>
      <c r="BM4" s="121"/>
      <c r="BN4" s="121"/>
      <c r="BO4" s="121"/>
      <c r="BP4" s="121"/>
      <c r="BQ4" s="121"/>
      <c r="BR4" s="121"/>
      <c r="BS4" s="122"/>
      <c r="BT4" s="428"/>
      <c r="BU4" s="448"/>
      <c r="BV4" s="449"/>
      <c r="BW4" s="449"/>
      <c r="BX4" s="449"/>
      <c r="BY4" s="450"/>
    </row>
    <row r="5" spans="1:77" s="8" customFormat="1" ht="15" customHeight="1">
      <c r="A5" s="326"/>
      <c r="B5" s="327" t="s">
        <v>201</v>
      </c>
      <c r="C5" s="268"/>
      <c r="D5" s="332"/>
      <c r="E5" s="317"/>
      <c r="F5" s="266"/>
      <c r="G5" s="319"/>
      <c r="H5" s="265"/>
      <c r="I5" s="319"/>
      <c r="J5" s="332"/>
      <c r="K5" s="417"/>
      <c r="L5" s="352"/>
      <c r="M5" s="334"/>
      <c r="N5" s="332"/>
      <c r="O5" s="317"/>
      <c r="P5" s="266"/>
      <c r="Q5" s="319"/>
      <c r="R5" s="265"/>
      <c r="S5" s="319"/>
      <c r="T5" s="332"/>
      <c r="U5" s="417"/>
      <c r="V5" s="352"/>
      <c r="W5" s="268"/>
      <c r="X5" s="332"/>
      <c r="Y5" s="317"/>
      <c r="Z5" s="266"/>
      <c r="AA5" s="319"/>
      <c r="AB5" s="265"/>
      <c r="AC5" s="319"/>
      <c r="AD5" s="332"/>
      <c r="AE5" s="417"/>
      <c r="AF5" s="352"/>
      <c r="AG5" s="268"/>
      <c r="AH5" s="332"/>
      <c r="AI5" s="317"/>
      <c r="AJ5" s="266"/>
      <c r="AK5" s="319"/>
      <c r="AL5" s="265"/>
      <c r="AM5" s="319"/>
      <c r="AN5" s="332"/>
      <c r="AO5" s="417"/>
      <c r="AP5" s="352"/>
      <c r="AQ5" s="334"/>
      <c r="AR5" s="332"/>
      <c r="AS5" s="317"/>
      <c r="AT5" s="266"/>
      <c r="AU5" s="319"/>
      <c r="AV5" s="265"/>
      <c r="AW5" s="319"/>
      <c r="AX5" s="332"/>
      <c r="AY5" s="417"/>
      <c r="AZ5" s="352"/>
      <c r="BA5" s="268"/>
      <c r="BB5" s="332"/>
      <c r="BC5" s="317"/>
      <c r="BD5" s="266"/>
      <c r="BE5" s="319"/>
      <c r="BF5" s="265"/>
      <c r="BG5" s="319"/>
      <c r="BH5" s="332"/>
      <c r="BI5" s="417"/>
      <c r="BJ5" s="352"/>
      <c r="BK5" s="268"/>
      <c r="BL5" s="332"/>
      <c r="BM5" s="317"/>
      <c r="BN5" s="266"/>
      <c r="BO5" s="319"/>
      <c r="BP5" s="265"/>
      <c r="BQ5" s="319"/>
      <c r="BR5" s="332"/>
      <c r="BS5" s="320"/>
      <c r="BU5" s="15"/>
      <c r="BV5" s="16"/>
      <c r="BW5" s="16"/>
      <c r="BX5" s="16"/>
      <c r="BY5" s="17"/>
    </row>
    <row r="6" spans="1:77" s="8" customFormat="1">
      <c r="A6" s="326"/>
      <c r="B6" s="327" t="s">
        <v>203</v>
      </c>
      <c r="C6" s="271"/>
      <c r="D6" s="270"/>
      <c r="E6" s="316"/>
      <c r="F6" s="270"/>
      <c r="G6" s="316"/>
      <c r="H6" s="270"/>
      <c r="I6" s="316"/>
      <c r="J6" s="270"/>
      <c r="K6" s="418"/>
      <c r="L6" s="353"/>
      <c r="M6" s="335"/>
      <c r="N6" s="270"/>
      <c r="O6" s="316"/>
      <c r="P6" s="270"/>
      <c r="Q6" s="316"/>
      <c r="R6" s="270"/>
      <c r="S6" s="316"/>
      <c r="T6" s="270"/>
      <c r="U6" s="418"/>
      <c r="V6" s="353"/>
      <c r="W6" s="271"/>
      <c r="X6" s="270"/>
      <c r="Y6" s="316"/>
      <c r="Z6" s="270"/>
      <c r="AA6" s="316"/>
      <c r="AB6" s="270"/>
      <c r="AC6" s="316"/>
      <c r="AD6" s="270"/>
      <c r="AE6" s="418"/>
      <c r="AF6" s="353"/>
      <c r="AG6" s="271"/>
      <c r="AH6" s="270"/>
      <c r="AI6" s="316"/>
      <c r="AJ6" s="270"/>
      <c r="AK6" s="316"/>
      <c r="AL6" s="270"/>
      <c r="AM6" s="316"/>
      <c r="AN6" s="270"/>
      <c r="AO6" s="418"/>
      <c r="AP6" s="353"/>
      <c r="AQ6" s="335"/>
      <c r="AR6" s="270"/>
      <c r="AS6" s="316"/>
      <c r="AT6" s="270"/>
      <c r="AU6" s="316"/>
      <c r="AV6" s="270"/>
      <c r="AW6" s="316"/>
      <c r="AX6" s="270"/>
      <c r="AY6" s="418"/>
      <c r="AZ6" s="353"/>
      <c r="BA6" s="271"/>
      <c r="BB6" s="270"/>
      <c r="BC6" s="316"/>
      <c r="BD6" s="270"/>
      <c r="BE6" s="316"/>
      <c r="BF6" s="270"/>
      <c r="BG6" s="316"/>
      <c r="BH6" s="270"/>
      <c r="BI6" s="418"/>
      <c r="BJ6" s="353"/>
      <c r="BK6" s="271"/>
      <c r="BL6" s="270"/>
      <c r="BM6" s="316"/>
      <c r="BN6" s="270"/>
      <c r="BO6" s="316"/>
      <c r="BP6" s="270"/>
      <c r="BQ6" s="316"/>
      <c r="BR6" s="270"/>
      <c r="BS6" s="321"/>
      <c r="BU6" s="15"/>
      <c r="BV6" s="16"/>
      <c r="BW6" s="16"/>
      <c r="BX6" s="16"/>
      <c r="BY6" s="17"/>
    </row>
    <row r="7" spans="1:77" s="8" customFormat="1">
      <c r="A7" s="326"/>
      <c r="B7" s="327" t="s">
        <v>231</v>
      </c>
      <c r="C7" s="271"/>
      <c r="D7" s="270"/>
      <c r="E7" s="316"/>
      <c r="F7" s="270"/>
      <c r="G7" s="316"/>
      <c r="H7" s="270"/>
      <c r="I7" s="316"/>
      <c r="J7" s="270"/>
      <c r="K7" s="418"/>
      <c r="L7" s="353"/>
      <c r="M7" s="335"/>
      <c r="N7" s="270"/>
      <c r="O7" s="316"/>
      <c r="P7" s="270"/>
      <c r="Q7" s="316"/>
      <c r="R7" s="270"/>
      <c r="S7" s="316"/>
      <c r="T7" s="270"/>
      <c r="U7" s="418"/>
      <c r="V7" s="353"/>
      <c r="W7" s="271"/>
      <c r="X7" s="270"/>
      <c r="Y7" s="316"/>
      <c r="Z7" s="270"/>
      <c r="AA7" s="316"/>
      <c r="AB7" s="270"/>
      <c r="AC7" s="316"/>
      <c r="AD7" s="270"/>
      <c r="AE7" s="418"/>
      <c r="AF7" s="353"/>
      <c r="AG7" s="271"/>
      <c r="AH7" s="270"/>
      <c r="AI7" s="316"/>
      <c r="AJ7" s="270"/>
      <c r="AK7" s="316"/>
      <c r="AL7" s="270"/>
      <c r="AM7" s="316"/>
      <c r="AN7" s="270"/>
      <c r="AO7" s="418"/>
      <c r="AP7" s="353"/>
      <c r="AQ7" s="335"/>
      <c r="AR7" s="270"/>
      <c r="AS7" s="316"/>
      <c r="AT7" s="270"/>
      <c r="AU7" s="316"/>
      <c r="AV7" s="270"/>
      <c r="AW7" s="316"/>
      <c r="AX7" s="270"/>
      <c r="AY7" s="418"/>
      <c r="AZ7" s="353"/>
      <c r="BA7" s="271"/>
      <c r="BB7" s="270"/>
      <c r="BC7" s="316"/>
      <c r="BD7" s="270"/>
      <c r="BE7" s="316"/>
      <c r="BF7" s="270"/>
      <c r="BG7" s="316"/>
      <c r="BH7" s="270"/>
      <c r="BI7" s="418"/>
      <c r="BJ7" s="353"/>
      <c r="BK7" s="271"/>
      <c r="BL7" s="270"/>
      <c r="BM7" s="316"/>
      <c r="BN7" s="270"/>
      <c r="BO7" s="316"/>
      <c r="BP7" s="270"/>
      <c r="BQ7" s="316"/>
      <c r="BR7" s="270"/>
      <c r="BS7" s="321"/>
      <c r="BU7" s="15"/>
      <c r="BV7" s="16"/>
      <c r="BW7" s="16"/>
      <c r="BX7" s="16"/>
      <c r="BY7" s="17"/>
    </row>
    <row r="8" spans="1:77" s="8" customFormat="1">
      <c r="A8" s="326"/>
      <c r="B8" s="327" t="s">
        <v>204</v>
      </c>
      <c r="C8" s="271"/>
      <c r="D8" s="270"/>
      <c r="E8" s="316"/>
      <c r="F8" s="270"/>
      <c r="G8" s="316"/>
      <c r="H8" s="270"/>
      <c r="I8" s="316"/>
      <c r="J8" s="270"/>
      <c r="K8" s="418"/>
      <c r="L8" s="353"/>
      <c r="M8" s="335"/>
      <c r="N8" s="270"/>
      <c r="O8" s="316"/>
      <c r="P8" s="270"/>
      <c r="Q8" s="316"/>
      <c r="R8" s="270"/>
      <c r="S8" s="316"/>
      <c r="T8" s="270"/>
      <c r="U8" s="418"/>
      <c r="V8" s="353"/>
      <c r="W8" s="271"/>
      <c r="X8" s="270"/>
      <c r="Y8" s="316"/>
      <c r="Z8" s="270"/>
      <c r="AA8" s="316"/>
      <c r="AB8" s="270"/>
      <c r="AC8" s="316"/>
      <c r="AD8" s="270"/>
      <c r="AE8" s="418"/>
      <c r="AF8" s="353"/>
      <c r="AG8" s="271"/>
      <c r="AH8" s="270"/>
      <c r="AI8" s="316"/>
      <c r="AJ8" s="270"/>
      <c r="AK8" s="316"/>
      <c r="AL8" s="270"/>
      <c r="AM8" s="316"/>
      <c r="AN8" s="270"/>
      <c r="AO8" s="418"/>
      <c r="AP8" s="353"/>
      <c r="AQ8" s="335"/>
      <c r="AR8" s="270"/>
      <c r="AS8" s="316"/>
      <c r="AT8" s="270"/>
      <c r="AU8" s="316"/>
      <c r="AV8" s="270"/>
      <c r="AW8" s="316"/>
      <c r="AX8" s="270"/>
      <c r="AY8" s="418"/>
      <c r="AZ8" s="353"/>
      <c r="BA8" s="271"/>
      <c r="BB8" s="270"/>
      <c r="BC8" s="316"/>
      <c r="BD8" s="270"/>
      <c r="BE8" s="316"/>
      <c r="BF8" s="270"/>
      <c r="BG8" s="316"/>
      <c r="BH8" s="270"/>
      <c r="BI8" s="418"/>
      <c r="BJ8" s="353"/>
      <c r="BK8" s="271"/>
      <c r="BL8" s="270"/>
      <c r="BM8" s="316"/>
      <c r="BN8" s="270"/>
      <c r="BO8" s="316"/>
      <c r="BP8" s="270"/>
      <c r="BQ8" s="316"/>
      <c r="BR8" s="270"/>
      <c r="BS8" s="321"/>
      <c r="BU8" s="15"/>
      <c r="BV8" s="16"/>
      <c r="BW8" s="16"/>
      <c r="BX8" s="16"/>
      <c r="BY8" s="17"/>
    </row>
    <row r="9" spans="1:77" s="8" customFormat="1" ht="15" customHeight="1">
      <c r="A9" s="326"/>
      <c r="B9" s="327" t="s">
        <v>202</v>
      </c>
      <c r="C9" s="269"/>
      <c r="D9" s="264"/>
      <c r="E9" s="318"/>
      <c r="F9" s="264"/>
      <c r="G9" s="318"/>
      <c r="H9" s="264"/>
      <c r="I9" s="318"/>
      <c r="J9" s="264"/>
      <c r="K9" s="419"/>
      <c r="L9" s="354"/>
      <c r="M9" s="336"/>
      <c r="N9" s="264"/>
      <c r="O9" s="318"/>
      <c r="P9" s="264"/>
      <c r="Q9" s="318"/>
      <c r="R9" s="264"/>
      <c r="S9" s="318"/>
      <c r="T9" s="264"/>
      <c r="U9" s="419"/>
      <c r="V9" s="354"/>
      <c r="W9" s="269"/>
      <c r="X9" s="264"/>
      <c r="Y9" s="318"/>
      <c r="Z9" s="264"/>
      <c r="AA9" s="318"/>
      <c r="AB9" s="264"/>
      <c r="AC9" s="318"/>
      <c r="AD9" s="264"/>
      <c r="AE9" s="419"/>
      <c r="AF9" s="354"/>
      <c r="AG9" s="269"/>
      <c r="AH9" s="264"/>
      <c r="AI9" s="318"/>
      <c r="AJ9" s="264"/>
      <c r="AK9" s="318"/>
      <c r="AL9" s="264"/>
      <c r="AM9" s="318"/>
      <c r="AN9" s="264"/>
      <c r="AO9" s="419"/>
      <c r="AP9" s="354"/>
      <c r="AQ9" s="336"/>
      <c r="AR9" s="264"/>
      <c r="AS9" s="318"/>
      <c r="AT9" s="264"/>
      <c r="AU9" s="318"/>
      <c r="AV9" s="264"/>
      <c r="AW9" s="318"/>
      <c r="AX9" s="264"/>
      <c r="AY9" s="419"/>
      <c r="AZ9" s="354"/>
      <c r="BA9" s="269"/>
      <c r="BB9" s="264"/>
      <c r="BC9" s="318"/>
      <c r="BD9" s="264"/>
      <c r="BE9" s="318"/>
      <c r="BF9" s="264"/>
      <c r="BG9" s="318"/>
      <c r="BH9" s="264"/>
      <c r="BI9" s="419"/>
      <c r="BJ9" s="354"/>
      <c r="BK9" s="269"/>
      <c r="BL9" s="264"/>
      <c r="BM9" s="318"/>
      <c r="BN9" s="264"/>
      <c r="BO9" s="318"/>
      <c r="BP9" s="264"/>
      <c r="BQ9" s="318"/>
      <c r="BR9" s="264"/>
      <c r="BS9" s="322"/>
      <c r="BU9" s="15"/>
      <c r="BV9" s="16"/>
      <c r="BW9" s="16"/>
      <c r="BX9" s="16"/>
      <c r="BY9" s="17"/>
    </row>
    <row r="10" spans="1:77" s="8" customFormat="1" ht="15" customHeight="1">
      <c r="A10" s="326"/>
      <c r="B10" s="327" t="s">
        <v>205</v>
      </c>
      <c r="C10" s="436" t="str">
        <f>IF(C9,(C9+7),"")</f>
        <v/>
      </c>
      <c r="D10" s="264"/>
      <c r="E10" s="264" t="str">
        <f>IF(E9,(E9+7),"")</f>
        <v/>
      </c>
      <c r="F10" s="264"/>
      <c r="G10" s="264" t="str">
        <f>IF(G9,(G9+7),"")</f>
        <v/>
      </c>
      <c r="H10" s="264"/>
      <c r="I10" s="264" t="str">
        <f>IF(I9,(I9+7),"")</f>
        <v/>
      </c>
      <c r="J10" s="264"/>
      <c r="K10" s="435" t="str">
        <f>IF(K9,(K9+7),"")</f>
        <v/>
      </c>
      <c r="L10" s="354"/>
      <c r="M10" s="439" t="str">
        <f>IF(M9,(M9+7),"")</f>
        <v/>
      </c>
      <c r="N10" s="264"/>
      <c r="O10" s="264" t="str">
        <f>IF(O9,(O9+7),"")</f>
        <v/>
      </c>
      <c r="P10" s="264"/>
      <c r="Q10" s="264" t="str">
        <f>IF(Q9,(Q9+7),"")</f>
        <v/>
      </c>
      <c r="R10" s="264"/>
      <c r="S10" s="264" t="str">
        <f>IF(S9,(S9+7),"")</f>
        <v/>
      </c>
      <c r="T10" s="264"/>
      <c r="U10" s="435" t="str">
        <f>IF(U9,(U9+7),"")</f>
        <v/>
      </c>
      <c r="V10" s="354"/>
      <c r="W10" s="269"/>
      <c r="X10" s="264"/>
      <c r="Y10" s="318"/>
      <c r="Z10" s="264"/>
      <c r="AA10" s="318"/>
      <c r="AB10" s="264"/>
      <c r="AC10" s="318"/>
      <c r="AD10" s="264"/>
      <c r="AE10" s="419"/>
      <c r="AF10" s="354"/>
      <c r="AG10" s="269"/>
      <c r="AH10" s="264"/>
      <c r="AI10" s="318"/>
      <c r="AJ10" s="264"/>
      <c r="AK10" s="318"/>
      <c r="AL10" s="264"/>
      <c r="AM10" s="318"/>
      <c r="AN10" s="264"/>
      <c r="AO10" s="419"/>
      <c r="AP10" s="354"/>
      <c r="AQ10" s="336"/>
      <c r="AR10" s="264"/>
      <c r="AS10" s="318"/>
      <c r="AT10" s="264"/>
      <c r="AU10" s="318"/>
      <c r="AV10" s="264"/>
      <c r="AW10" s="318"/>
      <c r="AX10" s="264"/>
      <c r="AY10" s="419"/>
      <c r="AZ10" s="354"/>
      <c r="BA10" s="269"/>
      <c r="BB10" s="264"/>
      <c r="BC10" s="318"/>
      <c r="BD10" s="264"/>
      <c r="BE10" s="318"/>
      <c r="BF10" s="264"/>
      <c r="BG10" s="318"/>
      <c r="BH10" s="264"/>
      <c r="BI10" s="419"/>
      <c r="BJ10" s="354"/>
      <c r="BK10" s="269"/>
      <c r="BL10" s="264"/>
      <c r="BM10" s="318"/>
      <c r="BN10" s="264"/>
      <c r="BO10" s="318"/>
      <c r="BP10" s="264"/>
      <c r="BQ10" s="318"/>
      <c r="BR10" s="264"/>
      <c r="BS10" s="322"/>
      <c r="BU10" s="15"/>
      <c r="BV10" s="16"/>
      <c r="BW10" s="16"/>
      <c r="BX10" s="16"/>
      <c r="BY10" s="17"/>
    </row>
    <row r="11" spans="1:77" s="8" customFormat="1" ht="15" customHeight="1">
      <c r="A11" s="326"/>
      <c r="B11" s="327" t="s">
        <v>229</v>
      </c>
      <c r="C11" s="436" t="str">
        <f>IF(C9,(C9+12),"")</f>
        <v/>
      </c>
      <c r="D11" s="264"/>
      <c r="E11" s="264" t="str">
        <f>IF(E9,(E9+12),"")</f>
        <v/>
      </c>
      <c r="F11" s="264"/>
      <c r="G11" s="264" t="str">
        <f>IF(G9,(G9+12),"")</f>
        <v/>
      </c>
      <c r="H11" s="264"/>
      <c r="I11" s="264" t="str">
        <f>IF(I9,(I9+12),"")</f>
        <v/>
      </c>
      <c r="J11" s="264"/>
      <c r="K11" s="435" t="str">
        <f>IF(K9,(K9+12),"")</f>
        <v/>
      </c>
      <c r="L11" s="354"/>
      <c r="M11" s="439" t="str">
        <f>IF(M9,(M9+12),"")</f>
        <v/>
      </c>
      <c r="N11" s="264"/>
      <c r="O11" s="264" t="str">
        <f>IF(O9,(O9+12),"")</f>
        <v/>
      </c>
      <c r="P11" s="264"/>
      <c r="Q11" s="264" t="str">
        <f>IF(Q9,(Q9+12),"")</f>
        <v/>
      </c>
      <c r="R11" s="264"/>
      <c r="S11" s="264" t="str">
        <f>IF(S9,(S9+12),"")</f>
        <v/>
      </c>
      <c r="T11" s="264"/>
      <c r="U11" s="435" t="str">
        <f>IF(U9,(U9+12),"")</f>
        <v/>
      </c>
      <c r="V11" s="354"/>
      <c r="W11" s="269"/>
      <c r="X11" s="264"/>
      <c r="Y11" s="318"/>
      <c r="Z11" s="264"/>
      <c r="AA11" s="318"/>
      <c r="AB11" s="264"/>
      <c r="AC11" s="318"/>
      <c r="AD11" s="264"/>
      <c r="AE11" s="419"/>
      <c r="AF11" s="354"/>
      <c r="AG11" s="269"/>
      <c r="AH11" s="264"/>
      <c r="AI11" s="318"/>
      <c r="AJ11" s="264"/>
      <c r="AK11" s="318"/>
      <c r="AL11" s="264"/>
      <c r="AM11" s="318"/>
      <c r="AN11" s="264"/>
      <c r="AO11" s="419"/>
      <c r="AP11" s="354"/>
      <c r="AQ11" s="336"/>
      <c r="AR11" s="264"/>
      <c r="AS11" s="318"/>
      <c r="AT11" s="264"/>
      <c r="AU11" s="318"/>
      <c r="AV11" s="264"/>
      <c r="AW11" s="318"/>
      <c r="AX11" s="264"/>
      <c r="AY11" s="419"/>
      <c r="AZ11" s="354"/>
      <c r="BA11" s="269"/>
      <c r="BB11" s="264"/>
      <c r="BC11" s="318"/>
      <c r="BD11" s="264"/>
      <c r="BE11" s="318"/>
      <c r="BF11" s="264"/>
      <c r="BG11" s="318"/>
      <c r="BH11" s="264"/>
      <c r="BI11" s="419"/>
      <c r="BJ11" s="354"/>
      <c r="BK11" s="269"/>
      <c r="BL11" s="264"/>
      <c r="BM11" s="318"/>
      <c r="BN11" s="264"/>
      <c r="BO11" s="318"/>
      <c r="BP11" s="264"/>
      <c r="BQ11" s="318"/>
      <c r="BR11" s="264"/>
      <c r="BS11" s="322"/>
      <c r="BU11" s="15"/>
      <c r="BV11" s="16"/>
      <c r="BW11" s="16"/>
      <c r="BX11" s="16"/>
      <c r="BY11" s="17"/>
    </row>
    <row r="12" spans="1:77" s="8" customFormat="1" ht="15" customHeight="1" thickBot="1">
      <c r="A12" s="328"/>
      <c r="B12" s="329" t="s">
        <v>230</v>
      </c>
      <c r="C12" s="437" t="str">
        <f>IF(C9,(C9+30),"")</f>
        <v/>
      </c>
      <c r="D12" s="338"/>
      <c r="E12" s="267" t="str">
        <f>IF(E9,(E9+30),"")</f>
        <v/>
      </c>
      <c r="F12" s="267"/>
      <c r="G12" s="267" t="str">
        <f>IF(G9,(G9+30),"")</f>
        <v/>
      </c>
      <c r="H12" s="267"/>
      <c r="I12" s="267" t="str">
        <f>IF(I9,(I9+30),"")</f>
        <v/>
      </c>
      <c r="J12" s="267"/>
      <c r="K12" s="441" t="str">
        <f>IF(K9,(K9+30),"")</f>
        <v/>
      </c>
      <c r="L12" s="355"/>
      <c r="M12" s="440" t="str">
        <f>IF(M9,(M9+30),"")</f>
        <v/>
      </c>
      <c r="N12" s="338"/>
      <c r="O12" s="267" t="str">
        <f>IF(O9,(O9+30),"")</f>
        <v/>
      </c>
      <c r="P12" s="267"/>
      <c r="Q12" s="267" t="str">
        <f>IF(Q9,(Q9+30),"")</f>
        <v/>
      </c>
      <c r="R12" s="267"/>
      <c r="S12" s="267" t="str">
        <f>IF(S9,(S9+30),"")</f>
        <v/>
      </c>
      <c r="T12" s="267"/>
      <c r="U12" s="441" t="str">
        <f>IF(U9,(U9+30),"")</f>
        <v/>
      </c>
      <c r="V12" s="355"/>
      <c r="W12" s="324"/>
      <c r="X12" s="338"/>
      <c r="Y12" s="323"/>
      <c r="Z12" s="267"/>
      <c r="AA12" s="323"/>
      <c r="AB12" s="267"/>
      <c r="AC12" s="323"/>
      <c r="AD12" s="267"/>
      <c r="AE12" s="420"/>
      <c r="AF12" s="355"/>
      <c r="AG12" s="324"/>
      <c r="AH12" s="338"/>
      <c r="AI12" s="323"/>
      <c r="AJ12" s="267"/>
      <c r="AK12" s="323"/>
      <c r="AL12" s="267"/>
      <c r="AM12" s="323"/>
      <c r="AN12" s="267"/>
      <c r="AO12" s="420"/>
      <c r="AP12" s="355"/>
      <c r="AQ12" s="337"/>
      <c r="AR12" s="338"/>
      <c r="AS12" s="323"/>
      <c r="AT12" s="267"/>
      <c r="AU12" s="323"/>
      <c r="AV12" s="267"/>
      <c r="AW12" s="323"/>
      <c r="AX12" s="267"/>
      <c r="AY12" s="420"/>
      <c r="AZ12" s="355"/>
      <c r="BA12" s="324"/>
      <c r="BB12" s="338"/>
      <c r="BC12" s="323"/>
      <c r="BD12" s="267"/>
      <c r="BE12" s="323"/>
      <c r="BF12" s="267"/>
      <c r="BG12" s="323"/>
      <c r="BH12" s="267"/>
      <c r="BI12" s="420"/>
      <c r="BJ12" s="355"/>
      <c r="BK12" s="324"/>
      <c r="BL12" s="338"/>
      <c r="BM12" s="323"/>
      <c r="BN12" s="267"/>
      <c r="BO12" s="323"/>
      <c r="BP12" s="267"/>
      <c r="BQ12" s="323"/>
      <c r="BR12" s="267"/>
      <c r="BS12" s="325"/>
      <c r="BU12" s="18" t="s">
        <v>11</v>
      </c>
      <c r="BV12" s="19"/>
      <c r="BW12" s="19"/>
      <c r="BX12" s="19"/>
      <c r="BY12" s="20"/>
    </row>
    <row r="13" spans="1:77" s="10" customFormat="1" ht="32.1" customHeight="1" thickBot="1">
      <c r="A13" s="21" t="s">
        <v>12</v>
      </c>
      <c r="B13" s="22" t="s">
        <v>13</v>
      </c>
      <c r="C13" s="23">
        <v>1</v>
      </c>
      <c r="D13" s="108"/>
      <c r="E13" s="24">
        <v>2</v>
      </c>
      <c r="F13" s="315"/>
      <c r="G13" s="24">
        <v>3</v>
      </c>
      <c r="H13" s="315"/>
      <c r="I13" s="24">
        <v>4</v>
      </c>
      <c r="J13" s="331"/>
      <c r="K13" s="25">
        <v>5</v>
      </c>
      <c r="L13" s="333"/>
      <c r="M13" s="23">
        <v>6</v>
      </c>
      <c r="N13" s="333"/>
      <c r="O13" s="24">
        <v>7</v>
      </c>
      <c r="P13" s="315"/>
      <c r="Q13" s="24">
        <v>8</v>
      </c>
      <c r="R13" s="315"/>
      <c r="S13" s="24">
        <v>9</v>
      </c>
      <c r="T13" s="331"/>
      <c r="U13" s="25">
        <v>10</v>
      </c>
      <c r="V13" s="333"/>
      <c r="W13" s="23">
        <v>11</v>
      </c>
      <c r="X13" s="333"/>
      <c r="Y13" s="24">
        <v>12</v>
      </c>
      <c r="Z13" s="315"/>
      <c r="AA13" s="24">
        <v>13</v>
      </c>
      <c r="AB13" s="315"/>
      <c r="AC13" s="24">
        <v>14</v>
      </c>
      <c r="AD13" s="315"/>
      <c r="AE13" s="25">
        <v>15</v>
      </c>
      <c r="AF13" s="333"/>
      <c r="AG13" s="23">
        <v>16</v>
      </c>
      <c r="AH13" s="108"/>
      <c r="AI13" s="24">
        <v>17</v>
      </c>
      <c r="AJ13" s="315"/>
      <c r="AK13" s="24">
        <v>18</v>
      </c>
      <c r="AL13" s="315"/>
      <c r="AM13" s="24">
        <v>19</v>
      </c>
      <c r="AN13" s="331"/>
      <c r="AO13" s="25">
        <v>20</v>
      </c>
      <c r="AP13" s="333"/>
      <c r="AQ13" s="23">
        <v>21</v>
      </c>
      <c r="AR13" s="333"/>
      <c r="AS13" s="24">
        <v>22</v>
      </c>
      <c r="AT13" s="315"/>
      <c r="AU13" s="24">
        <v>23</v>
      </c>
      <c r="AV13" s="315"/>
      <c r="AW13" s="24">
        <v>24</v>
      </c>
      <c r="AX13" s="331"/>
      <c r="AY13" s="25">
        <v>25</v>
      </c>
      <c r="AZ13" s="333"/>
      <c r="BA13" s="23">
        <v>26</v>
      </c>
      <c r="BB13" s="333"/>
      <c r="BC13" s="24">
        <v>27</v>
      </c>
      <c r="BD13" s="315"/>
      <c r="BE13" s="24">
        <v>28</v>
      </c>
      <c r="BF13" s="315"/>
      <c r="BG13" s="24">
        <v>29</v>
      </c>
      <c r="BH13" s="315"/>
      <c r="BI13" s="25">
        <v>30</v>
      </c>
      <c r="BJ13" s="333"/>
      <c r="BK13" s="23">
        <v>31</v>
      </c>
      <c r="BL13" s="333"/>
      <c r="BM13" s="24">
        <v>32</v>
      </c>
      <c r="BN13" s="315"/>
      <c r="BO13" s="24">
        <v>33</v>
      </c>
      <c r="BP13" s="315"/>
      <c r="BQ13" s="24">
        <v>34</v>
      </c>
      <c r="BR13" s="315"/>
      <c r="BS13" s="341">
        <v>35</v>
      </c>
      <c r="BU13" s="26" t="s">
        <v>14</v>
      </c>
      <c r="BV13" s="27" t="s">
        <v>15</v>
      </c>
      <c r="BW13" s="28" t="s">
        <v>16</v>
      </c>
      <c r="BX13" s="29" t="s">
        <v>17</v>
      </c>
      <c r="BY13" s="30" t="s">
        <v>18</v>
      </c>
    </row>
    <row r="14" spans="1:77" s="32" customFormat="1" ht="38.25">
      <c r="A14" s="36" t="s">
        <v>19</v>
      </c>
      <c r="B14" s="107" t="s">
        <v>241</v>
      </c>
      <c r="C14" s="310"/>
      <c r="D14" s="299"/>
      <c r="E14" s="311"/>
      <c r="F14" s="299"/>
      <c r="G14" s="311"/>
      <c r="H14" s="299"/>
      <c r="I14" s="311"/>
      <c r="J14" s="299"/>
      <c r="K14" s="421"/>
      <c r="L14" s="299"/>
      <c r="M14" s="310"/>
      <c r="N14" s="299"/>
      <c r="O14" s="311"/>
      <c r="P14" s="299"/>
      <c r="Q14" s="311"/>
      <c r="R14" s="299"/>
      <c r="S14" s="311"/>
      <c r="T14" s="299"/>
      <c r="U14" s="421"/>
      <c r="V14" s="299"/>
      <c r="W14" s="310"/>
      <c r="X14" s="299"/>
      <c r="Y14" s="311"/>
      <c r="Z14" s="299"/>
      <c r="AA14" s="311"/>
      <c r="AB14" s="299"/>
      <c r="AC14" s="311"/>
      <c r="AD14" s="299"/>
      <c r="AE14" s="421"/>
      <c r="AF14" s="299"/>
      <c r="AG14" s="310"/>
      <c r="AH14" s="299"/>
      <c r="AI14" s="311"/>
      <c r="AJ14" s="299"/>
      <c r="AK14" s="311"/>
      <c r="AL14" s="299"/>
      <c r="AM14" s="311"/>
      <c r="AN14" s="299"/>
      <c r="AO14" s="421"/>
      <c r="AP14" s="299"/>
      <c r="AQ14" s="310"/>
      <c r="AR14" s="299"/>
      <c r="AS14" s="311"/>
      <c r="AT14" s="299"/>
      <c r="AU14" s="311"/>
      <c r="AV14" s="299"/>
      <c r="AW14" s="311"/>
      <c r="AX14" s="299"/>
      <c r="AY14" s="421"/>
      <c r="AZ14" s="299"/>
      <c r="BA14" s="310"/>
      <c r="BB14" s="299"/>
      <c r="BC14" s="311"/>
      <c r="BD14" s="299"/>
      <c r="BE14" s="311"/>
      <c r="BF14" s="299"/>
      <c r="BG14" s="311"/>
      <c r="BH14" s="299"/>
      <c r="BI14" s="421"/>
      <c r="BJ14" s="299"/>
      <c r="BK14" s="310"/>
      <c r="BL14" s="299"/>
      <c r="BM14" s="311"/>
      <c r="BN14" s="299"/>
      <c r="BO14" s="311"/>
      <c r="BP14" s="299"/>
      <c r="BQ14" s="311"/>
      <c r="BR14" s="299"/>
      <c r="BS14" s="342"/>
      <c r="BU14" s="38">
        <f>COUNTIF(C14:BS14,"=Met")</f>
        <v>0</v>
      </c>
      <c r="BV14" s="39">
        <f>IF(SUM(BU14,BW14)=0,0,BU14/SUM(BU14,BW14))</f>
        <v>0</v>
      </c>
      <c r="BW14" s="35">
        <f>COUNTIF(C14:BS14,"=Not Met")</f>
        <v>0</v>
      </c>
      <c r="BX14" s="39">
        <f t="shared" ref="BX14" si="0">IF(SUM(BU14,BW14)=0,0,BW14/SUM(BU14,BW14))</f>
        <v>0</v>
      </c>
      <c r="BY14" s="40">
        <f>COUNTIF(C14:BS14,"=N/A")</f>
        <v>0</v>
      </c>
    </row>
    <row r="15" spans="1:77" s="32" customFormat="1">
      <c r="A15" s="272"/>
      <c r="B15" s="107" t="s">
        <v>206</v>
      </c>
      <c r="C15" s="312"/>
      <c r="D15" s="300"/>
      <c r="E15" s="282"/>
      <c r="F15" s="300"/>
      <c r="G15" s="282"/>
      <c r="H15" s="300"/>
      <c r="I15" s="282"/>
      <c r="J15" s="300"/>
      <c r="K15" s="422"/>
      <c r="L15" s="300"/>
      <c r="M15" s="281"/>
      <c r="N15" s="300"/>
      <c r="O15" s="282"/>
      <c r="P15" s="300"/>
      <c r="Q15" s="282"/>
      <c r="R15" s="300"/>
      <c r="S15" s="282"/>
      <c r="T15" s="300"/>
      <c r="U15" s="422"/>
      <c r="V15" s="300"/>
      <c r="W15" s="281"/>
      <c r="X15" s="300"/>
      <c r="Y15" s="282"/>
      <c r="Z15" s="300"/>
      <c r="AA15" s="282"/>
      <c r="AB15" s="300"/>
      <c r="AC15" s="282"/>
      <c r="AD15" s="300"/>
      <c r="AE15" s="422"/>
      <c r="AF15" s="300"/>
      <c r="AG15" s="312"/>
      <c r="AH15" s="300"/>
      <c r="AI15" s="282"/>
      <c r="AJ15" s="300"/>
      <c r="AK15" s="282"/>
      <c r="AL15" s="300"/>
      <c r="AM15" s="282"/>
      <c r="AN15" s="300"/>
      <c r="AO15" s="422"/>
      <c r="AP15" s="300"/>
      <c r="AQ15" s="281"/>
      <c r="AR15" s="300"/>
      <c r="AS15" s="282"/>
      <c r="AT15" s="300"/>
      <c r="AU15" s="282"/>
      <c r="AV15" s="300"/>
      <c r="AW15" s="282"/>
      <c r="AX15" s="300"/>
      <c r="AY15" s="422"/>
      <c r="AZ15" s="300"/>
      <c r="BA15" s="281"/>
      <c r="BB15" s="300"/>
      <c r="BC15" s="282"/>
      <c r="BD15" s="300"/>
      <c r="BE15" s="282"/>
      <c r="BF15" s="300"/>
      <c r="BG15" s="282"/>
      <c r="BH15" s="300"/>
      <c r="BI15" s="422"/>
      <c r="BJ15" s="300"/>
      <c r="BK15" s="281"/>
      <c r="BL15" s="300"/>
      <c r="BM15" s="282"/>
      <c r="BN15" s="300"/>
      <c r="BO15" s="282"/>
      <c r="BP15" s="300"/>
      <c r="BQ15" s="282"/>
      <c r="BR15" s="300"/>
      <c r="BS15" s="343"/>
      <c r="BU15" s="147"/>
      <c r="BV15" s="148"/>
      <c r="BW15" s="149"/>
      <c r="BX15" s="148"/>
      <c r="BY15" s="150"/>
    </row>
    <row r="16" spans="1:77" s="32" customFormat="1" ht="25.5">
      <c r="A16" s="272"/>
      <c r="B16" s="107" t="s">
        <v>207</v>
      </c>
      <c r="C16" s="31"/>
      <c r="D16" s="193"/>
      <c r="E16" s="41"/>
      <c r="F16" s="193"/>
      <c r="G16" s="41"/>
      <c r="H16" s="193"/>
      <c r="I16" s="41"/>
      <c r="J16" s="193"/>
      <c r="K16" s="146"/>
      <c r="L16" s="193"/>
      <c r="M16" s="31"/>
      <c r="N16" s="193"/>
      <c r="O16" s="41"/>
      <c r="P16" s="193"/>
      <c r="Q16" s="41"/>
      <c r="R16" s="193"/>
      <c r="S16" s="41"/>
      <c r="T16" s="193"/>
      <c r="U16" s="146"/>
      <c r="V16" s="193"/>
      <c r="W16" s="31"/>
      <c r="X16" s="193"/>
      <c r="Y16" s="41"/>
      <c r="Z16" s="193"/>
      <c r="AA16" s="41"/>
      <c r="AB16" s="193"/>
      <c r="AC16" s="41"/>
      <c r="AD16" s="193"/>
      <c r="AE16" s="146"/>
      <c r="AF16" s="193"/>
      <c r="AG16" s="31"/>
      <c r="AH16" s="193"/>
      <c r="AI16" s="41"/>
      <c r="AJ16" s="193"/>
      <c r="AK16" s="41"/>
      <c r="AL16" s="193"/>
      <c r="AM16" s="41"/>
      <c r="AN16" s="193"/>
      <c r="AO16" s="146"/>
      <c r="AP16" s="193"/>
      <c r="AQ16" s="31"/>
      <c r="AR16" s="193"/>
      <c r="AS16" s="41"/>
      <c r="AT16" s="193"/>
      <c r="AU16" s="41"/>
      <c r="AV16" s="193"/>
      <c r="AW16" s="41"/>
      <c r="AX16" s="193"/>
      <c r="AY16" s="146"/>
      <c r="AZ16" s="193"/>
      <c r="BA16" s="31"/>
      <c r="BB16" s="193"/>
      <c r="BC16" s="41"/>
      <c r="BD16" s="193"/>
      <c r="BE16" s="41"/>
      <c r="BF16" s="193"/>
      <c r="BG16" s="41"/>
      <c r="BH16" s="193"/>
      <c r="BI16" s="146"/>
      <c r="BJ16" s="193"/>
      <c r="BK16" s="31"/>
      <c r="BL16" s="193"/>
      <c r="BM16" s="41"/>
      <c r="BN16" s="193"/>
      <c r="BO16" s="41"/>
      <c r="BP16" s="193"/>
      <c r="BQ16" s="41"/>
      <c r="BR16" s="193"/>
      <c r="BS16" s="192"/>
      <c r="BU16" s="147"/>
      <c r="BV16" s="148"/>
      <c r="BW16" s="149"/>
      <c r="BX16" s="148"/>
      <c r="BY16" s="150"/>
    </row>
    <row r="17" spans="1:77" s="32" customFormat="1">
      <c r="A17" s="273"/>
      <c r="B17" s="274" t="s">
        <v>209</v>
      </c>
      <c r="C17" s="305"/>
      <c r="D17" s="301"/>
      <c r="E17" s="308"/>
      <c r="F17" s="301"/>
      <c r="G17" s="308"/>
      <c r="H17" s="301"/>
      <c r="I17" s="308"/>
      <c r="J17" s="301"/>
      <c r="K17" s="309"/>
      <c r="L17" s="301"/>
      <c r="M17" s="305"/>
      <c r="N17" s="301"/>
      <c r="O17" s="308"/>
      <c r="P17" s="301"/>
      <c r="Q17" s="308"/>
      <c r="R17" s="301"/>
      <c r="S17" s="308"/>
      <c r="T17" s="301"/>
      <c r="U17" s="309"/>
      <c r="V17" s="301"/>
      <c r="W17" s="305"/>
      <c r="X17" s="301"/>
      <c r="Y17" s="308"/>
      <c r="Z17" s="301"/>
      <c r="AA17" s="308"/>
      <c r="AB17" s="301"/>
      <c r="AC17" s="308"/>
      <c r="AD17" s="301"/>
      <c r="AE17" s="309"/>
      <c r="AF17" s="301"/>
      <c r="AG17" s="305"/>
      <c r="AH17" s="301"/>
      <c r="AI17" s="308"/>
      <c r="AJ17" s="301"/>
      <c r="AK17" s="308"/>
      <c r="AL17" s="301"/>
      <c r="AM17" s="308"/>
      <c r="AN17" s="301"/>
      <c r="AO17" s="309"/>
      <c r="AP17" s="301"/>
      <c r="AQ17" s="305"/>
      <c r="AR17" s="301"/>
      <c r="AS17" s="308"/>
      <c r="AT17" s="301"/>
      <c r="AU17" s="308"/>
      <c r="AV17" s="301"/>
      <c r="AW17" s="308"/>
      <c r="AX17" s="301"/>
      <c r="AY17" s="309"/>
      <c r="AZ17" s="301"/>
      <c r="BA17" s="305"/>
      <c r="BB17" s="301"/>
      <c r="BC17" s="308"/>
      <c r="BD17" s="301"/>
      <c r="BE17" s="308"/>
      <c r="BF17" s="301"/>
      <c r="BG17" s="308"/>
      <c r="BH17" s="301"/>
      <c r="BI17" s="309"/>
      <c r="BJ17" s="301"/>
      <c r="BK17" s="305"/>
      <c r="BL17" s="301"/>
      <c r="BM17" s="308"/>
      <c r="BN17" s="301"/>
      <c r="BO17" s="308"/>
      <c r="BP17" s="301"/>
      <c r="BQ17" s="308"/>
      <c r="BR17" s="301"/>
      <c r="BS17" s="344"/>
      <c r="BU17" s="147"/>
      <c r="BV17" s="148"/>
      <c r="BW17" s="149"/>
      <c r="BX17" s="148"/>
      <c r="BY17" s="150"/>
    </row>
    <row r="18" spans="1:77" s="32" customFormat="1" ht="25.5">
      <c r="A18" s="134" t="s">
        <v>20</v>
      </c>
      <c r="B18" s="107" t="s">
        <v>208</v>
      </c>
      <c r="C18" s="31"/>
      <c r="D18" s="193"/>
      <c r="E18" s="41"/>
      <c r="F18" s="193"/>
      <c r="G18" s="41"/>
      <c r="H18" s="193"/>
      <c r="I18" s="41"/>
      <c r="J18" s="193"/>
      <c r="K18" s="146"/>
      <c r="L18" s="193"/>
      <c r="M18" s="31"/>
      <c r="N18" s="193"/>
      <c r="O18" s="41"/>
      <c r="P18" s="193"/>
      <c r="Q18" s="41"/>
      <c r="R18" s="193"/>
      <c r="S18" s="41"/>
      <c r="T18" s="193"/>
      <c r="U18" s="146"/>
      <c r="V18" s="193"/>
      <c r="W18" s="31"/>
      <c r="X18" s="193"/>
      <c r="Y18" s="41"/>
      <c r="Z18" s="193"/>
      <c r="AA18" s="41"/>
      <c r="AB18" s="193"/>
      <c r="AC18" s="41"/>
      <c r="AD18" s="193"/>
      <c r="AE18" s="146"/>
      <c r="AF18" s="193"/>
      <c r="AG18" s="31"/>
      <c r="AH18" s="193"/>
      <c r="AI18" s="41"/>
      <c r="AJ18" s="193"/>
      <c r="AK18" s="41"/>
      <c r="AL18" s="193"/>
      <c r="AM18" s="41"/>
      <c r="AN18" s="193"/>
      <c r="AO18" s="146"/>
      <c r="AP18" s="193"/>
      <c r="AQ18" s="31"/>
      <c r="AR18" s="193"/>
      <c r="AS18" s="41"/>
      <c r="AT18" s="193"/>
      <c r="AU18" s="41"/>
      <c r="AV18" s="193"/>
      <c r="AW18" s="41"/>
      <c r="AX18" s="193"/>
      <c r="AY18" s="146"/>
      <c r="AZ18" s="193"/>
      <c r="BA18" s="31"/>
      <c r="BB18" s="193"/>
      <c r="BC18" s="41"/>
      <c r="BD18" s="193"/>
      <c r="BE18" s="41"/>
      <c r="BF18" s="193"/>
      <c r="BG18" s="41"/>
      <c r="BH18" s="193"/>
      <c r="BI18" s="146"/>
      <c r="BJ18" s="193"/>
      <c r="BK18" s="31"/>
      <c r="BL18" s="193"/>
      <c r="BM18" s="41"/>
      <c r="BN18" s="193"/>
      <c r="BO18" s="41"/>
      <c r="BP18" s="193"/>
      <c r="BQ18" s="41"/>
      <c r="BR18" s="193"/>
      <c r="BS18" s="192"/>
      <c r="BU18" s="147"/>
      <c r="BV18" s="148"/>
      <c r="BW18" s="149"/>
      <c r="BX18" s="148"/>
      <c r="BY18" s="150"/>
    </row>
    <row r="19" spans="1:77" s="32" customFormat="1">
      <c r="A19" s="134"/>
      <c r="B19" s="107" t="s">
        <v>210</v>
      </c>
      <c r="C19" s="312"/>
      <c r="D19" s="300"/>
      <c r="E19" s="282"/>
      <c r="F19" s="300"/>
      <c r="G19" s="282"/>
      <c r="H19" s="300"/>
      <c r="I19" s="282"/>
      <c r="J19" s="300"/>
      <c r="K19" s="422"/>
      <c r="L19" s="300"/>
      <c r="M19" s="281"/>
      <c r="N19" s="300"/>
      <c r="O19" s="282"/>
      <c r="P19" s="300"/>
      <c r="Q19" s="282"/>
      <c r="R19" s="300"/>
      <c r="S19" s="282"/>
      <c r="T19" s="300"/>
      <c r="U19" s="422"/>
      <c r="V19" s="300"/>
      <c r="W19" s="281"/>
      <c r="X19" s="300"/>
      <c r="Y19" s="282"/>
      <c r="Z19" s="300"/>
      <c r="AA19" s="282"/>
      <c r="AB19" s="300"/>
      <c r="AC19" s="282"/>
      <c r="AD19" s="300"/>
      <c r="AE19" s="422"/>
      <c r="AF19" s="300"/>
      <c r="AG19" s="312"/>
      <c r="AH19" s="300"/>
      <c r="AI19" s="282"/>
      <c r="AJ19" s="300"/>
      <c r="AK19" s="282"/>
      <c r="AL19" s="300"/>
      <c r="AM19" s="282"/>
      <c r="AN19" s="300"/>
      <c r="AO19" s="422"/>
      <c r="AP19" s="300"/>
      <c r="AQ19" s="281"/>
      <c r="AR19" s="300"/>
      <c r="AS19" s="282"/>
      <c r="AT19" s="300"/>
      <c r="AU19" s="282"/>
      <c r="AV19" s="300"/>
      <c r="AW19" s="282"/>
      <c r="AX19" s="300"/>
      <c r="AY19" s="422"/>
      <c r="AZ19" s="300"/>
      <c r="BA19" s="281"/>
      <c r="BB19" s="300"/>
      <c r="BC19" s="282"/>
      <c r="BD19" s="300"/>
      <c r="BE19" s="282"/>
      <c r="BF19" s="300"/>
      <c r="BG19" s="282"/>
      <c r="BH19" s="300"/>
      <c r="BI19" s="422"/>
      <c r="BJ19" s="300"/>
      <c r="BK19" s="281"/>
      <c r="BL19" s="300"/>
      <c r="BM19" s="282"/>
      <c r="BN19" s="300"/>
      <c r="BO19" s="282"/>
      <c r="BP19" s="300"/>
      <c r="BQ19" s="282"/>
      <c r="BR19" s="300"/>
      <c r="BS19" s="343"/>
      <c r="BU19" s="147"/>
      <c r="BV19" s="148"/>
      <c r="BW19" s="149"/>
      <c r="BX19" s="148"/>
      <c r="BY19" s="150"/>
    </row>
    <row r="20" spans="1:77" s="32" customFormat="1">
      <c r="A20" s="134"/>
      <c r="B20" s="107" t="s">
        <v>211</v>
      </c>
      <c r="C20" s="279"/>
      <c r="D20" s="302"/>
      <c r="E20" s="280"/>
      <c r="F20" s="302"/>
      <c r="G20" s="280"/>
      <c r="H20" s="302"/>
      <c r="I20" s="280"/>
      <c r="J20" s="302"/>
      <c r="K20" s="423"/>
      <c r="L20" s="302"/>
      <c r="M20" s="279"/>
      <c r="N20" s="302"/>
      <c r="O20" s="280"/>
      <c r="P20" s="302"/>
      <c r="Q20" s="280"/>
      <c r="R20" s="302"/>
      <c r="S20" s="280"/>
      <c r="T20" s="302"/>
      <c r="U20" s="423"/>
      <c r="V20" s="302"/>
      <c r="W20" s="279"/>
      <c r="X20" s="302"/>
      <c r="Y20" s="280"/>
      <c r="Z20" s="302"/>
      <c r="AA20" s="280"/>
      <c r="AB20" s="302"/>
      <c r="AC20" s="280"/>
      <c r="AD20" s="302"/>
      <c r="AE20" s="423"/>
      <c r="AF20" s="302"/>
      <c r="AG20" s="279"/>
      <c r="AH20" s="302"/>
      <c r="AI20" s="280"/>
      <c r="AJ20" s="302"/>
      <c r="AK20" s="280"/>
      <c r="AL20" s="302"/>
      <c r="AM20" s="280"/>
      <c r="AN20" s="302"/>
      <c r="AO20" s="423"/>
      <c r="AP20" s="302"/>
      <c r="AQ20" s="279"/>
      <c r="AR20" s="302"/>
      <c r="AS20" s="280"/>
      <c r="AT20" s="302"/>
      <c r="AU20" s="280"/>
      <c r="AV20" s="302"/>
      <c r="AW20" s="280"/>
      <c r="AX20" s="302"/>
      <c r="AY20" s="423"/>
      <c r="AZ20" s="302"/>
      <c r="BA20" s="279"/>
      <c r="BB20" s="302"/>
      <c r="BC20" s="280"/>
      <c r="BD20" s="302"/>
      <c r="BE20" s="280"/>
      <c r="BF20" s="302"/>
      <c r="BG20" s="280"/>
      <c r="BH20" s="302"/>
      <c r="BI20" s="423"/>
      <c r="BJ20" s="302"/>
      <c r="BK20" s="279"/>
      <c r="BL20" s="302"/>
      <c r="BM20" s="280"/>
      <c r="BN20" s="302"/>
      <c r="BO20" s="280"/>
      <c r="BP20" s="302"/>
      <c r="BQ20" s="280"/>
      <c r="BR20" s="302"/>
      <c r="BS20" s="345"/>
      <c r="BU20" s="147"/>
      <c r="BV20" s="148"/>
      <c r="BW20" s="149"/>
      <c r="BX20" s="148"/>
      <c r="BY20" s="150"/>
    </row>
    <row r="21" spans="1:77" s="32" customFormat="1" ht="25.5">
      <c r="A21" s="134"/>
      <c r="B21" s="107" t="s">
        <v>212</v>
      </c>
      <c r="C21" s="31"/>
      <c r="D21" s="193"/>
      <c r="E21" s="41"/>
      <c r="F21" s="193"/>
      <c r="G21" s="41"/>
      <c r="H21" s="193"/>
      <c r="I21" s="41"/>
      <c r="J21" s="193"/>
      <c r="K21" s="146"/>
      <c r="L21" s="193"/>
      <c r="M21" s="31"/>
      <c r="N21" s="193"/>
      <c r="O21" s="41"/>
      <c r="P21" s="193"/>
      <c r="Q21" s="41"/>
      <c r="R21" s="193"/>
      <c r="S21" s="41"/>
      <c r="T21" s="193"/>
      <c r="U21" s="146"/>
      <c r="V21" s="193"/>
      <c r="W21" s="31"/>
      <c r="X21" s="193"/>
      <c r="Y21" s="41"/>
      <c r="Z21" s="193"/>
      <c r="AA21" s="41"/>
      <c r="AB21" s="193"/>
      <c r="AC21" s="41"/>
      <c r="AD21" s="193"/>
      <c r="AE21" s="146"/>
      <c r="AF21" s="193"/>
      <c r="AG21" s="31"/>
      <c r="AH21" s="193"/>
      <c r="AI21" s="41"/>
      <c r="AJ21" s="193"/>
      <c r="AK21" s="41"/>
      <c r="AL21" s="193"/>
      <c r="AM21" s="41"/>
      <c r="AN21" s="193"/>
      <c r="AO21" s="146"/>
      <c r="AP21" s="193"/>
      <c r="AQ21" s="31"/>
      <c r="AR21" s="193"/>
      <c r="AS21" s="41"/>
      <c r="AT21" s="193"/>
      <c r="AU21" s="41"/>
      <c r="AV21" s="193"/>
      <c r="AW21" s="41"/>
      <c r="AX21" s="193"/>
      <c r="AY21" s="146"/>
      <c r="AZ21" s="193"/>
      <c r="BA21" s="31"/>
      <c r="BB21" s="193"/>
      <c r="BC21" s="41"/>
      <c r="BD21" s="193"/>
      <c r="BE21" s="41"/>
      <c r="BF21" s="193"/>
      <c r="BG21" s="41"/>
      <c r="BH21" s="193"/>
      <c r="BI21" s="146"/>
      <c r="BJ21" s="193"/>
      <c r="BK21" s="31"/>
      <c r="BL21" s="193"/>
      <c r="BM21" s="41"/>
      <c r="BN21" s="193"/>
      <c r="BO21" s="41"/>
      <c r="BP21" s="193"/>
      <c r="BQ21" s="41"/>
      <c r="BR21" s="193"/>
      <c r="BS21" s="192"/>
      <c r="BU21" s="38">
        <f>COUNTIF(C21:BS21,"=Met")</f>
        <v>0</v>
      </c>
      <c r="BV21" s="39">
        <f t="shared" ref="BV21:BV36" si="1">IF(SUM(BU21,BW21)=0,0,BU21/SUM(BU21,BW21))</f>
        <v>0</v>
      </c>
      <c r="BW21" s="35">
        <f>COUNTIF(C21:BS21,"=Not Met")</f>
        <v>0</v>
      </c>
      <c r="BX21" s="39">
        <f t="shared" ref="BX21:BX36" si="2">IF(SUM(BU21,BW21)=0,0,BW21/SUM(BU21,BW21))</f>
        <v>0</v>
      </c>
      <c r="BY21" s="40">
        <f>COUNTIF(C21:BS21,"=N/A")</f>
        <v>0</v>
      </c>
    </row>
    <row r="22" spans="1:77" s="32" customFormat="1">
      <c r="A22" s="273"/>
      <c r="B22" s="274" t="s">
        <v>209</v>
      </c>
      <c r="C22" s="305"/>
      <c r="D22" s="301"/>
      <c r="E22" s="308"/>
      <c r="F22" s="301"/>
      <c r="G22" s="308"/>
      <c r="H22" s="301"/>
      <c r="I22" s="308"/>
      <c r="J22" s="301"/>
      <c r="K22" s="309"/>
      <c r="L22" s="301"/>
      <c r="M22" s="305"/>
      <c r="N22" s="301"/>
      <c r="O22" s="308"/>
      <c r="P22" s="301"/>
      <c r="Q22" s="308"/>
      <c r="R22" s="301"/>
      <c r="S22" s="308"/>
      <c r="T22" s="301"/>
      <c r="U22" s="309"/>
      <c r="V22" s="301"/>
      <c r="W22" s="305"/>
      <c r="X22" s="301"/>
      <c r="Y22" s="308"/>
      <c r="Z22" s="301"/>
      <c r="AA22" s="308"/>
      <c r="AB22" s="301"/>
      <c r="AC22" s="308"/>
      <c r="AD22" s="301"/>
      <c r="AE22" s="309"/>
      <c r="AF22" s="301"/>
      <c r="AG22" s="305"/>
      <c r="AH22" s="301"/>
      <c r="AI22" s="308"/>
      <c r="AJ22" s="301"/>
      <c r="AK22" s="308"/>
      <c r="AL22" s="301"/>
      <c r="AM22" s="308"/>
      <c r="AN22" s="301"/>
      <c r="AO22" s="309"/>
      <c r="AP22" s="301"/>
      <c r="AQ22" s="305"/>
      <c r="AR22" s="301"/>
      <c r="AS22" s="308"/>
      <c r="AT22" s="301"/>
      <c r="AU22" s="308"/>
      <c r="AV22" s="301"/>
      <c r="AW22" s="308"/>
      <c r="AX22" s="301"/>
      <c r="AY22" s="309"/>
      <c r="AZ22" s="301"/>
      <c r="BA22" s="305"/>
      <c r="BB22" s="301"/>
      <c r="BC22" s="308"/>
      <c r="BD22" s="301"/>
      <c r="BE22" s="308"/>
      <c r="BF22" s="301"/>
      <c r="BG22" s="308"/>
      <c r="BH22" s="301"/>
      <c r="BI22" s="309"/>
      <c r="BJ22" s="301"/>
      <c r="BK22" s="305"/>
      <c r="BL22" s="301"/>
      <c r="BM22" s="308"/>
      <c r="BN22" s="301"/>
      <c r="BO22" s="308"/>
      <c r="BP22" s="301"/>
      <c r="BQ22" s="308"/>
      <c r="BR22" s="301"/>
      <c r="BS22" s="344"/>
      <c r="BU22" s="147"/>
      <c r="BV22" s="148"/>
      <c r="BW22" s="149"/>
      <c r="BX22" s="148"/>
      <c r="BY22" s="150"/>
    </row>
    <row r="23" spans="1:77" s="32" customFormat="1" ht="38.25">
      <c r="A23" s="36" t="s">
        <v>21</v>
      </c>
      <c r="B23" s="107" t="s">
        <v>240</v>
      </c>
      <c r="C23" s="34"/>
      <c r="D23" s="306"/>
      <c r="E23" s="37"/>
      <c r="F23" s="306"/>
      <c r="G23" s="37"/>
      <c r="H23" s="306"/>
      <c r="I23" s="37"/>
      <c r="J23" s="306"/>
      <c r="K23" s="249"/>
      <c r="L23" s="306"/>
      <c r="M23" s="34"/>
      <c r="N23" s="306"/>
      <c r="O23" s="37"/>
      <c r="P23" s="306"/>
      <c r="Q23" s="37"/>
      <c r="R23" s="306"/>
      <c r="S23" s="37"/>
      <c r="T23" s="306"/>
      <c r="U23" s="249"/>
      <c r="V23" s="306"/>
      <c r="W23" s="34"/>
      <c r="X23" s="306"/>
      <c r="Y23" s="37"/>
      <c r="Z23" s="306"/>
      <c r="AA23" s="37"/>
      <c r="AB23" s="306"/>
      <c r="AC23" s="37"/>
      <c r="AD23" s="306"/>
      <c r="AE23" s="249"/>
      <c r="AF23" s="306"/>
      <c r="AG23" s="34"/>
      <c r="AH23" s="306"/>
      <c r="AI23" s="37"/>
      <c r="AJ23" s="306"/>
      <c r="AK23" s="37"/>
      <c r="AL23" s="306"/>
      <c r="AM23" s="37"/>
      <c r="AN23" s="306"/>
      <c r="AO23" s="249"/>
      <c r="AP23" s="306"/>
      <c r="AQ23" s="34"/>
      <c r="AR23" s="306"/>
      <c r="AS23" s="37"/>
      <c r="AT23" s="306"/>
      <c r="AU23" s="37"/>
      <c r="AV23" s="306"/>
      <c r="AW23" s="37"/>
      <c r="AX23" s="306"/>
      <c r="AY23" s="249"/>
      <c r="AZ23" s="306"/>
      <c r="BA23" s="34"/>
      <c r="BB23" s="306"/>
      <c r="BC23" s="37"/>
      <c r="BD23" s="306"/>
      <c r="BE23" s="37"/>
      <c r="BF23" s="306"/>
      <c r="BG23" s="37"/>
      <c r="BH23" s="306"/>
      <c r="BI23" s="249"/>
      <c r="BJ23" s="306"/>
      <c r="BK23" s="34"/>
      <c r="BL23" s="306"/>
      <c r="BM23" s="37"/>
      <c r="BN23" s="306"/>
      <c r="BO23" s="37"/>
      <c r="BP23" s="306"/>
      <c r="BQ23" s="37"/>
      <c r="BR23" s="306"/>
      <c r="BS23" s="348"/>
      <c r="BU23" s="38">
        <f>COUNTIF(C23:BS23,"=Met")</f>
        <v>0</v>
      </c>
      <c r="BV23" s="39">
        <f t="shared" si="1"/>
        <v>0</v>
      </c>
      <c r="BW23" s="35">
        <f>COUNTIF(C23:BS23,"=Not Met")</f>
        <v>0</v>
      </c>
      <c r="BX23" s="39">
        <f t="shared" si="2"/>
        <v>0</v>
      </c>
      <c r="BY23" s="40">
        <f>COUNTIF(C23:BS23,"=N/A")</f>
        <v>0</v>
      </c>
    </row>
    <row r="24" spans="1:77" s="32" customFormat="1">
      <c r="A24" s="272"/>
      <c r="B24" s="107" t="s">
        <v>206</v>
      </c>
      <c r="C24" s="312"/>
      <c r="D24" s="300"/>
      <c r="E24" s="282"/>
      <c r="F24" s="300"/>
      <c r="G24" s="282"/>
      <c r="H24" s="300"/>
      <c r="I24" s="282"/>
      <c r="J24" s="300"/>
      <c r="K24" s="422"/>
      <c r="L24" s="300"/>
      <c r="M24" s="281"/>
      <c r="N24" s="300"/>
      <c r="O24" s="282"/>
      <c r="P24" s="300"/>
      <c r="Q24" s="282"/>
      <c r="R24" s="300"/>
      <c r="S24" s="282"/>
      <c r="T24" s="300"/>
      <c r="U24" s="422"/>
      <c r="V24" s="300"/>
      <c r="W24" s="281"/>
      <c r="X24" s="300"/>
      <c r="Y24" s="282"/>
      <c r="Z24" s="300"/>
      <c r="AA24" s="282"/>
      <c r="AB24" s="300"/>
      <c r="AC24" s="282"/>
      <c r="AD24" s="300"/>
      <c r="AE24" s="422"/>
      <c r="AF24" s="300"/>
      <c r="AG24" s="312"/>
      <c r="AH24" s="300"/>
      <c r="AI24" s="282"/>
      <c r="AJ24" s="300"/>
      <c r="AK24" s="282"/>
      <c r="AL24" s="300"/>
      <c r="AM24" s="282"/>
      <c r="AN24" s="300"/>
      <c r="AO24" s="422"/>
      <c r="AP24" s="300"/>
      <c r="AQ24" s="281"/>
      <c r="AR24" s="300"/>
      <c r="AS24" s="282"/>
      <c r="AT24" s="300"/>
      <c r="AU24" s="282"/>
      <c r="AV24" s="300"/>
      <c r="AW24" s="282"/>
      <c r="AX24" s="300"/>
      <c r="AY24" s="422"/>
      <c r="AZ24" s="300"/>
      <c r="BA24" s="281"/>
      <c r="BB24" s="300"/>
      <c r="BC24" s="282"/>
      <c r="BD24" s="300"/>
      <c r="BE24" s="282"/>
      <c r="BF24" s="300"/>
      <c r="BG24" s="282"/>
      <c r="BH24" s="300"/>
      <c r="BI24" s="422"/>
      <c r="BJ24" s="300"/>
      <c r="BK24" s="281"/>
      <c r="BL24" s="300"/>
      <c r="BM24" s="282"/>
      <c r="BN24" s="300"/>
      <c r="BO24" s="282"/>
      <c r="BP24" s="300"/>
      <c r="BQ24" s="282"/>
      <c r="BR24" s="300"/>
      <c r="BS24" s="343"/>
      <c r="BU24" s="147"/>
      <c r="BV24" s="148"/>
      <c r="BW24" s="149"/>
      <c r="BX24" s="148"/>
      <c r="BY24" s="150"/>
    </row>
    <row r="25" spans="1:77" s="32" customFormat="1" ht="25.5">
      <c r="A25" s="272"/>
      <c r="B25" s="107" t="s">
        <v>242</v>
      </c>
      <c r="C25" s="31"/>
      <c r="D25" s="193"/>
      <c r="E25" s="41"/>
      <c r="F25" s="193"/>
      <c r="G25" s="41"/>
      <c r="H25" s="193"/>
      <c r="I25" s="41"/>
      <c r="J25" s="193"/>
      <c r="K25" s="146"/>
      <c r="L25" s="193"/>
      <c r="M25" s="31"/>
      <c r="N25" s="193"/>
      <c r="O25" s="41"/>
      <c r="P25" s="193"/>
      <c r="Q25" s="41"/>
      <c r="R25" s="193"/>
      <c r="S25" s="41"/>
      <c r="T25" s="193"/>
      <c r="U25" s="146"/>
      <c r="V25" s="193"/>
      <c r="W25" s="31"/>
      <c r="X25" s="193"/>
      <c r="Y25" s="41"/>
      <c r="Z25" s="193"/>
      <c r="AA25" s="41"/>
      <c r="AB25" s="193"/>
      <c r="AC25" s="41"/>
      <c r="AD25" s="193"/>
      <c r="AE25" s="146"/>
      <c r="AF25" s="193"/>
      <c r="AG25" s="31"/>
      <c r="AH25" s="193"/>
      <c r="AI25" s="41"/>
      <c r="AJ25" s="193"/>
      <c r="AK25" s="41"/>
      <c r="AL25" s="193"/>
      <c r="AM25" s="41"/>
      <c r="AN25" s="193"/>
      <c r="AO25" s="146"/>
      <c r="AP25" s="193"/>
      <c r="AQ25" s="31"/>
      <c r="AR25" s="193"/>
      <c r="AS25" s="41"/>
      <c r="AT25" s="193"/>
      <c r="AU25" s="41"/>
      <c r="AV25" s="193"/>
      <c r="AW25" s="41"/>
      <c r="AX25" s="193"/>
      <c r="AY25" s="146"/>
      <c r="AZ25" s="193"/>
      <c r="BA25" s="31"/>
      <c r="BB25" s="193"/>
      <c r="BC25" s="41"/>
      <c r="BD25" s="193"/>
      <c r="BE25" s="41"/>
      <c r="BF25" s="193"/>
      <c r="BG25" s="41"/>
      <c r="BH25" s="193"/>
      <c r="BI25" s="146"/>
      <c r="BJ25" s="193"/>
      <c r="BK25" s="31"/>
      <c r="BL25" s="193"/>
      <c r="BM25" s="41"/>
      <c r="BN25" s="193"/>
      <c r="BO25" s="41"/>
      <c r="BP25" s="193"/>
      <c r="BQ25" s="41"/>
      <c r="BR25" s="193"/>
      <c r="BS25" s="192"/>
      <c r="BU25" s="147"/>
      <c r="BV25" s="148"/>
      <c r="BW25" s="149"/>
      <c r="BX25" s="148"/>
      <c r="BY25" s="150"/>
    </row>
    <row r="26" spans="1:77" s="32" customFormat="1">
      <c r="A26" s="273"/>
      <c r="B26" s="274" t="s">
        <v>209</v>
      </c>
      <c r="C26" s="305"/>
      <c r="D26" s="301"/>
      <c r="E26" s="308"/>
      <c r="F26" s="301"/>
      <c r="G26" s="308"/>
      <c r="H26" s="301"/>
      <c r="I26" s="308"/>
      <c r="J26" s="301"/>
      <c r="K26" s="309"/>
      <c r="L26" s="301"/>
      <c r="M26" s="305"/>
      <c r="N26" s="301"/>
      <c r="O26" s="308"/>
      <c r="P26" s="301"/>
      <c r="Q26" s="308"/>
      <c r="R26" s="301"/>
      <c r="S26" s="308"/>
      <c r="T26" s="301"/>
      <c r="U26" s="309"/>
      <c r="V26" s="301"/>
      <c r="W26" s="305"/>
      <c r="X26" s="301"/>
      <c r="Y26" s="308"/>
      <c r="Z26" s="301"/>
      <c r="AA26" s="308"/>
      <c r="AB26" s="301"/>
      <c r="AC26" s="308"/>
      <c r="AD26" s="301"/>
      <c r="AE26" s="309"/>
      <c r="AF26" s="301"/>
      <c r="AG26" s="305"/>
      <c r="AH26" s="301"/>
      <c r="AI26" s="308"/>
      <c r="AJ26" s="301"/>
      <c r="AK26" s="308"/>
      <c r="AL26" s="301"/>
      <c r="AM26" s="308"/>
      <c r="AN26" s="301"/>
      <c r="AO26" s="309"/>
      <c r="AP26" s="301"/>
      <c r="AQ26" s="305"/>
      <c r="AR26" s="301"/>
      <c r="AS26" s="308"/>
      <c r="AT26" s="301"/>
      <c r="AU26" s="308"/>
      <c r="AV26" s="301"/>
      <c r="AW26" s="308"/>
      <c r="AX26" s="301"/>
      <c r="AY26" s="309"/>
      <c r="AZ26" s="301"/>
      <c r="BA26" s="305"/>
      <c r="BB26" s="301"/>
      <c r="BC26" s="308"/>
      <c r="BD26" s="301"/>
      <c r="BE26" s="308"/>
      <c r="BF26" s="301"/>
      <c r="BG26" s="308"/>
      <c r="BH26" s="301"/>
      <c r="BI26" s="309"/>
      <c r="BJ26" s="301"/>
      <c r="BK26" s="305"/>
      <c r="BL26" s="301"/>
      <c r="BM26" s="308"/>
      <c r="BN26" s="301"/>
      <c r="BO26" s="308"/>
      <c r="BP26" s="301"/>
      <c r="BQ26" s="308"/>
      <c r="BR26" s="301"/>
      <c r="BS26" s="344"/>
      <c r="BU26" s="147"/>
      <c r="BV26" s="148"/>
      <c r="BW26" s="149"/>
      <c r="BX26" s="148"/>
      <c r="BY26" s="150"/>
    </row>
    <row r="27" spans="1:77" s="64" customFormat="1" ht="25.5">
      <c r="A27" s="131" t="s">
        <v>22</v>
      </c>
      <c r="B27" s="132" t="s">
        <v>213</v>
      </c>
      <c r="C27" s="289"/>
      <c r="D27" s="313"/>
      <c r="E27" s="290"/>
      <c r="F27" s="313"/>
      <c r="G27" s="290"/>
      <c r="H27" s="313"/>
      <c r="I27" s="290"/>
      <c r="J27" s="313"/>
      <c r="K27" s="424"/>
      <c r="L27" s="313"/>
      <c r="M27" s="289"/>
      <c r="N27" s="313"/>
      <c r="O27" s="290"/>
      <c r="P27" s="313"/>
      <c r="Q27" s="290"/>
      <c r="R27" s="313"/>
      <c r="S27" s="290"/>
      <c r="T27" s="313"/>
      <c r="U27" s="424"/>
      <c r="V27" s="313"/>
      <c r="W27" s="289"/>
      <c r="X27" s="313"/>
      <c r="Y27" s="290"/>
      <c r="Z27" s="313"/>
      <c r="AA27" s="290"/>
      <c r="AB27" s="313"/>
      <c r="AC27" s="290"/>
      <c r="AD27" s="313"/>
      <c r="AE27" s="424"/>
      <c r="AF27" s="313"/>
      <c r="AG27" s="289"/>
      <c r="AH27" s="313"/>
      <c r="AI27" s="290"/>
      <c r="AJ27" s="313"/>
      <c r="AK27" s="290"/>
      <c r="AL27" s="313"/>
      <c r="AM27" s="290"/>
      <c r="AN27" s="313"/>
      <c r="AO27" s="424"/>
      <c r="AP27" s="313"/>
      <c r="AQ27" s="289"/>
      <c r="AR27" s="313"/>
      <c r="AS27" s="290"/>
      <c r="AT27" s="313"/>
      <c r="AU27" s="290"/>
      <c r="AV27" s="313"/>
      <c r="AW27" s="290"/>
      <c r="AX27" s="313"/>
      <c r="AY27" s="424"/>
      <c r="AZ27" s="313"/>
      <c r="BA27" s="289"/>
      <c r="BB27" s="313"/>
      <c r="BC27" s="290"/>
      <c r="BD27" s="313"/>
      <c r="BE27" s="290"/>
      <c r="BF27" s="313"/>
      <c r="BG27" s="290"/>
      <c r="BH27" s="313"/>
      <c r="BI27" s="424"/>
      <c r="BJ27" s="313"/>
      <c r="BK27" s="289"/>
      <c r="BL27" s="313"/>
      <c r="BM27" s="290"/>
      <c r="BN27" s="313"/>
      <c r="BO27" s="290"/>
      <c r="BP27" s="313"/>
      <c r="BQ27" s="290"/>
      <c r="BR27" s="313"/>
      <c r="BS27" s="346"/>
      <c r="BU27" s="147"/>
      <c r="BV27" s="148"/>
      <c r="BW27" s="149"/>
      <c r="BX27" s="148"/>
      <c r="BY27" s="150"/>
    </row>
    <row r="28" spans="1:77" s="64" customFormat="1">
      <c r="A28" s="131"/>
      <c r="B28" s="278" t="s">
        <v>214</v>
      </c>
      <c r="C28" s="283"/>
      <c r="D28" s="314"/>
      <c r="E28" s="284"/>
      <c r="F28" s="314"/>
      <c r="G28" s="284"/>
      <c r="H28" s="314"/>
      <c r="I28" s="284"/>
      <c r="J28" s="314"/>
      <c r="K28" s="425"/>
      <c r="L28" s="314"/>
      <c r="M28" s="283"/>
      <c r="N28" s="314"/>
      <c r="O28" s="284"/>
      <c r="P28" s="314"/>
      <c r="Q28" s="284"/>
      <c r="R28" s="314"/>
      <c r="S28" s="284"/>
      <c r="T28" s="314"/>
      <c r="U28" s="422"/>
      <c r="V28" s="314"/>
      <c r="W28" s="283"/>
      <c r="X28" s="314"/>
      <c r="Y28" s="284"/>
      <c r="Z28" s="314"/>
      <c r="AA28" s="284"/>
      <c r="AB28" s="314"/>
      <c r="AC28" s="284"/>
      <c r="AD28" s="314"/>
      <c r="AE28" s="425"/>
      <c r="AF28" s="314"/>
      <c r="AG28" s="283"/>
      <c r="AH28" s="314"/>
      <c r="AI28" s="284"/>
      <c r="AJ28" s="314"/>
      <c r="AK28" s="284"/>
      <c r="AL28" s="314"/>
      <c r="AM28" s="284"/>
      <c r="AN28" s="314"/>
      <c r="AO28" s="425"/>
      <c r="AP28" s="314"/>
      <c r="AQ28" s="283"/>
      <c r="AR28" s="314"/>
      <c r="AS28" s="284"/>
      <c r="AT28" s="314"/>
      <c r="AU28" s="284"/>
      <c r="AV28" s="314"/>
      <c r="AW28" s="284"/>
      <c r="AX28" s="314"/>
      <c r="AY28" s="422"/>
      <c r="AZ28" s="314"/>
      <c r="BA28" s="283"/>
      <c r="BB28" s="314"/>
      <c r="BC28" s="284"/>
      <c r="BD28" s="314"/>
      <c r="BE28" s="284"/>
      <c r="BF28" s="314"/>
      <c r="BG28" s="284"/>
      <c r="BH28" s="314"/>
      <c r="BI28" s="425"/>
      <c r="BJ28" s="314"/>
      <c r="BK28" s="283"/>
      <c r="BL28" s="314"/>
      <c r="BM28" s="284"/>
      <c r="BN28" s="314"/>
      <c r="BO28" s="284"/>
      <c r="BP28" s="314"/>
      <c r="BQ28" s="284"/>
      <c r="BR28" s="314"/>
      <c r="BS28" s="347"/>
      <c r="BU28" s="147"/>
      <c r="BV28" s="148"/>
      <c r="BW28" s="149"/>
      <c r="BX28" s="148"/>
      <c r="BY28" s="150"/>
    </row>
    <row r="29" spans="1:77" s="32" customFormat="1">
      <c r="A29" s="273"/>
      <c r="B29" s="274" t="s">
        <v>209</v>
      </c>
      <c r="C29" s="305"/>
      <c r="D29" s="301"/>
      <c r="E29" s="308"/>
      <c r="F29" s="301"/>
      <c r="G29" s="308"/>
      <c r="H29" s="301"/>
      <c r="I29" s="308"/>
      <c r="J29" s="301"/>
      <c r="K29" s="309"/>
      <c r="L29" s="301"/>
      <c r="M29" s="305"/>
      <c r="N29" s="301"/>
      <c r="O29" s="308"/>
      <c r="P29" s="301"/>
      <c r="Q29" s="308"/>
      <c r="R29" s="301"/>
      <c r="S29" s="308"/>
      <c r="T29" s="301"/>
      <c r="U29" s="309"/>
      <c r="V29" s="301"/>
      <c r="W29" s="305"/>
      <c r="X29" s="301"/>
      <c r="Y29" s="308"/>
      <c r="Z29" s="301"/>
      <c r="AA29" s="308"/>
      <c r="AB29" s="301"/>
      <c r="AC29" s="308"/>
      <c r="AD29" s="301"/>
      <c r="AE29" s="309"/>
      <c r="AF29" s="301"/>
      <c r="AG29" s="305"/>
      <c r="AH29" s="301"/>
      <c r="AI29" s="308"/>
      <c r="AJ29" s="301"/>
      <c r="AK29" s="308"/>
      <c r="AL29" s="301"/>
      <c r="AM29" s="308"/>
      <c r="AN29" s="301"/>
      <c r="AO29" s="309"/>
      <c r="AP29" s="301"/>
      <c r="AQ29" s="305"/>
      <c r="AR29" s="301"/>
      <c r="AS29" s="308"/>
      <c r="AT29" s="301"/>
      <c r="AU29" s="308"/>
      <c r="AV29" s="301"/>
      <c r="AW29" s="308"/>
      <c r="AX29" s="301"/>
      <c r="AY29" s="309"/>
      <c r="AZ29" s="301"/>
      <c r="BA29" s="305"/>
      <c r="BB29" s="301"/>
      <c r="BC29" s="308"/>
      <c r="BD29" s="301"/>
      <c r="BE29" s="308"/>
      <c r="BF29" s="301"/>
      <c r="BG29" s="308"/>
      <c r="BH29" s="301"/>
      <c r="BI29" s="309"/>
      <c r="BJ29" s="301"/>
      <c r="BK29" s="305"/>
      <c r="BL29" s="301"/>
      <c r="BM29" s="308"/>
      <c r="BN29" s="301"/>
      <c r="BO29" s="308"/>
      <c r="BP29" s="301"/>
      <c r="BQ29" s="308"/>
      <c r="BR29" s="301"/>
      <c r="BS29" s="309"/>
      <c r="BU29" s="147"/>
      <c r="BV29" s="148"/>
      <c r="BW29" s="149"/>
      <c r="BX29" s="148"/>
      <c r="BY29" s="150"/>
    </row>
    <row r="30" spans="1:77" s="64" customFormat="1" ht="25.5">
      <c r="A30" s="131" t="s">
        <v>23</v>
      </c>
      <c r="B30" s="278" t="s">
        <v>234</v>
      </c>
      <c r="C30" s="286"/>
      <c r="D30" s="307" t="str">
        <f>IF(ISNUMBER(SEARCH("Yes",C30)),"Y","")</f>
        <v/>
      </c>
      <c r="E30" s="287"/>
      <c r="F30" s="307" t="str">
        <f>IF(ISNUMBER(SEARCH("Yes",E30)),"Y","")</f>
        <v/>
      </c>
      <c r="G30" s="287"/>
      <c r="H30" s="307" t="str">
        <f>IF(ISNUMBER(SEARCH("Yes",G30)),"Y","")</f>
        <v/>
      </c>
      <c r="I30" s="287"/>
      <c r="J30" s="307" t="str">
        <f>IF(ISNUMBER(SEARCH("Yes",I30)),"Y","")</f>
        <v/>
      </c>
      <c r="K30" s="288"/>
      <c r="L30" s="307" t="str">
        <f>IF(ISNUMBER(SEARCH("Yes",K30)),"Y","")</f>
        <v/>
      </c>
      <c r="M30" s="286"/>
      <c r="N30" s="307" t="str">
        <f>IF(ISNUMBER(SEARCH("Yes",M30)),"Y","")</f>
        <v/>
      </c>
      <c r="O30" s="287"/>
      <c r="P30" s="307" t="str">
        <f>IF(ISNUMBER(SEARCH("Yes",O30)),"Y","")</f>
        <v/>
      </c>
      <c r="Q30" s="287"/>
      <c r="R30" s="307" t="str">
        <f>IF(ISNUMBER(SEARCH("Yes",Q30)),"Y","")</f>
        <v/>
      </c>
      <c r="S30" s="287"/>
      <c r="T30" s="307" t="str">
        <f>IF(ISNUMBER(SEARCH("Yes",S30)),"Y","")</f>
        <v/>
      </c>
      <c r="U30" s="424"/>
      <c r="V30" s="307" t="str">
        <f>IF(ISNUMBER(SEARCH("Yes",U30)),"Y","")</f>
        <v/>
      </c>
      <c r="W30" s="286"/>
      <c r="X30" s="307" t="str">
        <f>IF(ISNUMBER(SEARCH("Yes",W30)),"Y","")</f>
        <v/>
      </c>
      <c r="Y30" s="287"/>
      <c r="Z30" s="307" t="str">
        <f>IF(ISNUMBER(SEARCH("Yes",Y30)),"Y","")</f>
        <v/>
      </c>
      <c r="AA30" s="287"/>
      <c r="AB30" s="307" t="str">
        <f>IF(ISNUMBER(SEARCH("Yes",AA30)),"Y","")</f>
        <v/>
      </c>
      <c r="AC30" s="287"/>
      <c r="AD30" s="307" t="str">
        <f>IF(ISNUMBER(SEARCH("Yes",AC30)),"Y","")</f>
        <v/>
      </c>
      <c r="AE30" s="288"/>
      <c r="AF30" s="307" t="str">
        <f>IF(ISNUMBER(SEARCH("Yes",AE30)),"Y","")</f>
        <v/>
      </c>
      <c r="AG30" s="286"/>
      <c r="AH30" s="307" t="str">
        <f>IF(ISNUMBER(SEARCH("Yes",AG30)),"Y","")</f>
        <v/>
      </c>
      <c r="AI30" s="287"/>
      <c r="AJ30" s="307" t="str">
        <f>IF(ISNUMBER(SEARCH("Yes",AI30)),"Y","")</f>
        <v/>
      </c>
      <c r="AK30" s="287"/>
      <c r="AL30" s="307" t="str">
        <f>IF(ISNUMBER(SEARCH("Yes",AK30)),"Y","")</f>
        <v/>
      </c>
      <c r="AM30" s="287"/>
      <c r="AN30" s="307" t="str">
        <f>IF(ISNUMBER(SEARCH("Yes",AM30)),"Y","")</f>
        <v/>
      </c>
      <c r="AO30" s="288"/>
      <c r="AP30" s="307" t="str">
        <f>IF(ISNUMBER(SEARCH("Yes",AO30)),"Y","")</f>
        <v/>
      </c>
      <c r="AQ30" s="286"/>
      <c r="AR30" s="307" t="str">
        <f>IF(ISNUMBER(SEARCH("Yes",AQ30)),"Y","")</f>
        <v/>
      </c>
      <c r="AS30" s="287"/>
      <c r="AT30" s="307" t="str">
        <f>IF(ISNUMBER(SEARCH("Yes",AS30)),"Y","")</f>
        <v/>
      </c>
      <c r="AU30" s="287"/>
      <c r="AV30" s="307" t="str">
        <f>IF(ISNUMBER(SEARCH("Yes",AU30)),"Y","")</f>
        <v/>
      </c>
      <c r="AW30" s="287"/>
      <c r="AX30" s="307" t="str">
        <f>IF(ISNUMBER(SEARCH("Yes",AW30)),"Y","")</f>
        <v/>
      </c>
      <c r="AY30" s="424"/>
      <c r="AZ30" s="307" t="str">
        <f>IF(ISNUMBER(SEARCH("Yes",AY30)),"Y","")</f>
        <v/>
      </c>
      <c r="BA30" s="286"/>
      <c r="BB30" s="307" t="str">
        <f>IF(ISNUMBER(SEARCH("Yes",BA30)),"Y","")</f>
        <v/>
      </c>
      <c r="BC30" s="287"/>
      <c r="BD30" s="307" t="str">
        <f>IF(ISNUMBER(SEARCH("Yes",BC30)),"Y","")</f>
        <v/>
      </c>
      <c r="BE30" s="287"/>
      <c r="BF30" s="307" t="str">
        <f>IF(ISNUMBER(SEARCH("Yes",BE30)),"Y","")</f>
        <v/>
      </c>
      <c r="BG30" s="287"/>
      <c r="BH30" s="307" t="str">
        <f>IF(ISNUMBER(SEARCH("Yes",BG30)),"Y","")</f>
        <v/>
      </c>
      <c r="BI30" s="288"/>
      <c r="BJ30" s="307" t="str">
        <f>IF(ISNUMBER(SEARCH("Yes",BI30)),"Y","")</f>
        <v/>
      </c>
      <c r="BK30" s="286"/>
      <c r="BL30" s="307" t="str">
        <f>IF(ISNUMBER(SEARCH("Yes",BK30)),"Y","")</f>
        <v/>
      </c>
      <c r="BM30" s="287"/>
      <c r="BN30" s="307" t="str">
        <f>IF(ISNUMBER(SEARCH("Yes",BM30)),"Y","")</f>
        <v/>
      </c>
      <c r="BO30" s="287"/>
      <c r="BP30" s="307" t="str">
        <f>IF(ISNUMBER(SEARCH("Yes",BO30)),"Y","")</f>
        <v/>
      </c>
      <c r="BQ30" s="287"/>
      <c r="BR30" s="307" t="str">
        <f>IF(ISNUMBER(SEARCH("Yes",BQ30)),"Y","")</f>
        <v/>
      </c>
      <c r="BS30" s="288"/>
      <c r="BT30" s="358" t="str">
        <f>IF(ISNUMBER(SEARCH("Yes",BS30)),"Y","")</f>
        <v/>
      </c>
      <c r="BU30" s="147"/>
      <c r="BV30" s="148"/>
      <c r="BW30" s="149"/>
      <c r="BX30" s="148"/>
      <c r="BY30" s="150"/>
    </row>
    <row r="31" spans="1:77" s="32" customFormat="1">
      <c r="A31" s="273"/>
      <c r="B31" s="274" t="s">
        <v>209</v>
      </c>
      <c r="C31" s="305"/>
      <c r="D31" s="301"/>
      <c r="E31" s="308"/>
      <c r="F31" s="301"/>
      <c r="G31" s="308"/>
      <c r="H31" s="301"/>
      <c r="I31" s="308"/>
      <c r="J31" s="301"/>
      <c r="K31" s="309"/>
      <c r="L31" s="301"/>
      <c r="M31" s="305"/>
      <c r="N31" s="301"/>
      <c r="O31" s="308"/>
      <c r="P31" s="301"/>
      <c r="Q31" s="308"/>
      <c r="R31" s="301"/>
      <c r="S31" s="308"/>
      <c r="T31" s="301"/>
      <c r="U31" s="309"/>
      <c r="V31" s="301"/>
      <c r="W31" s="305"/>
      <c r="X31" s="301"/>
      <c r="Y31" s="308"/>
      <c r="Z31" s="301"/>
      <c r="AA31" s="308"/>
      <c r="AB31" s="301"/>
      <c r="AC31" s="308"/>
      <c r="AD31" s="301"/>
      <c r="AE31" s="309"/>
      <c r="AF31" s="301"/>
      <c r="AG31" s="305"/>
      <c r="AH31" s="301"/>
      <c r="AI31" s="308"/>
      <c r="AJ31" s="301"/>
      <c r="AK31" s="308"/>
      <c r="AL31" s="301"/>
      <c r="AM31" s="308"/>
      <c r="AN31" s="301"/>
      <c r="AO31" s="309"/>
      <c r="AP31" s="301"/>
      <c r="AQ31" s="305"/>
      <c r="AR31" s="301"/>
      <c r="AS31" s="308"/>
      <c r="AT31" s="301"/>
      <c r="AU31" s="308"/>
      <c r="AV31" s="301"/>
      <c r="AW31" s="308"/>
      <c r="AX31" s="301"/>
      <c r="AY31" s="309"/>
      <c r="AZ31" s="301"/>
      <c r="BA31" s="305"/>
      <c r="BB31" s="301"/>
      <c r="BC31" s="308"/>
      <c r="BD31" s="301"/>
      <c r="BE31" s="308"/>
      <c r="BF31" s="301"/>
      <c r="BG31" s="308"/>
      <c r="BH31" s="301"/>
      <c r="BI31" s="309"/>
      <c r="BJ31" s="301"/>
      <c r="BK31" s="305"/>
      <c r="BL31" s="301"/>
      <c r="BM31" s="308"/>
      <c r="BN31" s="301"/>
      <c r="BO31" s="308"/>
      <c r="BP31" s="301"/>
      <c r="BQ31" s="308"/>
      <c r="BR31" s="301"/>
      <c r="BS31" s="309"/>
      <c r="BU31" s="147"/>
      <c r="BV31" s="148"/>
      <c r="BW31" s="149"/>
      <c r="BX31" s="148"/>
      <c r="BY31" s="150"/>
    </row>
    <row r="32" spans="1:77" s="64" customFormat="1">
      <c r="A32" s="131" t="s">
        <v>24</v>
      </c>
      <c r="B32" s="291" t="s">
        <v>243</v>
      </c>
      <c r="C32" s="292"/>
      <c r="D32" s="303"/>
      <c r="E32" s="293"/>
      <c r="F32" s="303"/>
      <c r="G32" s="293"/>
      <c r="H32" s="303"/>
      <c r="I32" s="293"/>
      <c r="J32" s="303"/>
      <c r="K32" s="294"/>
      <c r="L32" s="303"/>
      <c r="M32" s="292"/>
      <c r="N32" s="303"/>
      <c r="O32" s="293"/>
      <c r="P32" s="303"/>
      <c r="Q32" s="293"/>
      <c r="R32" s="303"/>
      <c r="S32" s="293"/>
      <c r="T32" s="303"/>
      <c r="U32" s="339"/>
      <c r="V32" s="303"/>
      <c r="W32" s="292"/>
      <c r="X32" s="303"/>
      <c r="Y32" s="293"/>
      <c r="Z32" s="303"/>
      <c r="AA32" s="293"/>
      <c r="AB32" s="303"/>
      <c r="AC32" s="293"/>
      <c r="AD32" s="303"/>
      <c r="AE32" s="294"/>
      <c r="AF32" s="303"/>
      <c r="AG32" s="292"/>
      <c r="AH32" s="303"/>
      <c r="AI32" s="293"/>
      <c r="AJ32" s="303"/>
      <c r="AK32" s="293"/>
      <c r="AL32" s="303"/>
      <c r="AM32" s="293"/>
      <c r="AN32" s="303"/>
      <c r="AO32" s="294"/>
      <c r="AP32" s="303"/>
      <c r="AQ32" s="292"/>
      <c r="AR32" s="303"/>
      <c r="AS32" s="293"/>
      <c r="AT32" s="303"/>
      <c r="AU32" s="293"/>
      <c r="AV32" s="303"/>
      <c r="AW32" s="293"/>
      <c r="AX32" s="303"/>
      <c r="AY32" s="339"/>
      <c r="AZ32" s="303"/>
      <c r="BA32" s="292"/>
      <c r="BB32" s="303"/>
      <c r="BC32" s="293"/>
      <c r="BD32" s="303"/>
      <c r="BE32" s="293"/>
      <c r="BF32" s="303"/>
      <c r="BG32" s="293"/>
      <c r="BH32" s="303"/>
      <c r="BI32" s="294"/>
      <c r="BJ32" s="303"/>
      <c r="BK32" s="292"/>
      <c r="BL32" s="303"/>
      <c r="BM32" s="293"/>
      <c r="BN32" s="303"/>
      <c r="BO32" s="293"/>
      <c r="BP32" s="303"/>
      <c r="BQ32" s="293"/>
      <c r="BR32" s="303"/>
      <c r="BS32" s="294"/>
      <c r="BT32" s="409"/>
      <c r="BU32" s="147"/>
      <c r="BV32" s="148"/>
      <c r="BW32" s="149"/>
      <c r="BX32" s="148"/>
      <c r="BY32" s="150"/>
    </row>
    <row r="33" spans="1:77" s="64" customFormat="1">
      <c r="A33" s="131"/>
      <c r="B33" s="278" t="s">
        <v>218</v>
      </c>
      <c r="C33" s="34"/>
      <c r="D33" s="306"/>
      <c r="E33" s="37"/>
      <c r="F33" s="306"/>
      <c r="G33" s="37"/>
      <c r="H33" s="306"/>
      <c r="I33" s="37"/>
      <c r="J33" s="306"/>
      <c r="K33" s="249"/>
      <c r="L33" s="306"/>
      <c r="M33" s="34"/>
      <c r="N33" s="306"/>
      <c r="O33" s="37"/>
      <c r="P33" s="306"/>
      <c r="Q33" s="37"/>
      <c r="R33" s="306"/>
      <c r="S33" s="37"/>
      <c r="T33" s="306"/>
      <c r="U33" s="426"/>
      <c r="V33" s="306"/>
      <c r="W33" s="34"/>
      <c r="X33" s="306"/>
      <c r="Y33" s="37"/>
      <c r="Z33" s="306"/>
      <c r="AA33" s="37"/>
      <c r="AB33" s="306"/>
      <c r="AC33" s="37"/>
      <c r="AD33" s="306"/>
      <c r="AE33" s="249"/>
      <c r="AF33" s="306"/>
      <c r="AG33" s="34"/>
      <c r="AH33" s="306"/>
      <c r="AI33" s="37"/>
      <c r="AJ33" s="306"/>
      <c r="AK33" s="37"/>
      <c r="AL33" s="306"/>
      <c r="AM33" s="37"/>
      <c r="AN33" s="306"/>
      <c r="AO33" s="249"/>
      <c r="AP33" s="306"/>
      <c r="AQ33" s="34"/>
      <c r="AR33" s="306"/>
      <c r="AS33" s="37"/>
      <c r="AT33" s="306"/>
      <c r="AU33" s="37"/>
      <c r="AV33" s="306"/>
      <c r="AW33" s="37"/>
      <c r="AX33" s="306"/>
      <c r="AY33" s="426"/>
      <c r="AZ33" s="306"/>
      <c r="BA33" s="34"/>
      <c r="BB33" s="306"/>
      <c r="BC33" s="37"/>
      <c r="BD33" s="306"/>
      <c r="BE33" s="37"/>
      <c r="BF33" s="306"/>
      <c r="BG33" s="37"/>
      <c r="BH33" s="306"/>
      <c r="BI33" s="249"/>
      <c r="BJ33" s="306"/>
      <c r="BK33" s="34"/>
      <c r="BL33" s="306"/>
      <c r="BM33" s="37"/>
      <c r="BN33" s="306"/>
      <c r="BO33" s="37"/>
      <c r="BP33" s="306"/>
      <c r="BQ33" s="37"/>
      <c r="BR33" s="306"/>
      <c r="BS33" s="249"/>
      <c r="BT33" s="409"/>
      <c r="BU33" s="147"/>
      <c r="BV33" s="148"/>
      <c r="BW33" s="149"/>
      <c r="BX33" s="148"/>
      <c r="BY33" s="150"/>
    </row>
    <row r="34" spans="1:77" s="32" customFormat="1">
      <c r="A34" s="273"/>
      <c r="B34" s="274" t="s">
        <v>209</v>
      </c>
      <c r="C34" s="305"/>
      <c r="D34" s="301"/>
      <c r="E34" s="308"/>
      <c r="F34" s="301"/>
      <c r="G34" s="308"/>
      <c r="H34" s="301"/>
      <c r="I34" s="308"/>
      <c r="J34" s="301"/>
      <c r="K34" s="309"/>
      <c r="L34" s="301"/>
      <c r="M34" s="305"/>
      <c r="N34" s="301"/>
      <c r="O34" s="308"/>
      <c r="P34" s="301"/>
      <c r="Q34" s="308"/>
      <c r="R34" s="301"/>
      <c r="S34" s="308"/>
      <c r="T34" s="301"/>
      <c r="U34" s="309"/>
      <c r="V34" s="301"/>
      <c r="W34" s="305"/>
      <c r="X34" s="301"/>
      <c r="Y34" s="308"/>
      <c r="Z34" s="301"/>
      <c r="AA34" s="308"/>
      <c r="AB34" s="301"/>
      <c r="AC34" s="308"/>
      <c r="AD34" s="301"/>
      <c r="AE34" s="309"/>
      <c r="AF34" s="301"/>
      <c r="AG34" s="305"/>
      <c r="AH34" s="301"/>
      <c r="AI34" s="308"/>
      <c r="AJ34" s="301"/>
      <c r="AK34" s="308"/>
      <c r="AL34" s="301"/>
      <c r="AM34" s="308"/>
      <c r="AN34" s="301"/>
      <c r="AO34" s="309"/>
      <c r="AP34" s="301"/>
      <c r="AQ34" s="305"/>
      <c r="AR34" s="301"/>
      <c r="AS34" s="308"/>
      <c r="AT34" s="301"/>
      <c r="AU34" s="308"/>
      <c r="AV34" s="301"/>
      <c r="AW34" s="308"/>
      <c r="AX34" s="301"/>
      <c r="AY34" s="309"/>
      <c r="AZ34" s="301"/>
      <c r="BA34" s="305"/>
      <c r="BB34" s="301"/>
      <c r="BC34" s="308"/>
      <c r="BD34" s="301"/>
      <c r="BE34" s="308"/>
      <c r="BF34" s="301"/>
      <c r="BG34" s="308"/>
      <c r="BH34" s="301"/>
      <c r="BI34" s="309"/>
      <c r="BJ34" s="301"/>
      <c r="BK34" s="305"/>
      <c r="BL34" s="301"/>
      <c r="BM34" s="308"/>
      <c r="BN34" s="301"/>
      <c r="BO34" s="308"/>
      <c r="BP34" s="301"/>
      <c r="BQ34" s="308"/>
      <c r="BR34" s="301"/>
      <c r="BS34" s="309"/>
      <c r="BU34" s="147"/>
      <c r="BV34" s="148"/>
      <c r="BW34" s="149"/>
      <c r="BX34" s="148"/>
      <c r="BY34" s="150"/>
    </row>
    <row r="35" spans="1:77" s="64" customFormat="1" ht="38.25">
      <c r="A35" s="131"/>
      <c r="B35" s="278" t="s">
        <v>219</v>
      </c>
      <c r="C35" s="286"/>
      <c r="D35" s="307"/>
      <c r="E35" s="287"/>
      <c r="F35" s="307"/>
      <c r="G35" s="287"/>
      <c r="H35" s="307"/>
      <c r="I35" s="287"/>
      <c r="J35" s="307"/>
      <c r="K35" s="288"/>
      <c r="L35" s="307"/>
      <c r="M35" s="286"/>
      <c r="N35" s="307"/>
      <c r="O35" s="287"/>
      <c r="P35" s="307"/>
      <c r="Q35" s="287"/>
      <c r="R35" s="307"/>
      <c r="S35" s="287"/>
      <c r="T35" s="307"/>
      <c r="U35" s="427"/>
      <c r="V35" s="307"/>
      <c r="W35" s="286"/>
      <c r="X35" s="307"/>
      <c r="Y35" s="287"/>
      <c r="Z35" s="307"/>
      <c r="AA35" s="287"/>
      <c r="AB35" s="307"/>
      <c r="AC35" s="287"/>
      <c r="AD35" s="307"/>
      <c r="AE35" s="288"/>
      <c r="AF35" s="307"/>
      <c r="AG35" s="286"/>
      <c r="AH35" s="307"/>
      <c r="AI35" s="287"/>
      <c r="AJ35" s="307"/>
      <c r="AK35" s="287"/>
      <c r="AL35" s="307"/>
      <c r="AM35" s="287"/>
      <c r="AN35" s="307"/>
      <c r="AO35" s="288"/>
      <c r="AP35" s="307"/>
      <c r="AQ35" s="286"/>
      <c r="AR35" s="307"/>
      <c r="AS35" s="287"/>
      <c r="AT35" s="307"/>
      <c r="AU35" s="287"/>
      <c r="AV35" s="307"/>
      <c r="AW35" s="287"/>
      <c r="AX35" s="307"/>
      <c r="AY35" s="427"/>
      <c r="AZ35" s="307"/>
      <c r="BA35" s="286"/>
      <c r="BB35" s="307"/>
      <c r="BC35" s="287"/>
      <c r="BD35" s="307"/>
      <c r="BE35" s="287"/>
      <c r="BF35" s="307"/>
      <c r="BG35" s="287"/>
      <c r="BH35" s="307"/>
      <c r="BI35" s="288"/>
      <c r="BJ35" s="307"/>
      <c r="BK35" s="286"/>
      <c r="BL35" s="307"/>
      <c r="BM35" s="287"/>
      <c r="BN35" s="307"/>
      <c r="BO35" s="287"/>
      <c r="BP35" s="307"/>
      <c r="BQ35" s="287"/>
      <c r="BR35" s="307"/>
      <c r="BS35" s="288"/>
      <c r="BT35" s="409"/>
      <c r="BU35" s="147"/>
      <c r="BV35" s="148"/>
      <c r="BW35" s="149"/>
      <c r="BX35" s="148"/>
      <c r="BY35" s="150"/>
    </row>
    <row r="36" spans="1:77" s="64" customFormat="1">
      <c r="A36" s="131" t="s">
        <v>25</v>
      </c>
      <c r="B36" s="278" t="s">
        <v>220</v>
      </c>
      <c r="C36" s="286"/>
      <c r="D36" s="403" t="str">
        <f>IF(ISBLANK(C36),"",IF(ISNUMBER(SEARCH("NOT MET",C36)),"NOT MET","MET"))</f>
        <v/>
      </c>
      <c r="E36" s="287"/>
      <c r="F36" s="403" t="str">
        <f>IF(ISBLANK(E36),"",IF(ISNUMBER(SEARCH("NOT MET",E36)),"NOT MET","MET"))</f>
        <v/>
      </c>
      <c r="G36" s="287"/>
      <c r="H36" s="403" t="str">
        <f>IF(ISBLANK(G36),"",IF(ISNUMBER(SEARCH("NOT MET",G36)),"NOT MET","MET"))</f>
        <v/>
      </c>
      <c r="I36" s="287"/>
      <c r="J36" s="403" t="str">
        <f>IF(ISBLANK(I36),"",IF(ISNUMBER(SEARCH("NOT MET",I36)),"NOT MET","MET"))</f>
        <v/>
      </c>
      <c r="K36" s="288"/>
      <c r="L36" s="403" t="str">
        <f>IF(ISBLANK(K36),"",IF(ISNUMBER(SEARCH("NOT MET",K36)),"NOT MET","MET"))</f>
        <v/>
      </c>
      <c r="M36" s="286"/>
      <c r="N36" s="403" t="str">
        <f>IF(ISBLANK(M36),"",IF(ISNUMBER(SEARCH("NOT MET",M36)),"NOT MET","MET"))</f>
        <v/>
      </c>
      <c r="O36" s="287"/>
      <c r="P36" s="403" t="str">
        <f>IF(ISBLANK(O36),"",IF(ISNUMBER(SEARCH("NOT MET",O36)),"NOT MET","MET"))</f>
        <v/>
      </c>
      <c r="Q36" s="287"/>
      <c r="R36" s="403" t="str">
        <f>IF(ISBLANK(Q36),"",IF(ISNUMBER(SEARCH("NOT MET",Q36)),"NOT MET","MET"))</f>
        <v/>
      </c>
      <c r="S36" s="287"/>
      <c r="T36" s="403" t="str">
        <f>IF(ISBLANK(S36),"",IF(ISNUMBER(SEARCH("NOT MET",S36)),"NOT MET","MET"))</f>
        <v/>
      </c>
      <c r="U36" s="427"/>
      <c r="V36" s="403" t="str">
        <f>IF(ISBLANK(U36),"",IF(ISNUMBER(SEARCH("NOT MET",U36)),"NOT MET","MET"))</f>
        <v/>
      </c>
      <c r="W36" s="286"/>
      <c r="X36" s="403" t="str">
        <f>IF(ISBLANK(W36),"",IF(ISNUMBER(SEARCH("NOT MET",W36)),"NOT MET","MET"))</f>
        <v/>
      </c>
      <c r="Y36" s="287"/>
      <c r="Z36" s="403" t="str">
        <f>IF(ISBLANK(Y36),"",IF(ISNUMBER(SEARCH("NOT MET",Y36)),"NOT MET","MET"))</f>
        <v/>
      </c>
      <c r="AA36" s="287"/>
      <c r="AB36" s="403" t="str">
        <f>IF(ISBLANK(AA36),"",IF(ISNUMBER(SEARCH("NOT MET",AA36)),"NOT MET","MET"))</f>
        <v/>
      </c>
      <c r="AC36" s="287"/>
      <c r="AD36" s="403" t="str">
        <f>IF(ISBLANK(AC36),"",IF(ISNUMBER(SEARCH("NOT MET",AC36)),"NOT MET","MET"))</f>
        <v/>
      </c>
      <c r="AE36" s="288"/>
      <c r="AF36" s="403" t="str">
        <f>IF(ISBLANK(AE36),"",IF(ISNUMBER(SEARCH("NOT MET",AE36)),"NOT MET","MET"))</f>
        <v/>
      </c>
      <c r="AG36" s="286"/>
      <c r="AH36" s="403" t="str">
        <f>IF(ISBLANK(AG36),"",IF(ISNUMBER(SEARCH("NOT MET",AG36)),"NOT MET","MET"))</f>
        <v/>
      </c>
      <c r="AI36" s="287"/>
      <c r="AJ36" s="403" t="str">
        <f>IF(ISBLANK(AI36),"",IF(ISNUMBER(SEARCH("NOT MET",AI36)),"NOT MET","MET"))</f>
        <v/>
      </c>
      <c r="AK36" s="287"/>
      <c r="AL36" s="403" t="str">
        <f>IF(ISBLANK(AK36),"",IF(ISNUMBER(SEARCH("NOT MET",AK36)),"NOT MET","MET"))</f>
        <v/>
      </c>
      <c r="AM36" s="287"/>
      <c r="AN36" s="403" t="str">
        <f>IF(ISBLANK(AM36),"",IF(ISNUMBER(SEARCH("NOT MET",AM36)),"NOT MET","MET"))</f>
        <v/>
      </c>
      <c r="AO36" s="288"/>
      <c r="AP36" s="403" t="str">
        <f>IF(ISBLANK(AO36),"",IF(ISNUMBER(SEARCH("NOT MET",AO36)),"NOT MET","MET"))</f>
        <v/>
      </c>
      <c r="AQ36" s="286"/>
      <c r="AR36" s="403" t="str">
        <f>IF(ISBLANK(AQ36),"",IF(ISNUMBER(SEARCH("NOT MET",AQ36)),"NOT MET","MET"))</f>
        <v/>
      </c>
      <c r="AS36" s="287"/>
      <c r="AT36" s="403" t="str">
        <f>IF(ISBLANK(AS36),"",IF(ISNUMBER(SEARCH("NOT MET",AS36)),"NOT MET","MET"))</f>
        <v/>
      </c>
      <c r="AU36" s="287"/>
      <c r="AV36" s="403" t="str">
        <f>IF(ISBLANK(AU36),"",IF(ISNUMBER(SEARCH("NOT MET",AU36)),"NOT MET","MET"))</f>
        <v/>
      </c>
      <c r="AW36" s="287"/>
      <c r="AX36" s="403" t="str">
        <f>IF(ISBLANK(AW36),"",IF(ISNUMBER(SEARCH("NOT MET",AW36)),"NOT MET","MET"))</f>
        <v/>
      </c>
      <c r="AY36" s="427"/>
      <c r="AZ36" s="403" t="str">
        <f>IF(ISBLANK(AY36),"",IF(ISNUMBER(SEARCH("NOT MET",AY36)),"NOT MET","MET"))</f>
        <v/>
      </c>
      <c r="BA36" s="286"/>
      <c r="BB36" s="403" t="str">
        <f>IF(ISBLANK(BA36),"",IF(ISNUMBER(SEARCH("NOT MET",BA36)),"NOT MET","MET"))</f>
        <v/>
      </c>
      <c r="BC36" s="287"/>
      <c r="BD36" s="403" t="str">
        <f>IF(ISBLANK(BC36),"",IF(ISNUMBER(SEARCH("NOT MET",BC36)),"NOT MET","MET"))</f>
        <v/>
      </c>
      <c r="BE36" s="287"/>
      <c r="BF36" s="403" t="str">
        <f>IF(ISBLANK(BE36),"",IF(ISNUMBER(SEARCH("NOT MET",BE36)),"NOT MET","MET"))</f>
        <v/>
      </c>
      <c r="BG36" s="287"/>
      <c r="BH36" s="403" t="str">
        <f>IF(ISBLANK(BG36),"",IF(ISNUMBER(SEARCH("NOT MET",BG36)),"NOT MET","MET"))</f>
        <v/>
      </c>
      <c r="BI36" s="288"/>
      <c r="BJ36" s="403" t="str">
        <f>IF(ISBLANK(BI36),"",IF(ISNUMBER(SEARCH("NOT MET",BI36)),"NOT MET","MET"))</f>
        <v/>
      </c>
      <c r="BK36" s="286"/>
      <c r="BL36" s="403" t="str">
        <f>IF(ISBLANK(BK36),"",IF(ISNUMBER(SEARCH("NOT MET",BK36)),"NOT MET","MET"))</f>
        <v/>
      </c>
      <c r="BM36" s="287"/>
      <c r="BN36" s="403" t="str">
        <f>IF(ISBLANK(BM36),"",IF(ISNUMBER(SEARCH("NOT MET",BM36)),"NOT MET","MET"))</f>
        <v/>
      </c>
      <c r="BO36" s="287"/>
      <c r="BP36" s="403" t="str">
        <f>IF(ISBLANK(BO36),"",IF(ISNUMBER(SEARCH("NOT MET",BO36)),"NOT MET","MET"))</f>
        <v/>
      </c>
      <c r="BQ36" s="287"/>
      <c r="BR36" s="403" t="str">
        <f>IF(ISBLANK(BQ36),"",IF(ISNUMBER(SEARCH("NOT MET",BQ36)),"NOT MET","MET"))</f>
        <v/>
      </c>
      <c r="BS36" s="288"/>
      <c r="BT36" s="404" t="str">
        <f>IF(ISBLANK(BS36),"",IF(ISNUMBER(SEARCH("NOT MET",BS36)),"NOT MET","MET"))</f>
        <v/>
      </c>
      <c r="BU36" s="38">
        <f>COUNTIF(C36:BS36,"=Met")</f>
        <v>0</v>
      </c>
      <c r="BV36" s="39">
        <f t="shared" si="1"/>
        <v>0</v>
      </c>
      <c r="BW36" s="35">
        <f>COUNTIF(C36:BS36,"=Not Met")</f>
        <v>0</v>
      </c>
      <c r="BX36" s="39">
        <f t="shared" si="2"/>
        <v>0</v>
      </c>
      <c r="BY36" s="40">
        <f>COUNTIF(C36:BS36,"=N/A")</f>
        <v>0</v>
      </c>
    </row>
    <row r="37" spans="1:77" s="32" customFormat="1" ht="13.5" thickBot="1">
      <c r="A37" s="273"/>
      <c r="B37" s="274" t="s">
        <v>209</v>
      </c>
      <c r="C37" s="305"/>
      <c r="D37" s="301"/>
      <c r="E37" s="308"/>
      <c r="F37" s="277"/>
      <c r="G37" s="308"/>
      <c r="H37" s="277"/>
      <c r="I37" s="308"/>
      <c r="J37" s="330"/>
      <c r="K37" s="309"/>
      <c r="L37" s="301"/>
      <c r="M37" s="305"/>
      <c r="N37" s="301"/>
      <c r="O37" s="308"/>
      <c r="P37" s="277"/>
      <c r="Q37" s="308"/>
      <c r="R37" s="277"/>
      <c r="S37" s="308"/>
      <c r="T37" s="330"/>
      <c r="U37" s="309"/>
      <c r="V37" s="301"/>
      <c r="W37" s="305"/>
      <c r="X37" s="301"/>
      <c r="Y37" s="308"/>
      <c r="Z37" s="277"/>
      <c r="AA37" s="308"/>
      <c r="AB37" s="277"/>
      <c r="AC37" s="308"/>
      <c r="AD37" s="277"/>
      <c r="AE37" s="309"/>
      <c r="AF37" s="301"/>
      <c r="AG37" s="305"/>
      <c r="AH37" s="301"/>
      <c r="AI37" s="308"/>
      <c r="AJ37" s="277"/>
      <c r="AK37" s="308"/>
      <c r="AL37" s="277"/>
      <c r="AM37" s="308"/>
      <c r="AN37" s="330"/>
      <c r="AO37" s="309"/>
      <c r="AP37" s="301"/>
      <c r="AQ37" s="305"/>
      <c r="AR37" s="301"/>
      <c r="AS37" s="308"/>
      <c r="AT37" s="277"/>
      <c r="AU37" s="308"/>
      <c r="AV37" s="277"/>
      <c r="AW37" s="308"/>
      <c r="AX37" s="330"/>
      <c r="AY37" s="309"/>
      <c r="AZ37" s="301"/>
      <c r="BA37" s="305"/>
      <c r="BB37" s="301"/>
      <c r="BC37" s="308"/>
      <c r="BD37" s="277"/>
      <c r="BE37" s="308"/>
      <c r="BF37" s="277"/>
      <c r="BG37" s="308"/>
      <c r="BH37" s="277"/>
      <c r="BI37" s="309"/>
      <c r="BJ37" s="301"/>
      <c r="BK37" s="305"/>
      <c r="BL37" s="301"/>
      <c r="BM37" s="308"/>
      <c r="BN37" s="277"/>
      <c r="BO37" s="308"/>
      <c r="BP37" s="277"/>
      <c r="BQ37" s="308"/>
      <c r="BR37" s="277"/>
      <c r="BS37" s="309"/>
      <c r="BU37" s="245"/>
      <c r="BV37" s="246"/>
      <c r="BW37" s="247"/>
      <c r="BX37" s="246"/>
      <c r="BY37" s="248"/>
    </row>
    <row r="38" spans="1:77" s="64" customFormat="1" ht="15.75">
      <c r="A38" s="396" t="s">
        <v>26</v>
      </c>
      <c r="B38" s="397" t="s">
        <v>244</v>
      </c>
      <c r="C38" s="411" t="str">
        <f>IF(COUNTIF(C39:C42,"MET")=4,"MET",IF(COUNTIF(C39:C42,"NOT MET")&gt;=1,"NOT MET",""))</f>
        <v/>
      </c>
      <c r="D38" s="412"/>
      <c r="E38" s="413" t="str">
        <f>IF(COUNTIF(E39:E42,"MET")=4,"MET",IF(COUNTIF(E39:E42,"NOT MET")&gt;=1,"NOT MET",""))</f>
        <v/>
      </c>
      <c r="F38" s="413"/>
      <c r="G38" s="413" t="str">
        <f>IF(COUNTIF(G39:G42,"MET")=4,"MET",IF(COUNTIF(G39:G42,"NOT MET")&gt;=1,"NOT MET",""))</f>
        <v/>
      </c>
      <c r="H38" s="413"/>
      <c r="I38" s="413" t="str">
        <f>IF(COUNTIF(I39:I42,"MET")=4,"MET",IF(COUNTIF(I39:I42,"NOT MET")&gt;=1,"NOT MET",""))</f>
        <v/>
      </c>
      <c r="J38" s="414"/>
      <c r="K38" s="415" t="str">
        <f>IF(COUNTIF(K39:K42,"MET")=4,"MET",IF(COUNTIF(K39:K42,"NOT MET")&gt;=1,"NOT MET",""))</f>
        <v/>
      </c>
      <c r="L38" s="412"/>
      <c r="M38" s="411" t="str">
        <f>IF(COUNTIF(M39:M42,"MET")=4,"MET",IF(COUNTIF(M39:M42,"NOT MET")&gt;=1,"NOT MET",""))</f>
        <v/>
      </c>
      <c r="N38" s="412"/>
      <c r="O38" s="413" t="str">
        <f>IF(COUNTIF(O39:O42,"MET")=4,"MET",IF(COUNTIF(O39:O42,"NOT MET")&gt;=1,"NOT MET",""))</f>
        <v/>
      </c>
      <c r="P38" s="413"/>
      <c r="Q38" s="413" t="str">
        <f>IF(COUNTIF(Q39:Q42,"MET")=4,"MET",IF(COUNTIF(Q39:Q42,"NOT MET")&gt;=1,"NOT MET",""))</f>
        <v/>
      </c>
      <c r="R38" s="413"/>
      <c r="S38" s="413" t="str">
        <f>IF(COUNTIF(S39:S42,"MET")=4,"MET",IF(COUNTIF(S39:S42,"NOT MET")&gt;=1,"NOT MET",""))</f>
        <v/>
      </c>
      <c r="T38" s="414"/>
      <c r="U38" s="415" t="str">
        <f>IF(COUNTIF(U39:U42,"MET")=4,"MET",IF(COUNTIF(U39:U42,"NOT MET")&gt;=1,"NOT MET",""))</f>
        <v/>
      </c>
      <c r="V38" s="412"/>
      <c r="W38" s="411" t="str">
        <f>IF(COUNTIF(W39:W42,"MET")=4,"MET",IF(COUNTIF(W39:W42,"NOT MET")&gt;=1,"NOT MET",""))</f>
        <v/>
      </c>
      <c r="X38" s="412"/>
      <c r="Y38" s="413" t="str">
        <f>IF(COUNTIF(Y39:Y42,"MET")=4,"MET",IF(COUNTIF(Y39:Y42,"NOT MET")&gt;=1,"NOT MET",""))</f>
        <v/>
      </c>
      <c r="Z38" s="413"/>
      <c r="AA38" s="413" t="str">
        <f>IF(COUNTIF(AA39:AA42,"MET")=4,"MET",IF(COUNTIF(AA39:AA42,"NOT MET")&gt;=1,"NOT MET",""))</f>
        <v/>
      </c>
      <c r="AB38" s="413"/>
      <c r="AC38" s="413" t="str">
        <f>IF(COUNTIF(AC39:AC42,"MET")=4,"MET",IF(COUNTIF(AC39:AC42,"NOT MET")&gt;=1,"NOT MET",""))</f>
        <v/>
      </c>
      <c r="AD38" s="413"/>
      <c r="AE38" s="415" t="str">
        <f>IF(COUNTIF(AE39:AE42,"MET")=4,"MET",IF(COUNTIF(AE39:AE42,"NOT MET")&gt;=1,"NOT MET",""))</f>
        <v/>
      </c>
      <c r="AF38" s="412"/>
      <c r="AG38" s="411" t="str">
        <f>IF(COUNTIF(AG39:AG42,"MET")=4,"MET",IF(COUNTIF(AG39:AG42,"NOT MET")&gt;=1,"NOT MET",""))</f>
        <v/>
      </c>
      <c r="AH38" s="412"/>
      <c r="AI38" s="413" t="str">
        <f>IF(COUNTIF(AI39:AI42,"MET")=4,"MET",IF(COUNTIF(AI39:AI42,"NOT MET")&gt;=1,"NOT MET",""))</f>
        <v/>
      </c>
      <c r="AJ38" s="413"/>
      <c r="AK38" s="413" t="str">
        <f>IF(COUNTIF(AK39:AK42,"MET")=4,"MET",IF(COUNTIF(AK39:AK42,"NOT MET")&gt;=1,"NOT MET",""))</f>
        <v/>
      </c>
      <c r="AL38" s="413"/>
      <c r="AM38" s="413" t="str">
        <f>IF(COUNTIF(AM39:AM42,"MET")=4,"MET",IF(COUNTIF(AM39:AM42,"NOT MET")&gt;=1,"NOT MET",""))</f>
        <v/>
      </c>
      <c r="AN38" s="414"/>
      <c r="AO38" s="415" t="str">
        <f>IF(COUNTIF(AO39:AO42,"MET")=4,"MET",IF(COUNTIF(AO39:AO42,"NOT MET")&gt;=1,"NOT MET",""))</f>
        <v/>
      </c>
      <c r="AP38" s="412"/>
      <c r="AQ38" s="411" t="str">
        <f>IF(COUNTIF(AQ39:AQ42,"MET")=4,"MET",IF(COUNTIF(AQ39:AQ42,"NOT MET")&gt;=1,"NOT MET",""))</f>
        <v/>
      </c>
      <c r="AR38" s="412"/>
      <c r="AS38" s="413" t="str">
        <f>IF(COUNTIF(AS39:AS42,"MET")=4,"MET",IF(COUNTIF(AS39:AS42,"NOT MET")&gt;=1,"NOT MET",""))</f>
        <v/>
      </c>
      <c r="AT38" s="413"/>
      <c r="AU38" s="413" t="str">
        <f>IF(COUNTIF(AU39:AU42,"MET")=4,"MET",IF(COUNTIF(AU39:AU42,"NOT MET")&gt;=1,"NOT MET",""))</f>
        <v/>
      </c>
      <c r="AV38" s="413"/>
      <c r="AW38" s="413" t="str">
        <f>IF(COUNTIF(AW39:AW42,"MET")=4,"MET",IF(COUNTIF(AW39:AW42,"NOT MET")&gt;=1,"NOT MET",""))</f>
        <v/>
      </c>
      <c r="AX38" s="414"/>
      <c r="AY38" s="415" t="str">
        <f>IF(COUNTIF(AY39:AY42,"MET")=4,"MET",IF(COUNTIF(AY39:AY42,"NOT MET")&gt;=1,"NOT MET",""))</f>
        <v/>
      </c>
      <c r="AZ38" s="412"/>
      <c r="BA38" s="411" t="str">
        <f>IF(COUNTIF(BA39:BA42,"MET")=4,"MET",IF(COUNTIF(BA39:BA42,"NOT MET")&gt;=1,"NOT MET",""))</f>
        <v/>
      </c>
      <c r="BB38" s="412"/>
      <c r="BC38" s="413" t="str">
        <f>IF(COUNTIF(BC39:BC42,"MET")=4,"MET",IF(COUNTIF(BC39:BC42,"NOT MET")&gt;=1,"NOT MET",""))</f>
        <v/>
      </c>
      <c r="BD38" s="413"/>
      <c r="BE38" s="413" t="str">
        <f>IF(COUNTIF(BE39:BE42,"MET")=4,"MET",IF(COUNTIF(BE39:BE42,"NOT MET")&gt;=1,"NOT MET",""))</f>
        <v/>
      </c>
      <c r="BF38" s="413"/>
      <c r="BG38" s="413" t="str">
        <f>IF(COUNTIF(BG39:BG42,"MET")=4,"MET",IF(COUNTIF(BG39:BG42,"NOT MET")&gt;=1,"NOT MET",""))</f>
        <v/>
      </c>
      <c r="BH38" s="413"/>
      <c r="BI38" s="415" t="str">
        <f>IF(COUNTIF(BI39:BI42,"MET")=4,"MET",IF(COUNTIF(BI39:BI42,"NOT MET")&gt;=1,"NOT MET",""))</f>
        <v/>
      </c>
      <c r="BJ38" s="412"/>
      <c r="BK38" s="411" t="str">
        <f>IF(COUNTIF(BK39:BK42,"MET")=4,"MET",IF(COUNTIF(BK39:BK42,"NOT MET")&gt;=1,"NOT MET",""))</f>
        <v/>
      </c>
      <c r="BL38" s="412"/>
      <c r="BM38" s="413" t="str">
        <f>IF(COUNTIF(BM39:BM42,"MET")=4,"MET",IF(COUNTIF(BM39:BM42,"NOT MET")&gt;=1,"NOT MET",""))</f>
        <v/>
      </c>
      <c r="BN38" s="413"/>
      <c r="BO38" s="413" t="str">
        <f>IF(COUNTIF(BO39:BO42,"MET")=4,"MET",IF(COUNTIF(BO39:BO42,"NOT MET")&gt;=1,"NOT MET",""))</f>
        <v/>
      </c>
      <c r="BP38" s="413"/>
      <c r="BQ38" s="413" t="str">
        <f>IF(COUNTIF(BQ39:BQ42,"MET")=4,"MET",IF(COUNTIF(BQ39:BQ42,"NOT MET")&gt;=1,"NOT MET",""))</f>
        <v/>
      </c>
      <c r="BR38" s="413"/>
      <c r="BS38" s="415" t="str">
        <f>IF(COUNTIF(BS39:BS42,"MET")=4,"MET",IF(COUNTIF(BS39:BS42,"NOT MET")&gt;=1,"NOT MET",""))</f>
        <v/>
      </c>
      <c r="BU38" s="49"/>
      <c r="BV38" s="49"/>
      <c r="BW38" s="49"/>
      <c r="BX38" s="49"/>
      <c r="BY38" s="10"/>
    </row>
    <row r="39" spans="1:77" s="32" customFormat="1" ht="38.25">
      <c r="A39" s="272"/>
      <c r="B39" s="395" t="s">
        <v>241</v>
      </c>
      <c r="C39" s="390" t="str">
        <f>IF(C14="","",C14)</f>
        <v/>
      </c>
      <c r="D39" s="297"/>
      <c r="E39" s="275" t="str">
        <f>IF(E14="","",E14)</f>
        <v/>
      </c>
      <c r="F39" s="297"/>
      <c r="G39" s="304" t="str">
        <f>IF(G14="","",G14)</f>
        <v/>
      </c>
      <c r="H39" s="297"/>
      <c r="I39" s="304" t="str">
        <f>IF(I14="","",I14)</f>
        <v/>
      </c>
      <c r="J39" s="297"/>
      <c r="K39" s="340" t="str">
        <f>IF(K14="","",K14)</f>
        <v/>
      </c>
      <c r="L39" s="304"/>
      <c r="M39" s="388" t="str">
        <f>IF(M14="","",M14)</f>
        <v/>
      </c>
      <c r="N39" s="297"/>
      <c r="O39" s="304" t="str">
        <f>IF(O14="","",O14)</f>
        <v/>
      </c>
      <c r="P39" s="297"/>
      <c r="Q39" s="304" t="str">
        <f>IF(Q14="","",Q14)</f>
        <v/>
      </c>
      <c r="R39" s="297"/>
      <c r="S39" s="304" t="str">
        <f>IF(S14="","",S14)</f>
        <v/>
      </c>
      <c r="T39" s="297"/>
      <c r="U39" s="340" t="str">
        <f>IF(U14="","",U14)</f>
        <v/>
      </c>
      <c r="V39" s="304"/>
      <c r="W39" s="388" t="str">
        <f>IF(W14="","",W14)</f>
        <v/>
      </c>
      <c r="X39" s="297"/>
      <c r="Y39" s="304" t="str">
        <f>IF(Y14="","",Y14)</f>
        <v/>
      </c>
      <c r="Z39" s="297"/>
      <c r="AA39" s="304" t="str">
        <f>IF(AA14="","",AA14)</f>
        <v/>
      </c>
      <c r="AB39" s="297"/>
      <c r="AC39" s="304" t="str">
        <f>IF(AC14="","",AC14)</f>
        <v/>
      </c>
      <c r="AD39" s="297"/>
      <c r="AE39" s="340" t="str">
        <f>IF(AE14="","",AE14)</f>
        <v/>
      </c>
      <c r="AF39" s="304"/>
      <c r="AG39" s="390" t="str">
        <f>IF(AG14="","",AG14)</f>
        <v/>
      </c>
      <c r="AH39" s="297"/>
      <c r="AI39" s="275" t="str">
        <f>IF(AI14="","",AI14)</f>
        <v/>
      </c>
      <c r="AJ39" s="297"/>
      <c r="AK39" s="304" t="str">
        <f>IF(AK14="","",AK14)</f>
        <v/>
      </c>
      <c r="AL39" s="297"/>
      <c r="AM39" s="304" t="str">
        <f>IF(AM14="","",AM14)</f>
        <v/>
      </c>
      <c r="AN39" s="297"/>
      <c r="AO39" s="340" t="str">
        <f>IF(AO14="","",AO14)</f>
        <v/>
      </c>
      <c r="AP39" s="304"/>
      <c r="AQ39" s="388" t="str">
        <f>IF(AQ14="","",AQ14)</f>
        <v/>
      </c>
      <c r="AR39" s="297"/>
      <c r="AS39" s="304" t="str">
        <f>IF(AS14="","",AS14)</f>
        <v/>
      </c>
      <c r="AT39" s="297"/>
      <c r="AU39" s="304" t="str">
        <f>IF(AU14="","",AU14)</f>
        <v/>
      </c>
      <c r="AV39" s="297"/>
      <c r="AW39" s="304" t="str">
        <f>IF(AW14="","",AW14)</f>
        <v/>
      </c>
      <c r="AX39" s="297"/>
      <c r="AY39" s="340" t="str">
        <f>IF(AY14="","",AY14)</f>
        <v/>
      </c>
      <c r="AZ39" s="304"/>
      <c r="BA39" s="388" t="str">
        <f>IF(BA14="","",BA14)</f>
        <v/>
      </c>
      <c r="BB39" s="297"/>
      <c r="BC39" s="304" t="str">
        <f>IF(BC14="","",BC14)</f>
        <v/>
      </c>
      <c r="BD39" s="297"/>
      <c r="BE39" s="304" t="str">
        <f>IF(BE14="","",BE14)</f>
        <v/>
      </c>
      <c r="BF39" s="297"/>
      <c r="BG39" s="304" t="str">
        <f>IF(BG14="","",BG14)</f>
        <v/>
      </c>
      <c r="BH39" s="297"/>
      <c r="BI39" s="340" t="str">
        <f>IF(BI14="","",BI14)</f>
        <v/>
      </c>
      <c r="BJ39" s="304"/>
      <c r="BK39" s="388" t="str">
        <f>IF(BK14="","",BK14)</f>
        <v/>
      </c>
      <c r="BL39" s="297"/>
      <c r="BM39" s="304" t="str">
        <f>IF(BM14="","",BM14)</f>
        <v/>
      </c>
      <c r="BN39" s="297"/>
      <c r="BO39" s="304" t="str">
        <f>IF(BO14="","",BO14)</f>
        <v/>
      </c>
      <c r="BP39" s="297"/>
      <c r="BQ39" s="304" t="str">
        <f>IF(BQ14="","",BQ14)</f>
        <v/>
      </c>
      <c r="BR39" s="297"/>
      <c r="BS39" s="276" t="str">
        <f>IF(BS14="","",BS14)</f>
        <v/>
      </c>
      <c r="BT39" s="349" t="str">
        <f>IF(BS39="Yes",ROW(),"")</f>
        <v/>
      </c>
      <c r="BU39" s="49"/>
      <c r="BV39" s="49"/>
      <c r="BW39" s="49"/>
      <c r="BX39" s="49"/>
      <c r="BY39" s="10"/>
    </row>
    <row r="40" spans="1:77" s="32" customFormat="1" ht="25.5">
      <c r="A40" s="33"/>
      <c r="B40" s="296" t="s">
        <v>245</v>
      </c>
      <c r="C40" s="390" t="str">
        <f>IF(C21="","",C21)</f>
        <v/>
      </c>
      <c r="D40" s="297"/>
      <c r="E40" s="297" t="str">
        <f>IF(E21="","",E21)</f>
        <v/>
      </c>
      <c r="F40" s="297"/>
      <c r="G40" s="304" t="str">
        <f>IF(G21="","",G21)</f>
        <v/>
      </c>
      <c r="H40" s="297"/>
      <c r="I40" s="304" t="str">
        <f>IF(I21="","",I21)</f>
        <v/>
      </c>
      <c r="J40" s="297"/>
      <c r="K40" s="340" t="str">
        <f>IF(K21="","",K21)</f>
        <v/>
      </c>
      <c r="L40" s="304"/>
      <c r="M40" s="388" t="str">
        <f>IF(M21="","",M21)</f>
        <v/>
      </c>
      <c r="N40" s="297"/>
      <c r="O40" s="304" t="str">
        <f>IF(O21="","",O21)</f>
        <v/>
      </c>
      <c r="P40" s="297"/>
      <c r="Q40" s="304" t="str">
        <f>IF(Q21="","",Q21)</f>
        <v/>
      </c>
      <c r="R40" s="297"/>
      <c r="S40" s="304" t="str">
        <f>IF(S21="","",S21)</f>
        <v/>
      </c>
      <c r="T40" s="297"/>
      <c r="U40" s="340" t="str">
        <f>IF(U21="","",U21)</f>
        <v/>
      </c>
      <c r="V40" s="304"/>
      <c r="W40" s="388" t="str">
        <f>IF(W21="","",W21)</f>
        <v/>
      </c>
      <c r="X40" s="297"/>
      <c r="Y40" s="304" t="str">
        <f>IF(Y21="","",Y21)</f>
        <v/>
      </c>
      <c r="Z40" s="297"/>
      <c r="AA40" s="304" t="str">
        <f>IF(AA21="","",AA21)</f>
        <v/>
      </c>
      <c r="AB40" s="297"/>
      <c r="AC40" s="304" t="str">
        <f>IF(AC21="","",AC21)</f>
        <v/>
      </c>
      <c r="AD40" s="297"/>
      <c r="AE40" s="340" t="str">
        <f>IF(AE21="","",AE21)</f>
        <v/>
      </c>
      <c r="AF40" s="304"/>
      <c r="AG40" s="390" t="str">
        <f>IF(AG21="","",AG21)</f>
        <v/>
      </c>
      <c r="AH40" s="297"/>
      <c r="AI40" s="297" t="str">
        <f>IF(AI21="","",AI21)</f>
        <v/>
      </c>
      <c r="AJ40" s="297"/>
      <c r="AK40" s="304" t="str">
        <f>IF(AK21="","",AK21)</f>
        <v/>
      </c>
      <c r="AL40" s="297"/>
      <c r="AM40" s="304" t="str">
        <f>IF(AM21="","",AM21)</f>
        <v/>
      </c>
      <c r="AN40" s="297"/>
      <c r="AO40" s="340" t="str">
        <f>IF(AO21="","",AO21)</f>
        <v/>
      </c>
      <c r="AP40" s="304"/>
      <c r="AQ40" s="388" t="str">
        <f>IF(AQ21="","",AQ21)</f>
        <v/>
      </c>
      <c r="AR40" s="297"/>
      <c r="AS40" s="304" t="str">
        <f>IF(AS21="","",AS21)</f>
        <v/>
      </c>
      <c r="AT40" s="297"/>
      <c r="AU40" s="304" t="str">
        <f>IF(AU21="","",AU21)</f>
        <v/>
      </c>
      <c r="AV40" s="297"/>
      <c r="AW40" s="304" t="str">
        <f>IF(AW21="","",AW21)</f>
        <v/>
      </c>
      <c r="AX40" s="297"/>
      <c r="AY40" s="340" t="str">
        <f>IF(AY21="","",AY21)</f>
        <v/>
      </c>
      <c r="AZ40" s="304"/>
      <c r="BA40" s="388" t="str">
        <f>IF(BA21="","",BA21)</f>
        <v/>
      </c>
      <c r="BB40" s="297"/>
      <c r="BC40" s="304" t="str">
        <f>IF(BC21="","",BC21)</f>
        <v/>
      </c>
      <c r="BD40" s="297"/>
      <c r="BE40" s="304" t="str">
        <f>IF(BE21="","",BE21)</f>
        <v/>
      </c>
      <c r="BF40" s="297"/>
      <c r="BG40" s="304" t="str">
        <f>IF(BG21="","",BG21)</f>
        <v/>
      </c>
      <c r="BH40" s="297"/>
      <c r="BI40" s="340" t="str">
        <f>IF(BI21="","",BI21)</f>
        <v/>
      </c>
      <c r="BJ40" s="304"/>
      <c r="BK40" s="388" t="str">
        <f>IF(BK21="","",BK21)</f>
        <v/>
      </c>
      <c r="BL40" s="297"/>
      <c r="BM40" s="304" t="str">
        <f>IF(BM21="","",BM21)</f>
        <v/>
      </c>
      <c r="BN40" s="297"/>
      <c r="BO40" s="304" t="str">
        <f>IF(BO21="","",BO21)</f>
        <v/>
      </c>
      <c r="BP40" s="297"/>
      <c r="BQ40" s="304" t="str">
        <f>IF(BQ21="","",BQ21)</f>
        <v/>
      </c>
      <c r="BR40" s="297"/>
      <c r="BS40" s="389" t="str">
        <f>IF(BS21="","",BS21)</f>
        <v/>
      </c>
      <c r="BT40" s="349" t="str">
        <f t="shared" ref="BT40:BT42" si="3">IF(BS40="Yes",ROW(),"")</f>
        <v/>
      </c>
      <c r="BU40" s="49"/>
      <c r="BV40" s="49"/>
      <c r="BW40" s="49"/>
      <c r="BX40" s="49"/>
      <c r="BY40" s="10"/>
    </row>
    <row r="41" spans="1:77" s="32" customFormat="1" ht="38.25">
      <c r="A41" s="399"/>
      <c r="B41" s="400" t="s">
        <v>240</v>
      </c>
      <c r="C41" s="401" t="str">
        <f>IF(C23="","",C23)</f>
        <v/>
      </c>
      <c r="D41" s="275"/>
      <c r="E41" s="275" t="str">
        <f>IF(E23="","",E23)</f>
        <v/>
      </c>
      <c r="F41" s="275"/>
      <c r="G41" s="302" t="str">
        <f>IF(G23="","",G23)</f>
        <v/>
      </c>
      <c r="H41" s="275"/>
      <c r="I41" s="302" t="str">
        <f>IF(I23="","",I23)</f>
        <v/>
      </c>
      <c r="J41" s="275"/>
      <c r="K41" s="357" t="str">
        <f>IF(K23="","",K23)</f>
        <v/>
      </c>
      <c r="L41" s="302"/>
      <c r="M41" s="402" t="str">
        <f>IF(M23="","",M23)</f>
        <v/>
      </c>
      <c r="N41" s="275"/>
      <c r="O41" s="302" t="str">
        <f>IF(O23="","",O23)</f>
        <v/>
      </c>
      <c r="P41" s="275"/>
      <c r="Q41" s="302" t="str">
        <f>IF(Q23="","",Q23)</f>
        <v/>
      </c>
      <c r="R41" s="275"/>
      <c r="S41" s="302" t="str">
        <f>IF(S23="","",S23)</f>
        <v/>
      </c>
      <c r="T41" s="275"/>
      <c r="U41" s="357" t="str">
        <f>IF(U23="","",U23)</f>
        <v/>
      </c>
      <c r="V41" s="302"/>
      <c r="W41" s="402" t="str">
        <f>IF(W23="","",W23)</f>
        <v/>
      </c>
      <c r="X41" s="275"/>
      <c r="Y41" s="302" t="str">
        <f>IF(Y23="","",Y23)</f>
        <v/>
      </c>
      <c r="Z41" s="275"/>
      <c r="AA41" s="302" t="str">
        <f>IF(AA23="","",AA23)</f>
        <v/>
      </c>
      <c r="AB41" s="275"/>
      <c r="AC41" s="302" t="str">
        <f>IF(AC23="","",AC23)</f>
        <v/>
      </c>
      <c r="AD41" s="275"/>
      <c r="AE41" s="357" t="str">
        <f>IF(AE23="","",AE23)</f>
        <v/>
      </c>
      <c r="AF41" s="302"/>
      <c r="AG41" s="401" t="str">
        <f>IF(AG23="","",AG23)</f>
        <v/>
      </c>
      <c r="AH41" s="275"/>
      <c r="AI41" s="275" t="str">
        <f>IF(AI23="","",AI23)</f>
        <v/>
      </c>
      <c r="AJ41" s="275"/>
      <c r="AK41" s="302" t="str">
        <f>IF(AK23="","",AK23)</f>
        <v/>
      </c>
      <c r="AL41" s="275"/>
      <c r="AM41" s="302" t="str">
        <f>IF(AM23="","",AM23)</f>
        <v/>
      </c>
      <c r="AN41" s="275"/>
      <c r="AO41" s="357" t="str">
        <f>IF(AO23="","",AO23)</f>
        <v/>
      </c>
      <c r="AP41" s="302"/>
      <c r="AQ41" s="402" t="str">
        <f>IF(AQ23="","",AQ23)</f>
        <v/>
      </c>
      <c r="AR41" s="275"/>
      <c r="AS41" s="302" t="str">
        <f>IF(AS23="","",AS23)</f>
        <v/>
      </c>
      <c r="AT41" s="275"/>
      <c r="AU41" s="302" t="str">
        <f>IF(AU23="","",AU23)</f>
        <v/>
      </c>
      <c r="AV41" s="275"/>
      <c r="AW41" s="302" t="str">
        <f>IF(AW23="","",AW23)</f>
        <v/>
      </c>
      <c r="AX41" s="275"/>
      <c r="AY41" s="357" t="str">
        <f>IF(AY23="","",AY23)</f>
        <v/>
      </c>
      <c r="AZ41" s="302"/>
      <c r="BA41" s="402" t="str">
        <f>IF(BA23="","",BA23)</f>
        <v/>
      </c>
      <c r="BB41" s="275"/>
      <c r="BC41" s="302" t="str">
        <f>IF(BC23="","",BC23)</f>
        <v/>
      </c>
      <c r="BD41" s="275"/>
      <c r="BE41" s="302" t="str">
        <f>IF(BE23="","",BE23)</f>
        <v/>
      </c>
      <c r="BF41" s="275"/>
      <c r="BG41" s="302" t="str">
        <f>IF(BG23="","",BG23)</f>
        <v/>
      </c>
      <c r="BH41" s="275"/>
      <c r="BI41" s="357" t="str">
        <f>IF(BI23="","",BI23)</f>
        <v/>
      </c>
      <c r="BJ41" s="302"/>
      <c r="BK41" s="402" t="str">
        <f>IF(BK23="","",BK23)</f>
        <v/>
      </c>
      <c r="BL41" s="275"/>
      <c r="BM41" s="302" t="str">
        <f>IF(BM23="","",BM23)</f>
        <v/>
      </c>
      <c r="BN41" s="275"/>
      <c r="BO41" s="302" t="str">
        <f>IF(BO23="","",BO23)</f>
        <v/>
      </c>
      <c r="BP41" s="275"/>
      <c r="BQ41" s="302" t="str">
        <f>IF(BQ23="","",BQ23)</f>
        <v/>
      </c>
      <c r="BR41" s="275"/>
      <c r="BS41" s="276" t="str">
        <f>IF(BS23="","",BS23)</f>
        <v/>
      </c>
      <c r="BT41" s="349"/>
      <c r="BU41" s="60"/>
      <c r="BV41" s="60"/>
      <c r="BW41" s="60"/>
      <c r="BX41" s="60"/>
      <c r="BY41" s="10"/>
    </row>
    <row r="42" spans="1:77" s="32" customFormat="1" ht="13.5" thickBot="1">
      <c r="A42" s="391"/>
      <c r="B42" s="392" t="s">
        <v>258</v>
      </c>
      <c r="C42" s="394" t="str">
        <f>IF(D36="","",D36)</f>
        <v/>
      </c>
      <c r="D42" s="393"/>
      <c r="E42" s="393" t="str">
        <f>IF(F36="","",F36)</f>
        <v/>
      </c>
      <c r="F42" s="393"/>
      <c r="G42" s="393" t="str">
        <f>IF(H36="","",H36)</f>
        <v/>
      </c>
      <c r="H42" s="393"/>
      <c r="I42" s="393" t="str">
        <f>IF(J36="","",J36)</f>
        <v/>
      </c>
      <c r="J42" s="393"/>
      <c r="K42" s="410" t="str">
        <f>IF(L36="","",L36)</f>
        <v/>
      </c>
      <c r="L42" s="416"/>
      <c r="M42" s="394" t="str">
        <f>IF(N36="","",N36)</f>
        <v/>
      </c>
      <c r="N42" s="393"/>
      <c r="O42" s="393" t="str">
        <f>IF(P36="","",P36)</f>
        <v/>
      </c>
      <c r="P42" s="393"/>
      <c r="Q42" s="393" t="str">
        <f>IF(R36="","",R36)</f>
        <v/>
      </c>
      <c r="R42" s="393"/>
      <c r="S42" s="393" t="str">
        <f>IF(T36="","",T36)</f>
        <v/>
      </c>
      <c r="T42" s="393"/>
      <c r="U42" s="410" t="str">
        <f>IF(V36="","",V36)</f>
        <v/>
      </c>
      <c r="V42" s="416"/>
      <c r="W42" s="394" t="str">
        <f>IF(X36="","",X36)</f>
        <v/>
      </c>
      <c r="X42" s="393"/>
      <c r="Y42" s="393" t="str">
        <f>IF(Z36="","",Z36)</f>
        <v/>
      </c>
      <c r="Z42" s="393"/>
      <c r="AA42" s="393" t="str">
        <f>IF(AB36="","",AB36)</f>
        <v/>
      </c>
      <c r="AB42" s="393"/>
      <c r="AC42" s="393" t="str">
        <f>IF(AD36="","",AD36)</f>
        <v/>
      </c>
      <c r="AD42" s="393"/>
      <c r="AE42" s="410" t="str">
        <f>IF(AF36="","",AF36)</f>
        <v/>
      </c>
      <c r="AF42" s="416"/>
      <c r="AG42" s="394" t="str">
        <f>IF(AH36="","",AH36)</f>
        <v/>
      </c>
      <c r="AH42" s="393"/>
      <c r="AI42" s="393" t="str">
        <f>IF(AJ36="","",AJ36)</f>
        <v/>
      </c>
      <c r="AJ42" s="393"/>
      <c r="AK42" s="393" t="str">
        <f>IF(AL36="","",AL36)</f>
        <v/>
      </c>
      <c r="AL42" s="393"/>
      <c r="AM42" s="393" t="str">
        <f>IF(AN36="","",AN36)</f>
        <v/>
      </c>
      <c r="AN42" s="393"/>
      <c r="AO42" s="410" t="str">
        <f>IF(AP36="","",AP36)</f>
        <v/>
      </c>
      <c r="AP42" s="416"/>
      <c r="AQ42" s="394" t="str">
        <f>IF(AR36="","",AR36)</f>
        <v/>
      </c>
      <c r="AR42" s="393"/>
      <c r="AS42" s="393" t="str">
        <f>IF(AT36="","",AT36)</f>
        <v/>
      </c>
      <c r="AT42" s="393"/>
      <c r="AU42" s="393" t="str">
        <f>IF(AV36="","",AV36)</f>
        <v/>
      </c>
      <c r="AV42" s="393"/>
      <c r="AW42" s="393" t="str">
        <f>IF(AX36="","",AX36)</f>
        <v/>
      </c>
      <c r="AX42" s="393"/>
      <c r="AY42" s="410" t="str">
        <f>IF(AZ36="","",AZ36)</f>
        <v/>
      </c>
      <c r="AZ42" s="416"/>
      <c r="BA42" s="394" t="str">
        <f>IF(BB36="","",BB36)</f>
        <v/>
      </c>
      <c r="BB42" s="393"/>
      <c r="BC42" s="393" t="str">
        <f>IF(BD36="","",BD36)</f>
        <v/>
      </c>
      <c r="BD42" s="393"/>
      <c r="BE42" s="393" t="str">
        <f>IF(BF36="","",BF36)</f>
        <v/>
      </c>
      <c r="BF42" s="393"/>
      <c r="BG42" s="393" t="str">
        <f>IF(BH36="","",BH36)</f>
        <v/>
      </c>
      <c r="BH42" s="393"/>
      <c r="BI42" s="410" t="str">
        <f>IF(BJ36="","",BJ36)</f>
        <v/>
      </c>
      <c r="BJ42" s="416"/>
      <c r="BK42" s="394" t="str">
        <f>IF(BL36="","",BL36)</f>
        <v/>
      </c>
      <c r="BL42" s="393"/>
      <c r="BM42" s="393" t="str">
        <f>IF(BN36="","",BN36)</f>
        <v/>
      </c>
      <c r="BN42" s="393"/>
      <c r="BO42" s="393" t="str">
        <f>IF(BP36="","",BP36)</f>
        <v/>
      </c>
      <c r="BP42" s="393"/>
      <c r="BQ42" s="393" t="str">
        <f>IF(BR36="","",BR36)</f>
        <v/>
      </c>
      <c r="BR42" s="393"/>
      <c r="BS42" s="410" t="str">
        <f>IF(BT36="","",BT36)</f>
        <v/>
      </c>
      <c r="BT42" s="349" t="str">
        <f t="shared" si="3"/>
        <v/>
      </c>
      <c r="BU42" s="10"/>
      <c r="BV42" s="10"/>
      <c r="BW42" s="10"/>
      <c r="BX42" s="10"/>
      <c r="BY42" s="10"/>
    </row>
    <row r="43" spans="1:77" s="32" customFormat="1" ht="13.5" thickBot="1">
      <c r="A43" s="372"/>
      <c r="B43" s="373" t="s">
        <v>233</v>
      </c>
      <c r="C43" s="374"/>
      <c r="D43" s="375" t="str">
        <f t="shared" ref="D43" si="4">IF(C43="Yes",ROW(),"")</f>
        <v/>
      </c>
      <c r="E43" s="376"/>
      <c r="F43" s="376"/>
      <c r="G43" s="376"/>
      <c r="H43" s="376"/>
      <c r="I43" s="376"/>
      <c r="J43" s="377"/>
      <c r="K43" s="378"/>
      <c r="L43" s="375"/>
      <c r="M43" s="374"/>
      <c r="N43" s="375"/>
      <c r="O43" s="376"/>
      <c r="P43" s="376"/>
      <c r="Q43" s="376"/>
      <c r="R43" s="376"/>
      <c r="S43" s="376"/>
      <c r="T43" s="377"/>
      <c r="U43" s="378"/>
      <c r="V43" s="375"/>
      <c r="W43" s="374"/>
      <c r="X43" s="375"/>
      <c r="Y43" s="376"/>
      <c r="Z43" s="376"/>
      <c r="AA43" s="376"/>
      <c r="AB43" s="376"/>
      <c r="AC43" s="376"/>
      <c r="AD43" s="376"/>
      <c r="AE43" s="378"/>
      <c r="AF43" s="375"/>
      <c r="AG43" s="374"/>
      <c r="AH43" s="375" t="str">
        <f t="shared" ref="AH43" si="5">IF(AG43="Yes",ROW(),"")</f>
        <v/>
      </c>
      <c r="AI43" s="376"/>
      <c r="AJ43" s="376"/>
      <c r="AK43" s="376"/>
      <c r="AL43" s="376"/>
      <c r="AM43" s="376"/>
      <c r="AN43" s="377"/>
      <c r="AO43" s="378"/>
      <c r="AP43" s="375"/>
      <c r="AQ43" s="374"/>
      <c r="AR43" s="375"/>
      <c r="AS43" s="376"/>
      <c r="AT43" s="376"/>
      <c r="AU43" s="376"/>
      <c r="AV43" s="376"/>
      <c r="AW43" s="376"/>
      <c r="AX43" s="377"/>
      <c r="AY43" s="378"/>
      <c r="AZ43" s="375"/>
      <c r="BA43" s="374"/>
      <c r="BB43" s="375"/>
      <c r="BC43" s="376"/>
      <c r="BD43" s="376"/>
      <c r="BE43" s="376"/>
      <c r="BF43" s="376"/>
      <c r="BG43" s="376"/>
      <c r="BH43" s="376"/>
      <c r="BI43" s="378"/>
      <c r="BJ43" s="375"/>
      <c r="BK43" s="374"/>
      <c r="BL43" s="375"/>
      <c r="BM43" s="376"/>
      <c r="BN43" s="376"/>
      <c r="BO43" s="376"/>
      <c r="BP43" s="376"/>
      <c r="BQ43" s="376"/>
      <c r="BR43" s="376"/>
      <c r="BS43" s="378"/>
    </row>
    <row r="44" spans="1:77" s="10" customFormat="1" ht="13.9" customHeight="1">
      <c r="A44" s="387"/>
      <c r="B44" s="42" t="s">
        <v>27</v>
      </c>
      <c r="C44" s="366"/>
      <c r="D44" s="367"/>
      <c r="E44" s="368"/>
      <c r="F44" s="369"/>
      <c r="G44" s="368"/>
      <c r="H44" s="369"/>
      <c r="I44" s="368"/>
      <c r="J44" s="370"/>
      <c r="K44" s="371"/>
      <c r="L44" s="367"/>
      <c r="M44" s="366"/>
      <c r="N44" s="367"/>
      <c r="O44" s="368"/>
      <c r="P44" s="369"/>
      <c r="Q44" s="368"/>
      <c r="R44" s="369"/>
      <c r="S44" s="368"/>
      <c r="T44" s="370"/>
      <c r="U44" s="371"/>
      <c r="V44" s="367"/>
      <c r="W44" s="366"/>
      <c r="X44" s="367"/>
      <c r="Y44" s="368"/>
      <c r="Z44" s="369"/>
      <c r="AA44" s="368"/>
      <c r="AB44" s="369"/>
      <c r="AC44" s="368"/>
      <c r="AD44" s="369"/>
      <c r="AE44" s="371"/>
      <c r="AF44" s="367"/>
      <c r="AG44" s="366"/>
      <c r="AH44" s="367"/>
      <c r="AI44" s="368"/>
      <c r="AJ44" s="369"/>
      <c r="AK44" s="368"/>
      <c r="AL44" s="369"/>
      <c r="AM44" s="368"/>
      <c r="AN44" s="370"/>
      <c r="AO44" s="371"/>
      <c r="AP44" s="367"/>
      <c r="AQ44" s="366"/>
      <c r="AR44" s="367"/>
      <c r="AS44" s="368"/>
      <c r="AT44" s="369"/>
      <c r="AU44" s="368"/>
      <c r="AV44" s="369"/>
      <c r="AW44" s="368"/>
      <c r="AX44" s="370"/>
      <c r="AY44" s="371"/>
      <c r="AZ44" s="367"/>
      <c r="BA44" s="366"/>
      <c r="BB44" s="367"/>
      <c r="BC44" s="368"/>
      <c r="BD44" s="369"/>
      <c r="BE44" s="368"/>
      <c r="BF44" s="369"/>
      <c r="BG44" s="368"/>
      <c r="BH44" s="369"/>
      <c r="BI44" s="371"/>
      <c r="BJ44" s="367"/>
      <c r="BK44" s="366"/>
      <c r="BL44" s="367"/>
      <c r="BM44" s="368"/>
      <c r="BN44" s="369"/>
      <c r="BO44" s="368"/>
      <c r="BP44" s="369"/>
      <c r="BQ44" s="368"/>
      <c r="BR44" s="369"/>
      <c r="BS44" s="371"/>
      <c r="BU44" s="3"/>
      <c r="BV44" s="3"/>
      <c r="BW44" s="3"/>
      <c r="BX44" s="3"/>
      <c r="BY44" s="3"/>
    </row>
    <row r="45" spans="1:77" s="10" customFormat="1" ht="13.9" customHeight="1" thickBot="1">
      <c r="A45" s="387"/>
      <c r="B45" s="42" t="s">
        <v>232</v>
      </c>
      <c r="C45" s="360"/>
      <c r="D45" s="361"/>
      <c r="E45" s="362"/>
      <c r="F45" s="363"/>
      <c r="G45" s="362"/>
      <c r="H45" s="363"/>
      <c r="I45" s="362"/>
      <c r="J45" s="364"/>
      <c r="K45" s="365"/>
      <c r="L45" s="361"/>
      <c r="M45" s="360"/>
      <c r="N45" s="361"/>
      <c r="O45" s="362"/>
      <c r="P45" s="363"/>
      <c r="Q45" s="362"/>
      <c r="R45" s="363"/>
      <c r="S45" s="362"/>
      <c r="T45" s="364"/>
      <c r="U45" s="365"/>
      <c r="V45" s="361"/>
      <c r="W45" s="360"/>
      <c r="X45" s="361"/>
      <c r="Y45" s="362"/>
      <c r="Z45" s="363"/>
      <c r="AA45" s="362"/>
      <c r="AB45" s="363"/>
      <c r="AC45" s="362"/>
      <c r="AD45" s="363"/>
      <c r="AE45" s="365"/>
      <c r="AF45" s="361"/>
      <c r="AG45" s="360"/>
      <c r="AH45" s="361"/>
      <c r="AI45" s="362"/>
      <c r="AJ45" s="363"/>
      <c r="AK45" s="362"/>
      <c r="AL45" s="363"/>
      <c r="AM45" s="362"/>
      <c r="AN45" s="364"/>
      <c r="AO45" s="365"/>
      <c r="AP45" s="361"/>
      <c r="AQ45" s="360"/>
      <c r="AR45" s="361"/>
      <c r="AS45" s="362"/>
      <c r="AT45" s="363"/>
      <c r="AU45" s="362"/>
      <c r="AV45" s="363"/>
      <c r="AW45" s="362"/>
      <c r="AX45" s="364"/>
      <c r="AY45" s="365"/>
      <c r="AZ45" s="361"/>
      <c r="BA45" s="360"/>
      <c r="BB45" s="361"/>
      <c r="BC45" s="362"/>
      <c r="BD45" s="363"/>
      <c r="BE45" s="362"/>
      <c r="BF45" s="363"/>
      <c r="BG45" s="362"/>
      <c r="BH45" s="363"/>
      <c r="BI45" s="365"/>
      <c r="BJ45" s="361"/>
      <c r="BK45" s="360"/>
      <c r="BL45" s="361"/>
      <c r="BM45" s="362"/>
      <c r="BN45" s="363"/>
      <c r="BO45" s="362"/>
      <c r="BP45" s="363"/>
      <c r="BQ45" s="362"/>
      <c r="BR45" s="363"/>
      <c r="BS45" s="365"/>
      <c r="BU45" s="3"/>
      <c r="BV45" s="3"/>
      <c r="BW45" s="3"/>
      <c r="BX45" s="3"/>
      <c r="BY45" s="3"/>
    </row>
    <row r="46" spans="1:77" s="10" customFormat="1" ht="13.9" customHeight="1" thickBot="1">
      <c r="A46" s="387"/>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U46" s="3"/>
      <c r="BV46" s="3"/>
      <c r="BW46" s="3"/>
      <c r="BX46" s="3"/>
      <c r="BY46" s="3"/>
    </row>
    <row r="47" spans="1:77" s="10" customFormat="1" ht="13.9" customHeight="1">
      <c r="A47" s="387"/>
      <c r="B47" s="44" t="s">
        <v>28</v>
      </c>
      <c r="C47" s="45">
        <f>COUNTIF(C39:C42,"=Met")</f>
        <v>0</v>
      </c>
      <c r="D47" s="46"/>
      <c r="E47" s="46">
        <f>COUNTIF(E39:E42,"=Met")</f>
        <v>0</v>
      </c>
      <c r="F47" s="46"/>
      <c r="G47" s="127">
        <f>COUNTIF(G39:G42,"=Met")</f>
        <v>0</v>
      </c>
      <c r="H47" s="46"/>
      <c r="I47" s="46">
        <f>COUNTIF(I39:I42,"=Met")</f>
        <v>0</v>
      </c>
      <c r="J47" s="46"/>
      <c r="K47" s="127">
        <f>COUNTIF(K39:K42,"=Met")</f>
        <v>0</v>
      </c>
      <c r="L47" s="46"/>
      <c r="M47" s="127">
        <f>COUNTIF(M39:M42,"=Met")</f>
        <v>0</v>
      </c>
      <c r="N47" s="46"/>
      <c r="O47" s="127">
        <f>COUNTIF(O39:O42,"=Met")</f>
        <v>0</v>
      </c>
      <c r="P47" s="46"/>
      <c r="Q47" s="46">
        <f>COUNTIF(Q39:Q42,"=Met")</f>
        <v>0</v>
      </c>
      <c r="R47" s="46"/>
      <c r="S47" s="127">
        <f>COUNTIF(S39:S42,"=Met")</f>
        <v>0</v>
      </c>
      <c r="T47" s="46"/>
      <c r="U47" s="46">
        <f>COUNTIF(U39:U42,"=Met")</f>
        <v>0</v>
      </c>
      <c r="V47" s="46"/>
      <c r="W47" s="45">
        <f>COUNTIF(W39:W42,"=Met")</f>
        <v>0</v>
      </c>
      <c r="X47" s="46"/>
      <c r="Y47" s="46">
        <f>COUNTIF(Y39:Y42,"=Met")</f>
        <v>0</v>
      </c>
      <c r="Z47" s="46"/>
      <c r="AA47" s="127">
        <f>COUNTIF(AA39:AA42,"=Met")</f>
        <v>0</v>
      </c>
      <c r="AB47" s="46"/>
      <c r="AC47" s="46">
        <f>COUNTIF(AC39:AC42,"=Met")</f>
        <v>0</v>
      </c>
      <c r="AD47" s="46"/>
      <c r="AE47" s="127">
        <f>COUNTIF(AE39:AE42,"=Met")</f>
        <v>0</v>
      </c>
      <c r="AF47" s="46"/>
      <c r="AG47" s="45">
        <f>COUNTIF(AG39:AG42,"=Met")</f>
        <v>0</v>
      </c>
      <c r="AH47" s="46"/>
      <c r="AI47" s="46">
        <f>COUNTIF(AI39:AI42,"=Met")</f>
        <v>0</v>
      </c>
      <c r="AJ47" s="46"/>
      <c r="AK47" s="127">
        <f>COUNTIF(AK39:AK42,"=Met")</f>
        <v>0</v>
      </c>
      <c r="AL47" s="46"/>
      <c r="AM47" s="46">
        <f>COUNTIF(AM39:AM42,"=Met")</f>
        <v>0</v>
      </c>
      <c r="AN47" s="46"/>
      <c r="AO47" s="127">
        <f>COUNTIF(AO39:AO42,"=Met")</f>
        <v>0</v>
      </c>
      <c r="AP47" s="46"/>
      <c r="AQ47" s="127">
        <f>COUNTIF(AQ39:AQ42,"=Met")</f>
        <v>0</v>
      </c>
      <c r="AR47" s="46"/>
      <c r="AS47" s="127">
        <f>COUNTIF(AS39:AS42,"=Met")</f>
        <v>0</v>
      </c>
      <c r="AT47" s="46"/>
      <c r="AU47" s="46">
        <f>COUNTIF(AU39:AU42,"=Met")</f>
        <v>0</v>
      </c>
      <c r="AV47" s="46"/>
      <c r="AW47" s="127">
        <f>COUNTIF(AW39:AW42,"=Met")</f>
        <v>0</v>
      </c>
      <c r="AX47" s="46"/>
      <c r="AY47" s="46">
        <f>COUNTIF(AY39:AY42,"=Met")</f>
        <v>0</v>
      </c>
      <c r="AZ47" s="46"/>
      <c r="BA47" s="45">
        <f>COUNTIF(BA39:BA42,"=Met")</f>
        <v>0</v>
      </c>
      <c r="BB47" s="46"/>
      <c r="BC47" s="46">
        <f>COUNTIF(BC39:BC42,"=Met")</f>
        <v>0</v>
      </c>
      <c r="BD47" s="46"/>
      <c r="BE47" s="127">
        <f>COUNTIF(BE39:BE42,"=Met")</f>
        <v>0</v>
      </c>
      <c r="BF47" s="46"/>
      <c r="BG47" s="46">
        <f>COUNTIF(BG39:BG42,"=Met")</f>
        <v>0</v>
      </c>
      <c r="BH47" s="46"/>
      <c r="BI47" s="127">
        <f>COUNTIF(BI39:BI42,"=Met")</f>
        <v>0</v>
      </c>
      <c r="BJ47" s="46"/>
      <c r="BK47" s="127">
        <f>COUNTIF(BK39:BK42,"=Met")</f>
        <v>0</v>
      </c>
      <c r="BL47" s="46"/>
      <c r="BM47" s="127">
        <f>COUNTIF(BM39:BM42,"=Met")</f>
        <v>0</v>
      </c>
      <c r="BN47" s="46"/>
      <c r="BO47" s="46">
        <f>COUNTIF(BO39:BO42,"=Met")</f>
        <v>0</v>
      </c>
      <c r="BP47" s="46"/>
      <c r="BQ47" s="127">
        <f>COUNTIF(BQ39:BQ42,"=Met")</f>
        <v>0</v>
      </c>
      <c r="BR47" s="46"/>
      <c r="BS47" s="47">
        <f>COUNTIF(BS39:BS42,"=Met")</f>
        <v>0</v>
      </c>
      <c r="BT47" s="48"/>
      <c r="BU47" s="3"/>
      <c r="BV47" s="3"/>
      <c r="BW47" s="3"/>
      <c r="BX47" s="3"/>
      <c r="BY47" s="3"/>
    </row>
    <row r="48" spans="1:77" s="10" customFormat="1" ht="13.9" customHeight="1">
      <c r="A48" s="387"/>
      <c r="B48" s="44" t="s">
        <v>29</v>
      </c>
      <c r="C48" s="50">
        <f t="shared" ref="C48:BS48" si="6">IF(SUM(C47,C49)=0,0,C47/SUM(C47,C49))</f>
        <v>0</v>
      </c>
      <c r="D48" s="51"/>
      <c r="E48" s="51">
        <f t="shared" si="6"/>
        <v>0</v>
      </c>
      <c r="F48" s="51"/>
      <c r="G48" s="128">
        <f t="shared" si="6"/>
        <v>0</v>
      </c>
      <c r="H48" s="51"/>
      <c r="I48" s="51">
        <f t="shared" si="6"/>
        <v>0</v>
      </c>
      <c r="J48" s="51"/>
      <c r="K48" s="128">
        <f t="shared" si="6"/>
        <v>0</v>
      </c>
      <c r="L48" s="51"/>
      <c r="M48" s="128">
        <f t="shared" si="6"/>
        <v>0</v>
      </c>
      <c r="N48" s="51"/>
      <c r="O48" s="128">
        <f t="shared" si="6"/>
        <v>0</v>
      </c>
      <c r="P48" s="51"/>
      <c r="Q48" s="51">
        <f t="shared" si="6"/>
        <v>0</v>
      </c>
      <c r="R48" s="51"/>
      <c r="S48" s="128">
        <f t="shared" si="6"/>
        <v>0</v>
      </c>
      <c r="T48" s="51"/>
      <c r="U48" s="51">
        <f t="shared" si="6"/>
        <v>0</v>
      </c>
      <c r="V48" s="51"/>
      <c r="W48" s="50">
        <f t="shared" si="6"/>
        <v>0</v>
      </c>
      <c r="X48" s="51"/>
      <c r="Y48" s="51">
        <f t="shared" si="6"/>
        <v>0</v>
      </c>
      <c r="Z48" s="51"/>
      <c r="AA48" s="128">
        <f t="shared" si="6"/>
        <v>0</v>
      </c>
      <c r="AB48" s="51"/>
      <c r="AC48" s="51">
        <f t="shared" si="6"/>
        <v>0</v>
      </c>
      <c r="AD48" s="51"/>
      <c r="AE48" s="128">
        <f t="shared" si="6"/>
        <v>0</v>
      </c>
      <c r="AF48" s="51"/>
      <c r="AG48" s="50">
        <f t="shared" ref="AG48" si="7">IF(SUM(AG47,AG49)=0,0,AG47/SUM(AG47,AG49))</f>
        <v>0</v>
      </c>
      <c r="AH48" s="51"/>
      <c r="AI48" s="51">
        <f t="shared" ref="AI48" si="8">IF(SUM(AI47,AI49)=0,0,AI47/SUM(AI47,AI49))</f>
        <v>0</v>
      </c>
      <c r="AJ48" s="51"/>
      <c r="AK48" s="128">
        <f t="shared" ref="AK48" si="9">IF(SUM(AK47,AK49)=0,0,AK47/SUM(AK47,AK49))</f>
        <v>0</v>
      </c>
      <c r="AL48" s="51"/>
      <c r="AM48" s="51">
        <f t="shared" ref="AM48" si="10">IF(SUM(AM47,AM49)=0,0,AM47/SUM(AM47,AM49))</f>
        <v>0</v>
      </c>
      <c r="AN48" s="51"/>
      <c r="AO48" s="128">
        <f t="shared" ref="AO48" si="11">IF(SUM(AO47,AO49)=0,0,AO47/SUM(AO47,AO49))</f>
        <v>0</v>
      </c>
      <c r="AP48" s="51"/>
      <c r="AQ48" s="128">
        <f t="shared" ref="AQ48" si="12">IF(SUM(AQ47,AQ49)=0,0,AQ47/SUM(AQ47,AQ49))</f>
        <v>0</v>
      </c>
      <c r="AR48" s="51"/>
      <c r="AS48" s="128">
        <f t="shared" ref="AS48" si="13">IF(SUM(AS47,AS49)=0,0,AS47/SUM(AS47,AS49))</f>
        <v>0</v>
      </c>
      <c r="AT48" s="51"/>
      <c r="AU48" s="51">
        <f t="shared" ref="AU48" si="14">IF(SUM(AU47,AU49)=0,0,AU47/SUM(AU47,AU49))</f>
        <v>0</v>
      </c>
      <c r="AV48" s="51"/>
      <c r="AW48" s="128">
        <f t="shared" ref="AW48" si="15">IF(SUM(AW47,AW49)=0,0,AW47/SUM(AW47,AW49))</f>
        <v>0</v>
      </c>
      <c r="AX48" s="51"/>
      <c r="AY48" s="51">
        <f t="shared" ref="AY48" si="16">IF(SUM(AY47,AY49)=0,0,AY47/SUM(AY47,AY49))</f>
        <v>0</v>
      </c>
      <c r="AZ48" s="51"/>
      <c r="BA48" s="50">
        <f t="shared" ref="BA48" si="17">IF(SUM(BA47,BA49)=0,0,BA47/SUM(BA47,BA49))</f>
        <v>0</v>
      </c>
      <c r="BB48" s="51"/>
      <c r="BC48" s="51">
        <f t="shared" ref="BC48" si="18">IF(SUM(BC47,BC49)=0,0,BC47/SUM(BC47,BC49))</f>
        <v>0</v>
      </c>
      <c r="BD48" s="51"/>
      <c r="BE48" s="128">
        <f t="shared" ref="BE48" si="19">IF(SUM(BE47,BE49)=0,0,BE47/SUM(BE47,BE49))</f>
        <v>0</v>
      </c>
      <c r="BF48" s="51"/>
      <c r="BG48" s="51">
        <f t="shared" ref="BG48" si="20">IF(SUM(BG47,BG49)=0,0,BG47/SUM(BG47,BG49))</f>
        <v>0</v>
      </c>
      <c r="BH48" s="51"/>
      <c r="BI48" s="128">
        <f t="shared" ref="BI48" si="21">IF(SUM(BI47,BI49)=0,0,BI47/SUM(BI47,BI49))</f>
        <v>0</v>
      </c>
      <c r="BJ48" s="51"/>
      <c r="BK48" s="128">
        <f t="shared" si="6"/>
        <v>0</v>
      </c>
      <c r="BL48" s="51"/>
      <c r="BM48" s="128">
        <f t="shared" si="6"/>
        <v>0</v>
      </c>
      <c r="BN48" s="51"/>
      <c r="BO48" s="51">
        <f t="shared" si="6"/>
        <v>0</v>
      </c>
      <c r="BP48" s="51"/>
      <c r="BQ48" s="128">
        <f t="shared" si="6"/>
        <v>0</v>
      </c>
      <c r="BR48" s="51"/>
      <c r="BS48" s="52">
        <f t="shared" si="6"/>
        <v>0</v>
      </c>
      <c r="BT48" s="48"/>
      <c r="BU48" s="3"/>
      <c r="BV48" s="3"/>
      <c r="BW48" s="3"/>
      <c r="BX48" s="3"/>
      <c r="BY48" s="3"/>
    </row>
    <row r="49" spans="1:77" s="10" customFormat="1" ht="13.9" customHeight="1">
      <c r="A49" s="387"/>
      <c r="B49" s="44" t="s">
        <v>30</v>
      </c>
      <c r="C49" s="53">
        <f>COUNTIF(C39:C42,"=Not Met")</f>
        <v>0</v>
      </c>
      <c r="D49" s="54"/>
      <c r="E49" s="54">
        <f>COUNTIF(E39:E42,"=Not Met")</f>
        <v>0</v>
      </c>
      <c r="F49" s="54"/>
      <c r="G49" s="129">
        <f>COUNTIF(G39:G42,"=Not Met")</f>
        <v>0</v>
      </c>
      <c r="H49" s="54"/>
      <c r="I49" s="54">
        <f>COUNTIF(I39:I42,"=Not Met")</f>
        <v>0</v>
      </c>
      <c r="J49" s="54"/>
      <c r="K49" s="129">
        <f>COUNTIF(K39:K42,"=Not Met")</f>
        <v>0</v>
      </c>
      <c r="L49" s="54"/>
      <c r="M49" s="129">
        <f>COUNTIF(M39:M42,"=Not Met")</f>
        <v>0</v>
      </c>
      <c r="N49" s="54"/>
      <c r="O49" s="129">
        <f>COUNTIF(O39:O42,"=Not Met")</f>
        <v>0</v>
      </c>
      <c r="P49" s="54"/>
      <c r="Q49" s="54">
        <f>COUNTIF(Q39:Q42,"=Not Met")</f>
        <v>0</v>
      </c>
      <c r="R49" s="54"/>
      <c r="S49" s="129">
        <f>COUNTIF(S39:S42,"=Not Met")</f>
        <v>0</v>
      </c>
      <c r="T49" s="54"/>
      <c r="U49" s="54">
        <f>COUNTIF(U39:U42,"=Not Met")</f>
        <v>0</v>
      </c>
      <c r="V49" s="54"/>
      <c r="W49" s="53">
        <f>COUNTIF(W39:W42,"=Not Met")</f>
        <v>0</v>
      </c>
      <c r="X49" s="54"/>
      <c r="Y49" s="54">
        <f>COUNTIF(Y39:Y42,"=Not Met")</f>
        <v>0</v>
      </c>
      <c r="Z49" s="54"/>
      <c r="AA49" s="129">
        <f>COUNTIF(AA39:AA42,"=Not Met")</f>
        <v>0</v>
      </c>
      <c r="AB49" s="54"/>
      <c r="AC49" s="54">
        <f>COUNTIF(AC39:AC42,"=Not Met")</f>
        <v>0</v>
      </c>
      <c r="AD49" s="54"/>
      <c r="AE49" s="129">
        <f>COUNTIF(AE39:AE42,"=Not Met")</f>
        <v>0</v>
      </c>
      <c r="AF49" s="54"/>
      <c r="AG49" s="53">
        <f>COUNTIF(AG39:AG42,"=Not Met")</f>
        <v>0</v>
      </c>
      <c r="AH49" s="54"/>
      <c r="AI49" s="54">
        <f>COUNTIF(AI39:AI42,"=Not Met")</f>
        <v>0</v>
      </c>
      <c r="AJ49" s="54"/>
      <c r="AK49" s="129">
        <f>COUNTIF(AK39:AK42,"=Not Met")</f>
        <v>0</v>
      </c>
      <c r="AL49" s="54"/>
      <c r="AM49" s="54">
        <f>COUNTIF(AM39:AM42,"=Not Met")</f>
        <v>0</v>
      </c>
      <c r="AN49" s="54"/>
      <c r="AO49" s="129">
        <f>COUNTIF(AO39:AO42,"=Not Met")</f>
        <v>0</v>
      </c>
      <c r="AP49" s="54"/>
      <c r="AQ49" s="129">
        <f>COUNTIF(AQ39:AQ42,"=Not Met")</f>
        <v>0</v>
      </c>
      <c r="AR49" s="54"/>
      <c r="AS49" s="129">
        <f>COUNTIF(AS39:AS42,"=Not Met")</f>
        <v>0</v>
      </c>
      <c r="AT49" s="54"/>
      <c r="AU49" s="54">
        <f>COUNTIF(AU39:AU42,"=Not Met")</f>
        <v>0</v>
      </c>
      <c r="AV49" s="54"/>
      <c r="AW49" s="129">
        <f>COUNTIF(AW39:AW42,"=Not Met")</f>
        <v>0</v>
      </c>
      <c r="AX49" s="54"/>
      <c r="AY49" s="54">
        <f>COUNTIF(AY39:AY42,"=Not Met")</f>
        <v>0</v>
      </c>
      <c r="AZ49" s="54"/>
      <c r="BA49" s="53">
        <f>COUNTIF(BA39:BA42,"=Not Met")</f>
        <v>0</v>
      </c>
      <c r="BB49" s="54"/>
      <c r="BC49" s="54">
        <f>COUNTIF(BC39:BC42,"=Not Met")</f>
        <v>0</v>
      </c>
      <c r="BD49" s="54"/>
      <c r="BE49" s="129">
        <f>COUNTIF(BE39:BE42,"=Not Met")</f>
        <v>0</v>
      </c>
      <c r="BF49" s="54"/>
      <c r="BG49" s="54">
        <f>COUNTIF(BG39:BG42,"=Not Met")</f>
        <v>0</v>
      </c>
      <c r="BH49" s="54"/>
      <c r="BI49" s="129">
        <f>COUNTIF(BI39:BI42,"=Not Met")</f>
        <v>0</v>
      </c>
      <c r="BJ49" s="54"/>
      <c r="BK49" s="129">
        <f>COUNTIF(BK39:BK42,"=Not Met")</f>
        <v>0</v>
      </c>
      <c r="BL49" s="54"/>
      <c r="BM49" s="129">
        <f>COUNTIF(BM39:BM42,"=Not Met")</f>
        <v>0</v>
      </c>
      <c r="BN49" s="54"/>
      <c r="BO49" s="54">
        <f>COUNTIF(BO39:BO42,"=Not Met")</f>
        <v>0</v>
      </c>
      <c r="BP49" s="54"/>
      <c r="BQ49" s="129">
        <f>COUNTIF(BQ39:BQ42,"=Not Met")</f>
        <v>0</v>
      </c>
      <c r="BR49" s="54"/>
      <c r="BS49" s="55">
        <f>COUNTIF(BS39:BS42,"=Not Met")</f>
        <v>0</v>
      </c>
      <c r="BT49" s="48"/>
      <c r="BU49" s="3"/>
      <c r="BV49" s="3"/>
      <c r="BW49" s="3"/>
      <c r="BX49" s="3"/>
      <c r="BY49" s="3"/>
    </row>
    <row r="50" spans="1:77" s="10" customFormat="1" ht="13.9" customHeight="1">
      <c r="A50" s="387"/>
      <c r="B50" s="44" t="s">
        <v>31</v>
      </c>
      <c r="C50" s="50">
        <f t="shared" ref="C50:BS50" si="22">IF(SUM(C47,C49)=0,0,C49/SUM(C47,C49))</f>
        <v>0</v>
      </c>
      <c r="D50" s="51"/>
      <c r="E50" s="51">
        <f t="shared" si="22"/>
        <v>0</v>
      </c>
      <c r="F50" s="51"/>
      <c r="G50" s="128">
        <f t="shared" si="22"/>
        <v>0</v>
      </c>
      <c r="H50" s="51"/>
      <c r="I50" s="51">
        <f t="shared" si="22"/>
        <v>0</v>
      </c>
      <c r="J50" s="51"/>
      <c r="K50" s="128">
        <f t="shared" si="22"/>
        <v>0</v>
      </c>
      <c r="L50" s="51"/>
      <c r="M50" s="128">
        <f t="shared" si="22"/>
        <v>0</v>
      </c>
      <c r="N50" s="51"/>
      <c r="O50" s="128">
        <f t="shared" si="22"/>
        <v>0</v>
      </c>
      <c r="P50" s="51"/>
      <c r="Q50" s="51">
        <f t="shared" si="22"/>
        <v>0</v>
      </c>
      <c r="R50" s="51"/>
      <c r="S50" s="128">
        <f t="shared" si="22"/>
        <v>0</v>
      </c>
      <c r="T50" s="51"/>
      <c r="U50" s="51">
        <f t="shared" si="22"/>
        <v>0</v>
      </c>
      <c r="V50" s="51"/>
      <c r="W50" s="50">
        <f t="shared" si="22"/>
        <v>0</v>
      </c>
      <c r="X50" s="51"/>
      <c r="Y50" s="51">
        <f t="shared" si="22"/>
        <v>0</v>
      </c>
      <c r="Z50" s="51"/>
      <c r="AA50" s="128">
        <f t="shared" si="22"/>
        <v>0</v>
      </c>
      <c r="AB50" s="51"/>
      <c r="AC50" s="51">
        <f t="shared" si="22"/>
        <v>0</v>
      </c>
      <c r="AD50" s="51"/>
      <c r="AE50" s="128">
        <f t="shared" si="22"/>
        <v>0</v>
      </c>
      <c r="AF50" s="51"/>
      <c r="AG50" s="50">
        <f t="shared" ref="AG50" si="23">IF(SUM(AG47,AG49)=0,0,AG49/SUM(AG47,AG49))</f>
        <v>0</v>
      </c>
      <c r="AH50" s="51"/>
      <c r="AI50" s="51">
        <f t="shared" ref="AI50" si="24">IF(SUM(AI47,AI49)=0,0,AI49/SUM(AI47,AI49))</f>
        <v>0</v>
      </c>
      <c r="AJ50" s="51"/>
      <c r="AK50" s="128">
        <f t="shared" ref="AK50" si="25">IF(SUM(AK47,AK49)=0,0,AK49/SUM(AK47,AK49))</f>
        <v>0</v>
      </c>
      <c r="AL50" s="51"/>
      <c r="AM50" s="51">
        <f t="shared" ref="AM50" si="26">IF(SUM(AM47,AM49)=0,0,AM49/SUM(AM47,AM49))</f>
        <v>0</v>
      </c>
      <c r="AN50" s="51"/>
      <c r="AO50" s="128">
        <f t="shared" ref="AO50" si="27">IF(SUM(AO47,AO49)=0,0,AO49/SUM(AO47,AO49))</f>
        <v>0</v>
      </c>
      <c r="AP50" s="51"/>
      <c r="AQ50" s="128">
        <f t="shared" ref="AQ50" si="28">IF(SUM(AQ47,AQ49)=0,0,AQ49/SUM(AQ47,AQ49))</f>
        <v>0</v>
      </c>
      <c r="AR50" s="51"/>
      <c r="AS50" s="128">
        <f t="shared" ref="AS50" si="29">IF(SUM(AS47,AS49)=0,0,AS49/SUM(AS47,AS49))</f>
        <v>0</v>
      </c>
      <c r="AT50" s="51"/>
      <c r="AU50" s="51">
        <f t="shared" ref="AU50" si="30">IF(SUM(AU47,AU49)=0,0,AU49/SUM(AU47,AU49))</f>
        <v>0</v>
      </c>
      <c r="AV50" s="51"/>
      <c r="AW50" s="128">
        <f t="shared" ref="AW50" si="31">IF(SUM(AW47,AW49)=0,0,AW49/SUM(AW47,AW49))</f>
        <v>0</v>
      </c>
      <c r="AX50" s="51"/>
      <c r="AY50" s="51">
        <f t="shared" ref="AY50" si="32">IF(SUM(AY47,AY49)=0,0,AY49/SUM(AY47,AY49))</f>
        <v>0</v>
      </c>
      <c r="AZ50" s="51"/>
      <c r="BA50" s="50">
        <f t="shared" ref="BA50" si="33">IF(SUM(BA47,BA49)=0,0,BA49/SUM(BA47,BA49))</f>
        <v>0</v>
      </c>
      <c r="BB50" s="51"/>
      <c r="BC50" s="51">
        <f t="shared" ref="BC50" si="34">IF(SUM(BC47,BC49)=0,0,BC49/SUM(BC47,BC49))</f>
        <v>0</v>
      </c>
      <c r="BD50" s="51"/>
      <c r="BE50" s="128">
        <f t="shared" ref="BE50" si="35">IF(SUM(BE47,BE49)=0,0,BE49/SUM(BE47,BE49))</f>
        <v>0</v>
      </c>
      <c r="BF50" s="51"/>
      <c r="BG50" s="51">
        <f t="shared" ref="BG50" si="36">IF(SUM(BG47,BG49)=0,0,BG49/SUM(BG47,BG49))</f>
        <v>0</v>
      </c>
      <c r="BH50" s="51"/>
      <c r="BI50" s="128">
        <f t="shared" ref="BI50" si="37">IF(SUM(BI47,BI49)=0,0,BI49/SUM(BI47,BI49))</f>
        <v>0</v>
      </c>
      <c r="BJ50" s="51"/>
      <c r="BK50" s="128">
        <f t="shared" si="22"/>
        <v>0</v>
      </c>
      <c r="BL50" s="51"/>
      <c r="BM50" s="128">
        <f t="shared" si="22"/>
        <v>0</v>
      </c>
      <c r="BN50" s="51"/>
      <c r="BO50" s="51">
        <f t="shared" si="22"/>
        <v>0</v>
      </c>
      <c r="BP50" s="51"/>
      <c r="BQ50" s="128">
        <f t="shared" si="22"/>
        <v>0</v>
      </c>
      <c r="BR50" s="51"/>
      <c r="BS50" s="52">
        <f t="shared" si="22"/>
        <v>0</v>
      </c>
      <c r="BT50" s="48"/>
      <c r="BU50" s="3"/>
      <c r="BV50" s="3"/>
      <c r="BW50" s="3"/>
      <c r="BX50" s="3"/>
      <c r="BY50" s="3"/>
    </row>
    <row r="51" spans="1:77" s="10" customFormat="1" ht="13.5" customHeight="1" thickBot="1">
      <c r="A51" s="387"/>
      <c r="B51" s="44" t="s">
        <v>32</v>
      </c>
      <c r="C51" s="56">
        <f>COUNTIF(C39:C42,"=N/A")</f>
        <v>0</v>
      </c>
      <c r="D51" s="57"/>
      <c r="E51" s="57">
        <f>COUNTIF(E39:E42,"=N/A")</f>
        <v>0</v>
      </c>
      <c r="F51" s="57"/>
      <c r="G51" s="130">
        <f>COUNTIF(G39:G42,"=N/A")</f>
        <v>0</v>
      </c>
      <c r="H51" s="57"/>
      <c r="I51" s="57">
        <f>COUNTIF(I39:I42,"=N/A")</f>
        <v>0</v>
      </c>
      <c r="J51" s="57"/>
      <c r="K51" s="130">
        <f>COUNTIF(K39:K42,"=N/A")</f>
        <v>0</v>
      </c>
      <c r="L51" s="57"/>
      <c r="M51" s="130">
        <f>COUNTIF(M39:M42,"=N/A")</f>
        <v>0</v>
      </c>
      <c r="N51" s="57"/>
      <c r="O51" s="130">
        <f>COUNTIF(O39:O42,"=N/A")</f>
        <v>0</v>
      </c>
      <c r="P51" s="57"/>
      <c r="Q51" s="57">
        <f>COUNTIF(Q39:Q42,"=N/A")</f>
        <v>0</v>
      </c>
      <c r="R51" s="57"/>
      <c r="S51" s="130">
        <f>COUNTIF(S39:S42,"=N/A")</f>
        <v>0</v>
      </c>
      <c r="T51" s="57"/>
      <c r="U51" s="57">
        <f>COUNTIF(U39:U42,"=N/A")</f>
        <v>0</v>
      </c>
      <c r="V51" s="57"/>
      <c r="W51" s="56">
        <f>COUNTIF(W39:W42,"=N/A")</f>
        <v>0</v>
      </c>
      <c r="X51" s="57"/>
      <c r="Y51" s="57">
        <f>COUNTIF(Y39:Y42,"=N/A")</f>
        <v>0</v>
      </c>
      <c r="Z51" s="57"/>
      <c r="AA51" s="130">
        <f>COUNTIF(AA39:AA42,"=N/A")</f>
        <v>0</v>
      </c>
      <c r="AB51" s="57"/>
      <c r="AC51" s="57">
        <f>COUNTIF(AC39:AC42,"=N/A")</f>
        <v>0</v>
      </c>
      <c r="AD51" s="57"/>
      <c r="AE51" s="130">
        <f>COUNTIF(AE39:AE42,"=N/A")</f>
        <v>0</v>
      </c>
      <c r="AF51" s="57"/>
      <c r="AG51" s="56">
        <f>COUNTIF(AG39:AG42,"=N/A")</f>
        <v>0</v>
      </c>
      <c r="AH51" s="57"/>
      <c r="AI51" s="57">
        <f>COUNTIF(AI39:AI42,"=N/A")</f>
        <v>0</v>
      </c>
      <c r="AJ51" s="57"/>
      <c r="AK51" s="130">
        <f>COUNTIF(AK39:AK42,"=N/A")</f>
        <v>0</v>
      </c>
      <c r="AL51" s="57"/>
      <c r="AM51" s="57">
        <f>COUNTIF(AM39:AM42,"=N/A")</f>
        <v>0</v>
      </c>
      <c r="AN51" s="57"/>
      <c r="AO51" s="130">
        <f>COUNTIF(AO39:AO42,"=N/A")</f>
        <v>0</v>
      </c>
      <c r="AP51" s="57"/>
      <c r="AQ51" s="130">
        <f>COUNTIF(AQ39:AQ42,"=N/A")</f>
        <v>0</v>
      </c>
      <c r="AR51" s="57"/>
      <c r="AS51" s="130">
        <f>COUNTIF(AS39:AS42,"=N/A")</f>
        <v>0</v>
      </c>
      <c r="AT51" s="57"/>
      <c r="AU51" s="57">
        <f>COUNTIF(AU39:AU42,"=N/A")</f>
        <v>0</v>
      </c>
      <c r="AV51" s="57"/>
      <c r="AW51" s="130">
        <f>COUNTIF(AW39:AW42,"=N/A")</f>
        <v>0</v>
      </c>
      <c r="AX51" s="57"/>
      <c r="AY51" s="57">
        <f>COUNTIF(AY39:AY42,"=N/A")</f>
        <v>0</v>
      </c>
      <c r="AZ51" s="57"/>
      <c r="BA51" s="56">
        <f>COUNTIF(BA39:BA42,"=N/A")</f>
        <v>0</v>
      </c>
      <c r="BB51" s="57"/>
      <c r="BC51" s="57">
        <f>COUNTIF(BC39:BC42,"=N/A")</f>
        <v>0</v>
      </c>
      <c r="BD51" s="57"/>
      <c r="BE51" s="130">
        <f>COUNTIF(BE39:BE42,"=N/A")</f>
        <v>0</v>
      </c>
      <c r="BF51" s="57"/>
      <c r="BG51" s="57">
        <f>COUNTIF(BG39:BG42,"=N/A")</f>
        <v>0</v>
      </c>
      <c r="BH51" s="57"/>
      <c r="BI51" s="130">
        <f>COUNTIF(BI39:BI42,"=N/A")</f>
        <v>0</v>
      </c>
      <c r="BJ51" s="57"/>
      <c r="BK51" s="130">
        <f>COUNTIF(BK39:BK42,"=N/A")</f>
        <v>0</v>
      </c>
      <c r="BL51" s="57"/>
      <c r="BM51" s="130">
        <f>COUNTIF(BM39:BM42,"=N/A")</f>
        <v>0</v>
      </c>
      <c r="BN51" s="57"/>
      <c r="BO51" s="57">
        <f>COUNTIF(BO39:BO42,"=N/A")</f>
        <v>0</v>
      </c>
      <c r="BP51" s="57"/>
      <c r="BQ51" s="130">
        <f>COUNTIF(BQ39:BQ42,"=N/A")</f>
        <v>0</v>
      </c>
      <c r="BR51" s="57"/>
      <c r="BS51" s="58">
        <f>COUNTIF(BS39:BS42,"=N/A")</f>
        <v>0</v>
      </c>
      <c r="BT51" s="59"/>
      <c r="BU51" s="3"/>
      <c r="BV51" s="3"/>
      <c r="BW51" s="3"/>
      <c r="BX51" s="3"/>
      <c r="BY51" s="3"/>
    </row>
    <row r="52" spans="1:77" s="10" customFormat="1" ht="13.9" customHeight="1">
      <c r="A52" s="387"/>
      <c r="B52" s="42"/>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U52" s="3"/>
      <c r="BV52" s="3"/>
      <c r="BW52" s="3"/>
      <c r="BX52" s="3"/>
      <c r="BY52" s="3"/>
    </row>
    <row r="53" spans="1:77" s="10" customFormat="1" ht="13.9" customHeight="1">
      <c r="A53" s="387"/>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U53" s="3"/>
      <c r="BV53" s="3"/>
      <c r="BW53" s="3"/>
      <c r="BX53" s="3"/>
      <c r="BY53" s="3"/>
    </row>
    <row r="54" spans="1:77" hidden="1">
      <c r="A54" s="387" t="s">
        <v>249</v>
      </c>
      <c r="B54" s="285" t="s">
        <v>215</v>
      </c>
    </row>
    <row r="55" spans="1:77" hidden="1">
      <c r="B55" s="285" t="s">
        <v>216</v>
      </c>
    </row>
    <row r="56" spans="1:77" hidden="1">
      <c r="B56" s="285" t="s">
        <v>228</v>
      </c>
    </row>
    <row r="57" spans="1:77" hidden="1">
      <c r="B57" s="285" t="s">
        <v>217</v>
      </c>
    </row>
    <row r="58" spans="1:77" hidden="1"/>
    <row r="59" spans="1:77" hidden="1">
      <c r="A59" s="387" t="s">
        <v>250</v>
      </c>
      <c r="B59" s="398" t="s">
        <v>251</v>
      </c>
    </row>
    <row r="60" spans="1:77" hidden="1">
      <c r="B60" s="398" t="s">
        <v>252</v>
      </c>
    </row>
    <row r="61" spans="1:77" hidden="1">
      <c r="B61" s="398" t="s">
        <v>253</v>
      </c>
    </row>
    <row r="62" spans="1:77" hidden="1">
      <c r="B62" s="398" t="s">
        <v>254</v>
      </c>
    </row>
    <row r="63" spans="1:77" hidden="1">
      <c r="B63" s="398" t="s">
        <v>255</v>
      </c>
    </row>
    <row r="64" spans="1:77" hidden="1">
      <c r="B64" s="398" t="s">
        <v>259</v>
      </c>
    </row>
    <row r="65" spans="2:2" hidden="1">
      <c r="B65" s="295" t="s">
        <v>221</v>
      </c>
    </row>
    <row r="66" spans="2:2" hidden="1">
      <c r="B66" s="295" t="s">
        <v>222</v>
      </c>
    </row>
    <row r="67" spans="2:2" hidden="1">
      <c r="B67" s="295" t="s">
        <v>223</v>
      </c>
    </row>
    <row r="68" spans="2:2" hidden="1">
      <c r="B68" s="295" t="s">
        <v>224</v>
      </c>
    </row>
    <row r="69" spans="2:2" hidden="1">
      <c r="B69" s="295" t="s">
        <v>225</v>
      </c>
    </row>
    <row r="70" spans="2:2" hidden="1">
      <c r="B70" s="295" t="s">
        <v>226</v>
      </c>
    </row>
    <row r="71" spans="2:2" hidden="1">
      <c r="B71" s="295" t="s">
        <v>227</v>
      </c>
    </row>
  </sheetData>
  <dataConsolidate/>
  <mergeCells count="8">
    <mergeCell ref="BK1:BS1"/>
    <mergeCell ref="BU1:BY4"/>
    <mergeCell ref="C1:K1"/>
    <mergeCell ref="M1:U1"/>
    <mergeCell ref="W1:AE1"/>
    <mergeCell ref="AG1:AO1"/>
    <mergeCell ref="AQ1:AY1"/>
    <mergeCell ref="BA1:BI1"/>
  </mergeCells>
  <conditionalFormatting sqref="C14:BS30 C32:BS37 C39:BS43">
    <cfRule type="cellIs" dxfId="67" priority="90" stopIfTrue="1" operator="equal">
      <formula>"N/A"</formula>
    </cfRule>
    <cfRule type="cellIs" dxfId="66" priority="113" stopIfTrue="1" operator="equal">
      <formula>"NO"</formula>
    </cfRule>
    <cfRule type="cellIs" dxfId="65" priority="114" stopIfTrue="1" operator="equal">
      <formula>"Unable to Determine"</formula>
    </cfRule>
  </conditionalFormatting>
  <conditionalFormatting sqref="C15:BS31 BT30 BT39:BT43 BT36 C33:BS45">
    <cfRule type="expression" dxfId="64" priority="112" stopIfTrue="1">
      <formula>AND(C$14&lt;&gt;"",C15="")</formula>
    </cfRule>
  </conditionalFormatting>
  <conditionalFormatting sqref="C15:BS16">
    <cfRule type="expression" dxfId="63" priority="111" stopIfTrue="1">
      <formula>C$14="NOT MET"</formula>
    </cfRule>
  </conditionalFormatting>
  <conditionalFormatting sqref="C19:BS20">
    <cfRule type="expression" dxfId="62" priority="110">
      <formula>C$18="No"</formula>
    </cfRule>
  </conditionalFormatting>
  <conditionalFormatting sqref="C33:C35 E33:E35 G33:G35 I33:I35 K33:K35 M33:M35 O33:O35 Q33:Q35 S33:S35 U33:U35 W33:W35 Y33:Y35 AA33:AA35 AC33:AC35 AE33:AE35 AG33:AG35 AI33:AI35 AK33:AK35 AM33:AM35 AO33:AO35 AQ33:AQ35 AS33:AS35 AU33:AU35 AW33:AW35 AY33:AY35 BA33:BA35 BC33:BC35 BE33:BE35 BG33:BG35 BI33:BI35 BK33:BK35 BM33:BM35 BO33:BO35 BQ33:BQ35 BS33:BS35">
    <cfRule type="expression" dxfId="61" priority="109" stopIfTrue="1">
      <formula>D$30="Y"</formula>
    </cfRule>
  </conditionalFormatting>
  <conditionalFormatting sqref="C31:BS31 C43:BS43">
    <cfRule type="cellIs" dxfId="60" priority="105" stopIfTrue="1" operator="equal">
      <formula>"NO"</formula>
    </cfRule>
    <cfRule type="cellIs" dxfId="59" priority="106" stopIfTrue="1" operator="equal">
      <formula>"Unable to Determine"</formula>
    </cfRule>
  </conditionalFormatting>
  <conditionalFormatting sqref="BT30">
    <cfRule type="cellIs" dxfId="58" priority="99" stopIfTrue="1" operator="equal">
      <formula>"NO"</formula>
    </cfRule>
    <cfRule type="cellIs" dxfId="57" priority="100" stopIfTrue="1" operator="equal">
      <formula>"Unable to Determine"</formula>
    </cfRule>
  </conditionalFormatting>
  <conditionalFormatting sqref="C24:BS25">
    <cfRule type="expression" dxfId="56" priority="86" stopIfTrue="1">
      <formula>C$23="NOT MET"</formula>
    </cfRule>
  </conditionalFormatting>
  <conditionalFormatting sqref="C14:BS14 C21:BS21 C23:BS23 C39:BS43">
    <cfRule type="cellIs" dxfId="55" priority="84" operator="equal">
      <formula>"NOT MET"</formula>
    </cfRule>
  </conditionalFormatting>
  <conditionalFormatting sqref="C38:BS38">
    <cfRule type="cellIs" dxfId="54" priority="69" operator="equal">
      <formula>"MET"</formula>
    </cfRule>
    <cfRule type="cellIs" dxfId="53" priority="70" operator="equal">
      <formula>"NOT MET"</formula>
    </cfRule>
    <cfRule type="cellIs" dxfId="52" priority="79" stopIfTrue="1" operator="equal">
      <formula>"Not Met"</formula>
    </cfRule>
    <cfRule type="cellIs" dxfId="51" priority="80" stopIfTrue="1" operator="equal">
      <formula>"N/A"</formula>
    </cfRule>
  </conditionalFormatting>
  <conditionalFormatting sqref="BT39:BT43">
    <cfRule type="cellIs" dxfId="50" priority="77" stopIfTrue="1" operator="equal">
      <formula>"NO"</formula>
    </cfRule>
    <cfRule type="cellIs" dxfId="49" priority="78" stopIfTrue="1" operator="equal">
      <formula>"Unable to Determine"</formula>
    </cfRule>
  </conditionalFormatting>
  <conditionalFormatting sqref="BT36">
    <cfRule type="cellIs" dxfId="48" priority="71" stopIfTrue="1" operator="equal">
      <formula>"N/A"</formula>
    </cfRule>
    <cfRule type="cellIs" dxfId="47" priority="73" stopIfTrue="1" operator="equal">
      <formula>"NO"</formula>
    </cfRule>
    <cfRule type="cellIs" dxfId="46" priority="74" stopIfTrue="1" operator="equal">
      <formula>"Unable to Determine"</formula>
    </cfRule>
  </conditionalFormatting>
  <conditionalFormatting sqref="D33:D35 F33:F35 H33:H35 J33:J35 L33:L35 N33:N35 P33:P35 R33:R35 T33:T35 V33:V35 X33:X35 Z33:Z35 AB33:AB35 AD33:AD35 AF33:AF35 AH33:AH35 AJ33:AJ35 AL33:AL35 AN33:AN35 AP33:AP35 AR33:AR35 AT33:AT35 AV33:AV35 AX33:AX35 AZ33:AZ35 BB33:BB35 BD33:BD35 BF33:BF35 BH33:BH35 BJ33:BJ35 BL33:BL35 BN33:BN35 BP33:BP35 BR33:BR35">
    <cfRule type="expression" dxfId="45" priority="544" stopIfTrue="1">
      <formula>#REF!="Y"</formula>
    </cfRule>
  </conditionalFormatting>
  <dataValidations count="9">
    <dataValidation type="list" allowBlank="1" showInputMessage="1" showErrorMessage="1" sqref="C36 AI36 AK36 AM36 AO36 AQ36 AS36 AU36 AW36 AY36 BA36 BC36 BE36 BG36 BI36 AG36 E36 G36 I36 K36 M36 O36 Q36 S36 U36 W36 Y36 AA36 AC36 AE36 BK36 BM36 BO36 BQ36 BS36" xr:uid="{00000000-0002-0000-0800-000000000000}">
      <formula1>$B$59:$B$71</formula1>
    </dataValidation>
    <dataValidation type="list" allowBlank="1" showInputMessage="1" showErrorMessage="1" sqref="C21 E21 G21 I21 K21 M21 O21 Q21 S21 U21 W21 Y21 AA21 AC21 AE21 BK21 BM21 BO21 BQ21 BS21 AG21 AI21 AK21 AM21 AO21 AQ21 AS21 AU21 AW21 AY21 BA21 BC21 BE21 BG21 BI21" xr:uid="{00000000-0002-0000-0800-000001000000}">
      <formula1>"MET,NOT MET"</formula1>
    </dataValidation>
    <dataValidation type="list" allowBlank="1" showInputMessage="1" showErrorMessage="1" sqref="C14 E14 G14 I14 K14 M14 O14 Q14 S14 U14 W14 Y14 AA14 AC14 AE14 BK14 BM14 BO14 BQ14 BS14 C23 E23 G23 I23 K23 M23 O23 Q23 S23 U23 W23 Y23 AA23 AC23 AE23 BK23 BM23 BO23 BQ23 BS23 AG14 AI14 AK14 AM14 AO14 AQ14 AS14 AU14 AW14 AY14 BA14 BC14 BE14 BG14 BI14 AG23 AI23 AK23 AM23 AO23 AQ23 AS23 AU23 AW23 AY23 BA23 BC23 BE23 BG23 BI23" xr:uid="{00000000-0002-0000-0800-000002000000}">
      <formula1>"MET, NOT MET"</formula1>
    </dataValidation>
    <dataValidation type="list" allowBlank="1" showInputMessage="1" showErrorMessage="1" sqref="BS30 AG30 AI30 AK30 AM30 AO30 AQ30 AS30 AU30 AW30 AY30 BA30 BC30 BE30 BG30 BI30 C30 E30 G30 I30 K30 M30 O30 Q30 S30 U30 W30 Y30 AA30 AC30 AE30 BK30 BM30 BO30 BQ30" xr:uid="{00000000-0002-0000-0800-000003000000}">
      <formula1>$B$54:$B$57</formula1>
    </dataValidation>
    <dataValidation type="list" allowBlank="1" showInputMessage="1" showErrorMessage="1" sqref="C20 E20 G20 I20 K20 M20 O20 Q20 S20 U20 W20 Y20 AA20 AC20 AE20 BK20 BM20 BO20 BQ20 BS20 AG20 AI20 AK20 AM20 AO20 AQ20 AS20 AU20 AW20 AY20 BA20 BC20 BE20 BG20 BI20" xr:uid="{00000000-0002-0000-0800-000004000000}">
      <formula1>"YES,NO,UNABLE TO DETERMINE"</formula1>
    </dataValidation>
    <dataValidation type="list" allowBlank="1" showInputMessage="1" showErrorMessage="1" sqref="BS33 BS16 BK33 BS18 C33 Y33 C18 AE18 C16 E16 E33 AC16 E18 BK18 AE33 G16 G33 Y18 G18 I18 BK16 I16 I33 BO33 AE16 K18 BM16 K16 K33 M33 AA16 M18 BM33 M16 O16 O33 AA33 O18 BQ18 BM18 Q16 Q33 AC33 Q18 S18 BQ16 S16 S33 AA18 AC18 U18 BQ33 U16 U33 W33 BO18 W18 BO16 W16 Y16 BS25 C25 E25 AC25 G25 BK25 I25 AE25 BM25 K25 AA25 M25 O25 Q25 BQ25 S25 U25 BO25 W25 Y25 AG33 BC33 AG18 BI18 AG16 AI16 AI33 BG16 AI18 BI33 AK16 AK33 BC18 AK18 AM18 AM16 AM33 BI16 AO18 AO16 AO33 AQ33 BE16 AQ18 AQ16 AS16 AS33 BE33 AS18 AU16 AU33 BG33 AU18 AW18 AW16 AW33 BE18 BG18 AY18 AY16 AY33 BA33 BA18 BA16 BC16 AG25 AI25 BG25 AK25 AM25 BI25 AO25 BE25 AQ25 AS25 AU25 AW25 AY25 BA25 BC25" xr:uid="{00000000-0002-0000-0800-000005000000}">
      <formula1>"YES,NO"</formula1>
    </dataValidation>
    <dataValidation type="list" allowBlank="1" showInputMessage="1" showErrorMessage="1" sqref="C28:BS28" xr:uid="{00000000-0002-0000-0800-000006000000}">
      <formula1>"Clinical,Administrative,Other,N/A"</formula1>
    </dataValidation>
    <dataValidation type="list" allowBlank="1" showInputMessage="1" showErrorMessage="1" sqref="C7:BS7" xr:uid="{00000000-0002-0000-0800-000007000000}">
      <formula1>"MH,SUD"</formula1>
    </dataValidation>
    <dataValidation type="list" allowBlank="1" showInputMessage="1" showErrorMessage="1" sqref="C6:BS6" xr:uid="{00000000-0002-0000-0800-000008000000}">
      <formula1>"State Psychiatric Hospital,ADATC,Community Psych Hospital,FBC,Non-Hospital Medical Detox"</formula1>
    </dataValidation>
  </dataValidations>
  <printOptions horizontalCentered="1"/>
  <pageMargins left="0.2" right="0.2" top="0.3" bottom="0.25" header="0.25" footer="0"/>
  <pageSetup paperSize="5" orientation="landscape" r:id="rId1"/>
  <headerFooter alignWithMargins="0">
    <oddFooter>&amp;L&amp;8&amp;K000000Mental Health/Substance Use Disorder Adult&amp;R&amp;8&amp;K000000&amp;P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Updates</vt:lpstr>
      <vt:lpstr>Instructions</vt:lpstr>
      <vt:lpstr>Guidelines</vt:lpstr>
      <vt:lpstr>Workbook Set-up</vt:lpstr>
      <vt:lpstr>Data Validation</vt:lpstr>
      <vt:lpstr>County List</vt:lpstr>
      <vt:lpstr>Reviewers</vt:lpstr>
      <vt:lpstr>MH Adult</vt:lpstr>
      <vt:lpstr>SUD Adult</vt:lpstr>
      <vt:lpstr>POC Summary</vt:lpstr>
      <vt:lpstr>OVERALL SUMMARY</vt:lpstr>
      <vt:lpstr>Data Extraction (1)</vt:lpstr>
      <vt:lpstr>Data Extraction (2)</vt:lpstr>
      <vt:lpstr>County</vt:lpstr>
      <vt:lpstr>County</vt:lpstr>
      <vt:lpstr>LME_MCO</vt:lpstr>
      <vt:lpstr>Instructions!Print_Area</vt:lpstr>
      <vt:lpstr>'MH Adult'!Print_Area</vt:lpstr>
      <vt:lpstr>'OVERALL SUMMARY'!Print_Area</vt:lpstr>
      <vt:lpstr>'SUD Adult'!Print_Area</vt:lpstr>
      <vt:lpstr>'Workbook Set-up'!Print_Area</vt:lpstr>
      <vt:lpstr>'Data Extraction (1)'!Print_Titles</vt:lpstr>
      <vt:lpstr>'MH Adult'!Print_Titles</vt:lpstr>
      <vt:lpstr>'OVERALL SUMMARY'!Print_Titles</vt:lpstr>
      <vt:lpstr>'POC Summary'!Print_Titles</vt:lpstr>
      <vt:lpstr>'SUD Adult'!Print_Titles</vt:lpstr>
      <vt:lpstr>'Workbook Set-up'!Print_Titles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Flood, Barbara</cp:lastModifiedBy>
  <cp:lastPrinted>2019-05-07T11:53:59Z</cp:lastPrinted>
  <dcterms:created xsi:type="dcterms:W3CDTF">2013-02-17T18:06:16Z</dcterms:created>
  <dcterms:modified xsi:type="dcterms:W3CDTF">2019-06-17T15:00:14Z</dcterms:modified>
</cp:coreProperties>
</file>