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H:\Draft Communication Bulletins\"/>
    </mc:Choice>
  </mc:AlternateContent>
  <xr:revisionPtr revIDLastSave="0" documentId="8_{FFB51507-8FBF-4150-A1F0-C037D3E279E5}" xr6:coauthVersionLast="41" xr6:coauthVersionMax="41" xr10:uidLastSave="{00000000-0000-0000-0000-000000000000}"/>
  <bookViews>
    <workbookView xWindow="2160" yWindow="2160" windowWidth="17280" windowHeight="8964" tabRatio="708" xr2:uid="{00000000-000D-0000-FFFF-FFFF00000000}"/>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Validation'!$A$18:$AA$24</definedName>
    <definedName name="LME_MCO">'Data Validation'!$A$6:$A$12</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80" l="1"/>
  <c r="H41" i="80"/>
  <c r="F41" i="80"/>
  <c r="E41" i="80"/>
  <c r="C41" i="80"/>
  <c r="B41" i="80"/>
  <c r="H45" i="61" l="1"/>
  <c r="H44" i="61"/>
  <c r="H45" i="77"/>
  <c r="H44" i="77"/>
  <c r="I3" i="29" l="1"/>
  <c r="J6" i="29" l="1"/>
  <c r="H8" i="29"/>
  <c r="E8" i="29"/>
  <c r="H48" i="69" l="1"/>
  <c r="F48" i="69"/>
  <c r="D48" i="69"/>
  <c r="B48" i="69"/>
  <c r="J34" i="69"/>
  <c r="J48" i="69" s="1"/>
  <c r="J20" i="69"/>
  <c r="H72" i="81" l="1"/>
  <c r="H103" i="81" s="1"/>
  <c r="H41" i="81"/>
  <c r="I15" i="72" l="1"/>
  <c r="H15" i="72"/>
  <c r="G15" i="72"/>
  <c r="J32" i="69" l="1"/>
  <c r="J33" i="69"/>
  <c r="J18" i="69"/>
  <c r="J19" i="69"/>
  <c r="C21" i="52" l="1"/>
  <c r="C20" i="52"/>
  <c r="C21" i="53"/>
  <c r="C22" i="53"/>
  <c r="E16" i="52"/>
  <c r="E15" i="52"/>
  <c r="E17" i="52"/>
  <c r="E18" i="52"/>
  <c r="E16" i="53"/>
  <c r="E15" i="53"/>
  <c r="E17" i="53"/>
  <c r="E18" i="53"/>
  <c r="H72" i="84" l="1"/>
  <c r="H103" i="84" s="1"/>
  <c r="F72" i="84"/>
  <c r="F103" i="84" s="1"/>
  <c r="D72" i="84"/>
  <c r="D103" i="84" s="1"/>
  <c r="B72" i="84"/>
  <c r="H41" i="84"/>
  <c r="F41" i="84"/>
  <c r="D41" i="84"/>
  <c r="B41" i="84"/>
  <c r="D10" i="84"/>
  <c r="D8" i="84"/>
  <c r="A102" i="84" s="1"/>
  <c r="D3" i="84"/>
  <c r="R72" i="81"/>
  <c r="R103" i="81" s="1"/>
  <c r="P72" i="81"/>
  <c r="P103" i="81" s="1"/>
  <c r="N72" i="81"/>
  <c r="N103" i="81" s="1"/>
  <c r="L72" i="81"/>
  <c r="L103" i="81" s="1"/>
  <c r="J72" i="81"/>
  <c r="J103" i="81" s="1"/>
  <c r="F72" i="81"/>
  <c r="F103" i="81" s="1"/>
  <c r="D72" i="81"/>
  <c r="D103" i="81" s="1"/>
  <c r="B72" i="81"/>
  <c r="R41" i="81"/>
  <c r="P41" i="81"/>
  <c r="N41" i="81"/>
  <c r="L41" i="81"/>
  <c r="J41" i="81"/>
  <c r="F41" i="81"/>
  <c r="D41" i="81"/>
  <c r="B41" i="81"/>
  <c r="D10" i="81"/>
  <c r="D8" i="81"/>
  <c r="A102" i="81" s="1"/>
  <c r="D3" i="81"/>
  <c r="A101" i="84" l="1"/>
  <c r="A71" i="84"/>
  <c r="J72" i="84"/>
  <c r="A40" i="84"/>
  <c r="A70" i="84"/>
  <c r="A39" i="84"/>
  <c r="A101" i="81"/>
  <c r="A71" i="81"/>
  <c r="A40" i="81"/>
  <c r="A70" i="81"/>
  <c r="A39" i="81"/>
  <c r="A100" i="84"/>
  <c r="A69" i="84"/>
  <c r="J41" i="84"/>
  <c r="E41" i="84" s="1"/>
  <c r="A38" i="84"/>
  <c r="A100" i="81"/>
  <c r="A69" i="81"/>
  <c r="H102" i="81"/>
  <c r="A38" i="81"/>
  <c r="A99" i="84"/>
  <c r="A68" i="84"/>
  <c r="A32" i="84"/>
  <c r="J32" i="84" s="1"/>
  <c r="A37" i="84"/>
  <c r="A99" i="81"/>
  <c r="A68" i="81"/>
  <c r="A35" i="81"/>
  <c r="T35" i="81" s="1"/>
  <c r="A37" i="81"/>
  <c r="T41" i="81"/>
  <c r="I41" i="81" s="1"/>
  <c r="T72" i="81"/>
  <c r="I72" i="81" s="1"/>
  <c r="B103" i="81"/>
  <c r="A17" i="84"/>
  <c r="J17" i="84" s="1"/>
  <c r="A18" i="84"/>
  <c r="J18" i="84" s="1"/>
  <c r="A15" i="84"/>
  <c r="J15" i="84" s="1"/>
  <c r="A19" i="84"/>
  <c r="A16" i="84"/>
  <c r="J16" i="84" s="1"/>
  <c r="A20" i="84"/>
  <c r="J20" i="84" s="1"/>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5" i="84"/>
  <c r="A91" i="84"/>
  <c r="A87" i="84"/>
  <c r="A83" i="84"/>
  <c r="A79" i="84"/>
  <c r="A96" i="84"/>
  <c r="A92" i="84"/>
  <c r="A88" i="84"/>
  <c r="A84" i="84"/>
  <c r="A80" i="84"/>
  <c r="A97" i="84"/>
  <c r="A93" i="84"/>
  <c r="A89" i="84"/>
  <c r="A85" i="84"/>
  <c r="A98" i="84"/>
  <c r="A94" i="84"/>
  <c r="A90" i="84"/>
  <c r="A86" i="84"/>
  <c r="A82" i="84"/>
  <c r="A78" i="84"/>
  <c r="A67" i="84"/>
  <c r="A64" i="84"/>
  <c r="J64" i="84" s="1"/>
  <c r="A63" i="84"/>
  <c r="J63" i="84" s="1"/>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36" i="84"/>
  <c r="A35" i="84"/>
  <c r="A34" i="84"/>
  <c r="A33" i="84"/>
  <c r="J33" i="84" s="1"/>
  <c r="A66" i="84"/>
  <c r="A77" i="84"/>
  <c r="A65" i="84"/>
  <c r="A81" i="84"/>
  <c r="B103" i="84"/>
  <c r="A46" i="8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A95" i="81"/>
  <c r="H95" i="81" s="1"/>
  <c r="A96" i="81"/>
  <c r="H96" i="81" s="1"/>
  <c r="A97" i="81"/>
  <c r="H97" i="81" s="1"/>
  <c r="A98" i="81"/>
  <c r="H98" i="81" s="1"/>
  <c r="A47" i="81"/>
  <c r="A48" i="81"/>
  <c r="O72" i="81"/>
  <c r="A49" i="81"/>
  <c r="A50" i="81"/>
  <c r="A51" i="81"/>
  <c r="A52" i="81"/>
  <c r="A53" i="81"/>
  <c r="A54" i="81"/>
  <c r="A55" i="81"/>
  <c r="A56" i="81"/>
  <c r="A57" i="81"/>
  <c r="A58" i="81"/>
  <c r="A59" i="81"/>
  <c r="A60" i="81"/>
  <c r="A61" i="81"/>
  <c r="A62" i="81"/>
  <c r="A63" i="81"/>
  <c r="A64" i="81"/>
  <c r="A65" i="81"/>
  <c r="A66" i="81"/>
  <c r="A67" i="81"/>
  <c r="O41"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41" i="80"/>
  <c r="G41" i="80"/>
  <c r="D41" i="80"/>
  <c r="C10" i="80"/>
  <c r="C8" i="80"/>
  <c r="A40" i="80" s="1"/>
  <c r="C3" i="80"/>
  <c r="I41" i="79"/>
  <c r="J41" i="79" s="1"/>
  <c r="H41" i="79"/>
  <c r="F41" i="79"/>
  <c r="G41" i="79" s="1"/>
  <c r="E41" i="79"/>
  <c r="C41" i="79"/>
  <c r="D41" i="79" s="1"/>
  <c r="B41" i="79"/>
  <c r="C10" i="79"/>
  <c r="C8" i="79"/>
  <c r="C3" i="79"/>
  <c r="A39" i="79" l="1"/>
  <c r="A40" i="79"/>
  <c r="I41" i="84"/>
  <c r="H101" i="84"/>
  <c r="F101" i="84"/>
  <c r="D101" i="84"/>
  <c r="J101" i="84"/>
  <c r="B101" i="84"/>
  <c r="K70" i="84"/>
  <c r="E70" i="84"/>
  <c r="C70" i="84"/>
  <c r="J70" i="84"/>
  <c r="I70" i="84"/>
  <c r="G70" i="84"/>
  <c r="C41" i="84"/>
  <c r="K39" i="84"/>
  <c r="E39" i="84"/>
  <c r="J39" i="84"/>
  <c r="C39" i="84"/>
  <c r="I39" i="84"/>
  <c r="G39" i="84"/>
  <c r="T101" i="81"/>
  <c r="L101" i="81"/>
  <c r="D101" i="81"/>
  <c r="J101" i="81"/>
  <c r="B101" i="81"/>
  <c r="P101" i="81"/>
  <c r="H101" i="81"/>
  <c r="R101" i="81"/>
  <c r="N101" i="81"/>
  <c r="F101" i="81"/>
  <c r="U70" i="81"/>
  <c r="O70" i="81"/>
  <c r="G70" i="81"/>
  <c r="M70" i="81"/>
  <c r="S70" i="81"/>
  <c r="K70" i="81"/>
  <c r="C70" i="81"/>
  <c r="Q70" i="81"/>
  <c r="I70" i="81"/>
  <c r="T70" i="81"/>
  <c r="E70" i="81"/>
  <c r="K41" i="81"/>
  <c r="Q41" i="81"/>
  <c r="U39" i="81"/>
  <c r="T39" i="81"/>
  <c r="M39" i="81"/>
  <c r="E39" i="81"/>
  <c r="S39" i="81"/>
  <c r="K39" i="81"/>
  <c r="C39" i="81"/>
  <c r="Q39" i="81"/>
  <c r="I39" i="81"/>
  <c r="O39" i="81"/>
  <c r="G39" i="81"/>
  <c r="E41" i="81"/>
  <c r="A39" i="80"/>
  <c r="M39" i="79"/>
  <c r="G39" i="79"/>
  <c r="L39" i="79"/>
  <c r="D39" i="79"/>
  <c r="K39" i="79"/>
  <c r="J39" i="79"/>
  <c r="A38" i="79"/>
  <c r="D38" i="79" s="1"/>
  <c r="B100" i="84"/>
  <c r="D100" i="84"/>
  <c r="H100" i="84"/>
  <c r="F100" i="84"/>
  <c r="G41" i="84"/>
  <c r="J69" i="84"/>
  <c r="I69" i="84" s="1"/>
  <c r="J38" i="84"/>
  <c r="C38" i="84" s="1"/>
  <c r="L100" i="81"/>
  <c r="D100" i="81"/>
  <c r="B100" i="81"/>
  <c r="R100" i="81"/>
  <c r="J100" i="81"/>
  <c r="P100" i="81"/>
  <c r="H100" i="81"/>
  <c r="N100" i="81"/>
  <c r="F100" i="81"/>
  <c r="G69" i="81"/>
  <c r="T69" i="81"/>
  <c r="O69" i="81" s="1"/>
  <c r="I69" i="81"/>
  <c r="T38" i="81"/>
  <c r="M38" i="81" s="1"/>
  <c r="G38" i="81"/>
  <c r="S38" i="81"/>
  <c r="A38" i="80"/>
  <c r="M38" i="79"/>
  <c r="G32" i="84"/>
  <c r="I32" i="84"/>
  <c r="A37" i="79"/>
  <c r="L37" i="79" s="1"/>
  <c r="B99" i="84"/>
  <c r="H99" i="84"/>
  <c r="F99" i="84"/>
  <c r="D99" i="84"/>
  <c r="J68" i="84"/>
  <c r="I68" i="84" s="1"/>
  <c r="J37" i="84"/>
  <c r="I37" i="84" s="1"/>
  <c r="L99" i="81"/>
  <c r="D99" i="81"/>
  <c r="R99" i="81"/>
  <c r="J99" i="81"/>
  <c r="B99" i="81"/>
  <c r="P99" i="81"/>
  <c r="H99" i="81"/>
  <c r="N99" i="81"/>
  <c r="F99" i="81"/>
  <c r="T68" i="81"/>
  <c r="M68" i="81" s="1"/>
  <c r="M72" i="81"/>
  <c r="G35" i="81"/>
  <c r="S35" i="81"/>
  <c r="I35" i="81"/>
  <c r="O35" i="81"/>
  <c r="S41" i="81"/>
  <c r="G41" i="81"/>
  <c r="C35" i="81"/>
  <c r="K35" i="81"/>
  <c r="M41" i="81"/>
  <c r="C41" i="81"/>
  <c r="Q35" i="81"/>
  <c r="T37" i="81"/>
  <c r="M37" i="81" s="1"/>
  <c r="A35" i="80"/>
  <c r="G35" i="80" s="1"/>
  <c r="A37" i="80"/>
  <c r="G72" i="81"/>
  <c r="K72" i="81"/>
  <c r="G18" i="84"/>
  <c r="S72" i="81"/>
  <c r="Q72" i="81"/>
  <c r="K41" i="84"/>
  <c r="T103" i="81"/>
  <c r="C72" i="81"/>
  <c r="E72" i="81"/>
  <c r="D53" i="69"/>
  <c r="E34" i="69"/>
  <c r="H53" i="69"/>
  <c r="I34" i="69"/>
  <c r="G24" i="69"/>
  <c r="G20" i="69"/>
  <c r="I24" i="69"/>
  <c r="I20" i="69"/>
  <c r="E22" i="69"/>
  <c r="E20" i="69"/>
  <c r="T23" i="81"/>
  <c r="I23" i="81" s="1"/>
  <c r="T32" i="81"/>
  <c r="I32" i="81" s="1"/>
  <c r="T16" i="81"/>
  <c r="I16" i="81" s="1"/>
  <c r="T25" i="81"/>
  <c r="I25" i="81" s="1"/>
  <c r="T30" i="81"/>
  <c r="I30" i="81" s="1"/>
  <c r="T66" i="81"/>
  <c r="I66" i="81" s="1"/>
  <c r="T62" i="81"/>
  <c r="I62" i="81" s="1"/>
  <c r="T58" i="81"/>
  <c r="I58" i="81" s="1"/>
  <c r="T54" i="81"/>
  <c r="I54" i="81" s="1"/>
  <c r="T50" i="81"/>
  <c r="I50" i="81" s="1"/>
  <c r="T19" i="81"/>
  <c r="I19" i="81" s="1"/>
  <c r="T28" i="81"/>
  <c r="I28" i="81" s="1"/>
  <c r="T40" i="81"/>
  <c r="I40" i="81" s="1"/>
  <c r="T21" i="81"/>
  <c r="I21" i="81" s="1"/>
  <c r="T26" i="81"/>
  <c r="I26" i="81" s="1"/>
  <c r="T65" i="81"/>
  <c r="I65" i="81" s="1"/>
  <c r="T61" i="81"/>
  <c r="I61" i="81" s="1"/>
  <c r="T57" i="81"/>
  <c r="I57" i="81" s="1"/>
  <c r="T53" i="81"/>
  <c r="I53" i="81" s="1"/>
  <c r="T49" i="81"/>
  <c r="I49" i="81" s="1"/>
  <c r="T31" i="81"/>
  <c r="I31" i="81" s="1"/>
  <c r="T24" i="81"/>
  <c r="I24" i="81" s="1"/>
  <c r="T33" i="81"/>
  <c r="I33" i="81" s="1"/>
  <c r="T17" i="81"/>
  <c r="I17" i="81" s="1"/>
  <c r="T22" i="81"/>
  <c r="I22" i="81" s="1"/>
  <c r="T71" i="81"/>
  <c r="I71" i="81" s="1"/>
  <c r="T64" i="81"/>
  <c r="I64" i="81" s="1"/>
  <c r="T60" i="81"/>
  <c r="I60" i="81" s="1"/>
  <c r="T56" i="81"/>
  <c r="I56" i="81" s="1"/>
  <c r="T52" i="81"/>
  <c r="I52" i="81" s="1"/>
  <c r="T48" i="81"/>
  <c r="I48" i="81" s="1"/>
  <c r="T15" i="81"/>
  <c r="I15" i="81" s="1"/>
  <c r="T27" i="81"/>
  <c r="I27" i="81" s="1"/>
  <c r="T36" i="81"/>
  <c r="I36" i="81" s="1"/>
  <c r="T20" i="81"/>
  <c r="I20" i="81" s="1"/>
  <c r="T29" i="81"/>
  <c r="I29" i="81" s="1"/>
  <c r="T34" i="81"/>
  <c r="I34" i="81" s="1"/>
  <c r="T18" i="81"/>
  <c r="I18" i="81" s="1"/>
  <c r="T67" i="81"/>
  <c r="T98" i="81" s="1"/>
  <c r="T63" i="81"/>
  <c r="I63" i="81" s="1"/>
  <c r="T59" i="81"/>
  <c r="I59" i="81" s="1"/>
  <c r="T55" i="81"/>
  <c r="I55" i="81" s="1"/>
  <c r="T51" i="81"/>
  <c r="I51" i="81" s="1"/>
  <c r="T47" i="81"/>
  <c r="I47" i="81" s="1"/>
  <c r="T46" i="81"/>
  <c r="I46"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5" i="84"/>
  <c r="I65" i="84" s="1"/>
  <c r="J40" i="84"/>
  <c r="E40" i="84" s="1"/>
  <c r="J67" i="84"/>
  <c r="E67" i="84" s="1"/>
  <c r="J19" i="84"/>
  <c r="E19" i="84" s="1"/>
  <c r="A22" i="80"/>
  <c r="J22" i="80" s="1"/>
  <c r="J71" i="84"/>
  <c r="E71" i="84" s="1"/>
  <c r="J34" i="84"/>
  <c r="I34" i="84" s="1"/>
  <c r="J35" i="84"/>
  <c r="I35" i="84" s="1"/>
  <c r="A24" i="80"/>
  <c r="L24" i="80" s="1"/>
  <c r="A16" i="80"/>
  <c r="L16" i="80" s="1"/>
  <c r="A26" i="80"/>
  <c r="J26" i="80" s="1"/>
  <c r="J66" i="84"/>
  <c r="E66" i="84" s="1"/>
  <c r="J36" i="84"/>
  <c r="C36" i="84" s="1"/>
  <c r="I17" i="69"/>
  <c r="I15" i="84"/>
  <c r="G15" i="84"/>
  <c r="C32" i="84"/>
  <c r="G20" i="84"/>
  <c r="G17" i="84"/>
  <c r="J103" i="84"/>
  <c r="G72" i="84"/>
  <c r="C72" i="84"/>
  <c r="E72" i="84"/>
  <c r="I72" i="84"/>
  <c r="D77" i="84"/>
  <c r="B77" i="84"/>
  <c r="F77" i="84"/>
  <c r="H77" i="84"/>
  <c r="I47" i="84"/>
  <c r="G55" i="84"/>
  <c r="I55" i="84"/>
  <c r="E55" i="84"/>
  <c r="C55" i="84"/>
  <c r="I63" i="84"/>
  <c r="E63" i="84"/>
  <c r="C63" i="84"/>
  <c r="F82" i="84"/>
  <c r="J82" i="84"/>
  <c r="D82" i="84"/>
  <c r="H82" i="84"/>
  <c r="B82" i="84"/>
  <c r="F98" i="84"/>
  <c r="J98" i="84"/>
  <c r="D98" i="84"/>
  <c r="B98" i="84"/>
  <c r="H98" i="84"/>
  <c r="D97" i="84"/>
  <c r="B97" i="84"/>
  <c r="H97" i="84"/>
  <c r="F97" i="84"/>
  <c r="B92" i="84"/>
  <c r="H92" i="84"/>
  <c r="F92" i="84"/>
  <c r="D92" i="84"/>
  <c r="H87" i="84"/>
  <c r="F87" i="84"/>
  <c r="D87" i="84"/>
  <c r="B87" i="84"/>
  <c r="C31" i="84"/>
  <c r="G31" i="84"/>
  <c r="E27" i="84"/>
  <c r="G27" i="84"/>
  <c r="C23" i="84"/>
  <c r="G23" i="84"/>
  <c r="E18" i="84"/>
  <c r="E32" i="84"/>
  <c r="D81" i="84"/>
  <c r="B81" i="84"/>
  <c r="F81" i="84"/>
  <c r="H81" i="84"/>
  <c r="I48" i="84"/>
  <c r="G56" i="84"/>
  <c r="J87" i="84"/>
  <c r="E56" i="84"/>
  <c r="C56" i="84"/>
  <c r="E60" i="84"/>
  <c r="C64" i="84"/>
  <c r="F86" i="84"/>
  <c r="J86" i="84"/>
  <c r="D86" i="84"/>
  <c r="B86" i="84"/>
  <c r="H86" i="84"/>
  <c r="D85" i="84"/>
  <c r="B85" i="84"/>
  <c r="H85" i="84"/>
  <c r="F85" i="84"/>
  <c r="B80" i="84"/>
  <c r="H80" i="84"/>
  <c r="D80" i="84"/>
  <c r="F80" i="84"/>
  <c r="B96" i="84"/>
  <c r="H96" i="84"/>
  <c r="F96" i="84"/>
  <c r="D96" i="84"/>
  <c r="H91" i="84"/>
  <c r="F91" i="84"/>
  <c r="J91" i="84"/>
  <c r="D91" i="84"/>
  <c r="B91" i="84"/>
  <c r="C30" i="84"/>
  <c r="E30" i="84"/>
  <c r="I30" i="84"/>
  <c r="G30" i="84"/>
  <c r="E22" i="84"/>
  <c r="C22" i="84"/>
  <c r="I22" i="84"/>
  <c r="C18" i="84"/>
  <c r="C33" i="84"/>
  <c r="G40" i="84"/>
  <c r="I49" i="84"/>
  <c r="E53" i="84"/>
  <c r="G57" i="84"/>
  <c r="C57" i="84"/>
  <c r="E61" i="84"/>
  <c r="C67" i="84"/>
  <c r="G67" i="84"/>
  <c r="F90" i="84"/>
  <c r="J90" i="84"/>
  <c r="D90" i="84"/>
  <c r="B90" i="84"/>
  <c r="H90" i="84"/>
  <c r="D89" i="84"/>
  <c r="B89" i="84"/>
  <c r="H89" i="84"/>
  <c r="F89" i="84"/>
  <c r="B84" i="84"/>
  <c r="H84" i="84"/>
  <c r="F84" i="84"/>
  <c r="J84" i="84"/>
  <c r="D84" i="84"/>
  <c r="H79" i="84"/>
  <c r="F79" i="84"/>
  <c r="B79" i="84"/>
  <c r="D79" i="84"/>
  <c r="J79" i="84"/>
  <c r="H95" i="84"/>
  <c r="F95" i="84"/>
  <c r="J95" i="84"/>
  <c r="D95" i="84"/>
  <c r="B95" i="84"/>
  <c r="I29" i="84"/>
  <c r="E29" i="84"/>
  <c r="G29" i="84"/>
  <c r="E21" i="84"/>
  <c r="C21" i="84"/>
  <c r="I21" i="84"/>
  <c r="E20" i="84"/>
  <c r="E17" i="84"/>
  <c r="E15" i="84"/>
  <c r="I16" i="84"/>
  <c r="G34" i="84"/>
  <c r="C34" i="84"/>
  <c r="J77" i="84"/>
  <c r="I50" i="84"/>
  <c r="J85" i="84"/>
  <c r="J89" i="84"/>
  <c r="C58" i="84"/>
  <c r="C62" i="84"/>
  <c r="F78" i="84"/>
  <c r="J78" i="84"/>
  <c r="D78" i="84"/>
  <c r="H78" i="84"/>
  <c r="B78" i="84"/>
  <c r="F94" i="84"/>
  <c r="J94" i="84"/>
  <c r="D94" i="84"/>
  <c r="B94" i="84"/>
  <c r="H94" i="84"/>
  <c r="D93" i="84"/>
  <c r="B93" i="84"/>
  <c r="H93" i="84"/>
  <c r="F93" i="84"/>
  <c r="B88" i="84"/>
  <c r="H88" i="84"/>
  <c r="F88" i="84"/>
  <c r="J88" i="84"/>
  <c r="D88" i="84"/>
  <c r="H83" i="84"/>
  <c r="F83" i="84"/>
  <c r="J83" i="84"/>
  <c r="D83" i="84"/>
  <c r="B83" i="84"/>
  <c r="H102" i="84"/>
  <c r="F102" i="84"/>
  <c r="D102" i="84"/>
  <c r="B102" i="84"/>
  <c r="E24" i="84"/>
  <c r="C24" i="84"/>
  <c r="C20" i="84"/>
  <c r="I18" i="84"/>
  <c r="C17" i="84"/>
  <c r="C15" i="84"/>
  <c r="F97" i="81"/>
  <c r="D97" i="81"/>
  <c r="B97" i="81"/>
  <c r="P97" i="81"/>
  <c r="L97" i="81"/>
  <c r="J97" i="81"/>
  <c r="R97" i="81"/>
  <c r="N97" i="81"/>
  <c r="P93" i="81"/>
  <c r="L93" i="81"/>
  <c r="J93" i="81"/>
  <c r="F93" i="81"/>
  <c r="D93" i="81"/>
  <c r="B93" i="81"/>
  <c r="R93" i="81"/>
  <c r="N93" i="81"/>
  <c r="J89" i="81"/>
  <c r="F89" i="81"/>
  <c r="D89" i="81"/>
  <c r="B89" i="81"/>
  <c r="R89" i="81"/>
  <c r="N89" i="81"/>
  <c r="P89" i="81"/>
  <c r="L89" i="81"/>
  <c r="R85" i="81"/>
  <c r="N85" i="81"/>
  <c r="J85" i="81"/>
  <c r="F85" i="81"/>
  <c r="D85" i="81"/>
  <c r="B85" i="81"/>
  <c r="P85" i="81"/>
  <c r="L85" i="81"/>
  <c r="J81" i="81"/>
  <c r="F81" i="81"/>
  <c r="D81" i="81"/>
  <c r="B81" i="81"/>
  <c r="P81" i="81"/>
  <c r="L81" i="81"/>
  <c r="R81" i="81"/>
  <c r="N81" i="81"/>
  <c r="P77" i="81"/>
  <c r="L77" i="81"/>
  <c r="J77" i="81"/>
  <c r="F77" i="81"/>
  <c r="D77" i="81"/>
  <c r="B77" i="81"/>
  <c r="N77" i="81"/>
  <c r="R77" i="81"/>
  <c r="R96" i="81"/>
  <c r="N96" i="81"/>
  <c r="F96" i="81"/>
  <c r="D96" i="81"/>
  <c r="B96" i="81"/>
  <c r="P96" i="81"/>
  <c r="J96" i="81"/>
  <c r="L96" i="81"/>
  <c r="P92" i="81"/>
  <c r="L92" i="81"/>
  <c r="J92" i="81"/>
  <c r="F92" i="81"/>
  <c r="D92" i="81"/>
  <c r="B92" i="81"/>
  <c r="R92" i="81"/>
  <c r="N92" i="81"/>
  <c r="P88" i="81"/>
  <c r="L88" i="81"/>
  <c r="J88" i="81"/>
  <c r="F88" i="81"/>
  <c r="D88" i="81"/>
  <c r="B88" i="81"/>
  <c r="R88" i="81"/>
  <c r="N88" i="81"/>
  <c r="R84" i="81"/>
  <c r="N84" i="81"/>
  <c r="J84" i="81"/>
  <c r="F84" i="81"/>
  <c r="D84" i="81"/>
  <c r="B84" i="81"/>
  <c r="P84" i="81"/>
  <c r="L84" i="81"/>
  <c r="R80" i="81"/>
  <c r="N80" i="81"/>
  <c r="J80" i="81"/>
  <c r="F80" i="81"/>
  <c r="D80" i="81"/>
  <c r="B80" i="81"/>
  <c r="L80" i="81"/>
  <c r="P80" i="81"/>
  <c r="R102" i="81"/>
  <c r="P102" i="81"/>
  <c r="N102" i="81"/>
  <c r="L102" i="81"/>
  <c r="J102" i="81"/>
  <c r="F102" i="81"/>
  <c r="D102" i="81"/>
  <c r="B102" i="81"/>
  <c r="R95" i="81"/>
  <c r="P95" i="81"/>
  <c r="N95" i="81"/>
  <c r="L95" i="81"/>
  <c r="J95" i="81"/>
  <c r="D95" i="81"/>
  <c r="B95" i="81"/>
  <c r="F95" i="81"/>
  <c r="R91" i="81"/>
  <c r="P91" i="81"/>
  <c r="N91" i="81"/>
  <c r="L91" i="81"/>
  <c r="F91" i="81"/>
  <c r="J91" i="81"/>
  <c r="D91" i="81"/>
  <c r="B91" i="81"/>
  <c r="R87" i="81"/>
  <c r="P87" i="81"/>
  <c r="N87" i="81"/>
  <c r="L87" i="81"/>
  <c r="J87" i="81"/>
  <c r="D87" i="81"/>
  <c r="B87" i="81"/>
  <c r="F87" i="81"/>
  <c r="R83" i="81"/>
  <c r="P83" i="81"/>
  <c r="N83" i="81"/>
  <c r="L83" i="81"/>
  <c r="J83" i="81"/>
  <c r="F83" i="81"/>
  <c r="D83" i="81"/>
  <c r="B83" i="81"/>
  <c r="R79" i="81"/>
  <c r="P79" i="81"/>
  <c r="N79" i="81"/>
  <c r="L79" i="81"/>
  <c r="J79" i="81"/>
  <c r="F79" i="81"/>
  <c r="D79" i="81"/>
  <c r="B79" i="81"/>
  <c r="P98" i="81"/>
  <c r="L98" i="81"/>
  <c r="J98" i="81"/>
  <c r="R98" i="81"/>
  <c r="N98" i="81"/>
  <c r="F98" i="81"/>
  <c r="D98" i="81"/>
  <c r="B98" i="81"/>
  <c r="R94" i="81"/>
  <c r="N94" i="81"/>
  <c r="P94" i="81"/>
  <c r="L94" i="81"/>
  <c r="J94" i="81"/>
  <c r="F94" i="81"/>
  <c r="D94" i="81"/>
  <c r="B94" i="81"/>
  <c r="R90" i="81"/>
  <c r="N90" i="81"/>
  <c r="L90" i="81"/>
  <c r="J90" i="81"/>
  <c r="F90" i="81"/>
  <c r="D90" i="81"/>
  <c r="B90" i="81"/>
  <c r="P90" i="81"/>
  <c r="P86" i="81"/>
  <c r="L86" i="81"/>
  <c r="R86" i="81"/>
  <c r="N86" i="81"/>
  <c r="J86" i="81"/>
  <c r="F86" i="81"/>
  <c r="D86" i="81"/>
  <c r="B86" i="81"/>
  <c r="P82" i="81"/>
  <c r="L82" i="81"/>
  <c r="R82" i="81"/>
  <c r="J82" i="81"/>
  <c r="F82" i="81"/>
  <c r="D82" i="81"/>
  <c r="B82" i="81"/>
  <c r="N82" i="81"/>
  <c r="R78" i="81"/>
  <c r="N78" i="81"/>
  <c r="P78" i="81"/>
  <c r="L78" i="81"/>
  <c r="J78" i="81"/>
  <c r="F78" i="81"/>
  <c r="D78" i="81"/>
  <c r="B78" i="81"/>
  <c r="M47" i="81"/>
  <c r="Q47" i="81"/>
  <c r="T86" i="81"/>
  <c r="T96" i="81"/>
  <c r="O57" i="81"/>
  <c r="K47" i="81"/>
  <c r="M18" i="81"/>
  <c r="A20" i="80"/>
  <c r="L20" i="80" s="1"/>
  <c r="A30" i="80"/>
  <c r="J30" i="80" s="1"/>
  <c r="G16" i="80"/>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41" i="78"/>
  <c r="V41" i="78" s="1"/>
  <c r="T41" i="78"/>
  <c r="R41" i="78"/>
  <c r="S41" i="78" s="1"/>
  <c r="Q41" i="78"/>
  <c r="O41" i="78"/>
  <c r="P41" i="78" s="1"/>
  <c r="N41" i="78"/>
  <c r="L41" i="78"/>
  <c r="M41" i="78" s="1"/>
  <c r="K41" i="78"/>
  <c r="J41" i="78"/>
  <c r="I41" i="78"/>
  <c r="H41" i="78"/>
  <c r="F41" i="78"/>
  <c r="G41" i="78" s="1"/>
  <c r="E41" i="78"/>
  <c r="C41" i="78"/>
  <c r="D41" i="78" s="1"/>
  <c r="B41" i="78"/>
  <c r="C10" i="78"/>
  <c r="C8" i="78"/>
  <c r="A40" i="78" s="1"/>
  <c r="C3" i="78"/>
  <c r="L38" i="79" l="1"/>
  <c r="G38" i="79"/>
  <c r="K38" i="79"/>
  <c r="J38" i="79"/>
  <c r="L40" i="80"/>
  <c r="D40" i="80"/>
  <c r="K40" i="80"/>
  <c r="J40" i="80"/>
  <c r="M40" i="80"/>
  <c r="G40" i="80"/>
  <c r="A39" i="78"/>
  <c r="G38" i="84"/>
  <c r="J100" i="84"/>
  <c r="C69" i="84"/>
  <c r="C65" i="84"/>
  <c r="E37" i="84"/>
  <c r="E38" i="84"/>
  <c r="K38" i="84" s="1"/>
  <c r="G69" i="84"/>
  <c r="E69" i="84"/>
  <c r="I38" i="84"/>
  <c r="C37" i="84"/>
  <c r="G71" i="84"/>
  <c r="Q22" i="81"/>
  <c r="G46" i="81"/>
  <c r="O38" i="81"/>
  <c r="C69" i="81"/>
  <c r="E38" i="81"/>
  <c r="E69" i="81"/>
  <c r="T100" i="81"/>
  <c r="M51" i="81"/>
  <c r="K48" i="81"/>
  <c r="S69" i="81"/>
  <c r="K69" i="81"/>
  <c r="U69" i="81" s="1"/>
  <c r="E16" i="81"/>
  <c r="K62" i="81"/>
  <c r="O48" i="81"/>
  <c r="T79" i="81"/>
  <c r="E48" i="81"/>
  <c r="K38" i="81"/>
  <c r="Q38" i="81"/>
  <c r="Q69" i="81"/>
  <c r="M69" i="81"/>
  <c r="S40" i="81"/>
  <c r="K46" i="81"/>
  <c r="M46" i="81"/>
  <c r="C23" i="81"/>
  <c r="Q34" i="81"/>
  <c r="C40" i="81"/>
  <c r="T77" i="81"/>
  <c r="K68" i="81"/>
  <c r="C38" i="81"/>
  <c r="C31" i="81"/>
  <c r="M56" i="81"/>
  <c r="O46" i="81"/>
  <c r="Q46" i="81"/>
  <c r="E46" i="81"/>
  <c r="I38" i="81"/>
  <c r="C46" i="81"/>
  <c r="G38" i="80"/>
  <c r="D38" i="80"/>
  <c r="J38" i="80"/>
  <c r="L38" i="80"/>
  <c r="M38" i="80" s="1"/>
  <c r="K38" i="80"/>
  <c r="A38" i="78"/>
  <c r="M28" i="81"/>
  <c r="S49" i="81"/>
  <c r="E65" i="81"/>
  <c r="K65" i="81"/>
  <c r="O65" i="81"/>
  <c r="O37" i="81"/>
  <c r="C29" i="81"/>
  <c r="S65" i="81"/>
  <c r="G36" i="84"/>
  <c r="K37" i="81"/>
  <c r="J35" i="80"/>
  <c r="K35" i="80"/>
  <c r="D35" i="80"/>
  <c r="J37" i="79"/>
  <c r="K18" i="80"/>
  <c r="M37" i="79"/>
  <c r="L35" i="80"/>
  <c r="M35" i="80" s="1"/>
  <c r="D37" i="79"/>
  <c r="K37" i="79"/>
  <c r="G37" i="79"/>
  <c r="E65" i="84"/>
  <c r="I36" i="84"/>
  <c r="E34" i="84"/>
  <c r="I67" i="84"/>
  <c r="G65" i="84"/>
  <c r="J96" i="84"/>
  <c r="E36" i="84"/>
  <c r="J99" i="84"/>
  <c r="I71" i="84"/>
  <c r="C68" i="84"/>
  <c r="C71" i="84"/>
  <c r="G68" i="84"/>
  <c r="E68" i="84"/>
  <c r="J102" i="84"/>
  <c r="C40" i="84"/>
  <c r="G37" i="84"/>
  <c r="K37" i="84" s="1"/>
  <c r="K20" i="84"/>
  <c r="I40" i="84"/>
  <c r="G66" i="84"/>
  <c r="C35" i="84"/>
  <c r="J97" i="84"/>
  <c r="M64" i="81"/>
  <c r="M62" i="81"/>
  <c r="G67" i="81"/>
  <c r="O30" i="81"/>
  <c r="Q27" i="81"/>
  <c r="M26" i="81"/>
  <c r="S19" i="81"/>
  <c r="O61" i="81"/>
  <c r="O54" i="81"/>
  <c r="G62" i="81"/>
  <c r="S48" i="81"/>
  <c r="G48" i="81"/>
  <c r="Q37" i="81"/>
  <c r="Q68" i="81"/>
  <c r="O68" i="81"/>
  <c r="C33" i="81"/>
  <c r="M53" i="81"/>
  <c r="S62" i="81"/>
  <c r="C67" i="81"/>
  <c r="C48" i="81"/>
  <c r="M48" i="81"/>
  <c r="Q48" i="81"/>
  <c r="E37" i="81"/>
  <c r="E68" i="81"/>
  <c r="T99" i="81"/>
  <c r="M71" i="81"/>
  <c r="E34" i="81"/>
  <c r="Q36" i="81"/>
  <c r="M34" i="81"/>
  <c r="C65" i="81"/>
  <c r="G65" i="81"/>
  <c r="E67" i="81"/>
  <c r="I37" i="81"/>
  <c r="S37" i="81"/>
  <c r="I68" i="81"/>
  <c r="S68" i="81"/>
  <c r="G68" i="81"/>
  <c r="S34" i="81"/>
  <c r="S47" i="81"/>
  <c r="K67" i="81"/>
  <c r="G37" i="81"/>
  <c r="C37" i="81"/>
  <c r="U41" i="81"/>
  <c r="C68" i="81"/>
  <c r="E32" i="81"/>
  <c r="M52" i="81"/>
  <c r="O50" i="81"/>
  <c r="O59" i="81"/>
  <c r="S67" i="81"/>
  <c r="O67" i="81"/>
  <c r="O47" i="81"/>
  <c r="I67" i="81"/>
  <c r="U35" i="81"/>
  <c r="C25" i="81"/>
  <c r="M20" i="81"/>
  <c r="E47" i="81"/>
  <c r="Q65" i="81"/>
  <c r="M65" i="81"/>
  <c r="S66" i="81"/>
  <c r="Q67" i="81"/>
  <c r="M67" i="81"/>
  <c r="G47" i="81"/>
  <c r="C47" i="81"/>
  <c r="T78" i="81"/>
  <c r="J37" i="80"/>
  <c r="G37" i="80"/>
  <c r="L37" i="80"/>
  <c r="M37" i="80" s="1"/>
  <c r="D37" i="80"/>
  <c r="K37" i="80"/>
  <c r="A35" i="78"/>
  <c r="M35" i="78" s="1"/>
  <c r="A37" i="78"/>
  <c r="M36" i="81"/>
  <c r="M17" i="81"/>
  <c r="O60" i="81"/>
  <c r="E71" i="81"/>
  <c r="K66" i="81"/>
  <c r="C19" i="84"/>
  <c r="C66" i="84"/>
  <c r="G35" i="84"/>
  <c r="I19" i="84"/>
  <c r="S36" i="81"/>
  <c r="Q24" i="81"/>
  <c r="Q21" i="81"/>
  <c r="Q71" i="81"/>
  <c r="G71" i="81"/>
  <c r="Q58" i="81"/>
  <c r="M66" i="81"/>
  <c r="M63" i="81"/>
  <c r="K17" i="84"/>
  <c r="K34" i="84"/>
  <c r="I66" i="84"/>
  <c r="E35" i="84"/>
  <c r="G34" i="80"/>
  <c r="E36" i="81"/>
  <c r="M15" i="81"/>
  <c r="C71" i="81"/>
  <c r="O71" i="81"/>
  <c r="M58" i="81"/>
  <c r="G66" i="81"/>
  <c r="K16" i="84"/>
  <c r="K67" i="84"/>
  <c r="K16" i="80"/>
  <c r="D16" i="80"/>
  <c r="J16" i="80"/>
  <c r="M16" i="80"/>
  <c r="L34" i="80"/>
  <c r="M34" i="80" s="1"/>
  <c r="D34" i="80"/>
  <c r="K34" i="80"/>
  <c r="K24" i="80"/>
  <c r="L18" i="80"/>
  <c r="M18" i="80" s="1"/>
  <c r="L26" i="80"/>
  <c r="M26" i="80" s="1"/>
  <c r="K38" i="69"/>
  <c r="U72" i="81"/>
  <c r="L22" i="80"/>
  <c r="M22" i="80" s="1"/>
  <c r="K35" i="69"/>
  <c r="J53" i="69"/>
  <c r="K34" i="69"/>
  <c r="K30" i="69"/>
  <c r="K37" i="69"/>
  <c r="K36" i="69"/>
  <c r="K15" i="84"/>
  <c r="S46" i="81"/>
  <c r="G18" i="80"/>
  <c r="D18" i="80"/>
  <c r="K31" i="69"/>
  <c r="K32" i="69"/>
  <c r="G22" i="80"/>
  <c r="D22" i="80"/>
  <c r="G24" i="80"/>
  <c r="D24" i="80"/>
  <c r="J24" i="80"/>
  <c r="K22" i="80"/>
  <c r="M24" i="80"/>
  <c r="K40" i="81"/>
  <c r="Q40" i="81"/>
  <c r="K55" i="81"/>
  <c r="T102" i="81"/>
  <c r="T97" i="81"/>
  <c r="G34" i="81"/>
  <c r="O34" i="81"/>
  <c r="G36" i="81"/>
  <c r="O36" i="81"/>
  <c r="C36" i="81"/>
  <c r="E40" i="81"/>
  <c r="M40" i="81"/>
  <c r="C54" i="81"/>
  <c r="Q66" i="81"/>
  <c r="E66" i="81"/>
  <c r="O66" i="81"/>
  <c r="K30" i="84"/>
  <c r="G19" i="84"/>
  <c r="C34" i="81"/>
  <c r="K34" i="81"/>
  <c r="K36" i="81"/>
  <c r="G27" i="81"/>
  <c r="G40" i="81"/>
  <c r="O40" i="81"/>
  <c r="K71" i="81"/>
  <c r="S71" i="81"/>
  <c r="C66" i="81"/>
  <c r="K55" i="84"/>
  <c r="D26" i="80"/>
  <c r="G26" i="80"/>
  <c r="K26" i="80"/>
  <c r="G30" i="80"/>
  <c r="L30" i="80"/>
  <c r="K20" i="80"/>
  <c r="I39" i="69"/>
  <c r="G39" i="69"/>
  <c r="E39" i="69"/>
  <c r="K72" i="84"/>
  <c r="K18" i="84"/>
  <c r="K32" i="84"/>
  <c r="J93" i="84"/>
  <c r="E62" i="84"/>
  <c r="G58" i="84"/>
  <c r="E50" i="84"/>
  <c r="G46" i="84"/>
  <c r="C29" i="84"/>
  <c r="K29" i="84" s="1"/>
  <c r="E49" i="84"/>
  <c r="E48" i="84"/>
  <c r="E23" i="84"/>
  <c r="E31" i="84"/>
  <c r="G63" i="84"/>
  <c r="K63" i="84" s="1"/>
  <c r="E47" i="84"/>
  <c r="I54" i="84"/>
  <c r="G50" i="84"/>
  <c r="G49" i="84"/>
  <c r="G48" i="84"/>
  <c r="I23" i="84"/>
  <c r="I31" i="84"/>
  <c r="G47" i="84"/>
  <c r="C50" i="84"/>
  <c r="C49" i="84"/>
  <c r="C48" i="84"/>
  <c r="C47" i="84"/>
  <c r="I53" i="84"/>
  <c r="J80" i="84"/>
  <c r="I52" i="84"/>
  <c r="J81" i="84"/>
  <c r="I59" i="84"/>
  <c r="E49" i="81"/>
  <c r="G49" i="81"/>
  <c r="G55" i="81"/>
  <c r="I28" i="84"/>
  <c r="I58" i="84"/>
  <c r="E54" i="84"/>
  <c r="G54" i="84"/>
  <c r="I25" i="84"/>
  <c r="C61" i="84"/>
  <c r="I57" i="84"/>
  <c r="C53" i="84"/>
  <c r="G53" i="84"/>
  <c r="G33" i="84"/>
  <c r="I33" i="84"/>
  <c r="I26" i="84"/>
  <c r="E64" i="84"/>
  <c r="I64" i="84"/>
  <c r="C60" i="84"/>
  <c r="I56" i="84"/>
  <c r="K56" i="84" s="1"/>
  <c r="E52" i="84"/>
  <c r="G52" i="84"/>
  <c r="C27" i="84"/>
  <c r="G59" i="84"/>
  <c r="E51" i="84"/>
  <c r="D30" i="80"/>
  <c r="Q49" i="81"/>
  <c r="C59" i="81"/>
  <c r="I24" i="84"/>
  <c r="G28" i="84"/>
  <c r="E28" i="84"/>
  <c r="I62" i="84"/>
  <c r="E46" i="84"/>
  <c r="I46" i="84"/>
  <c r="G25" i="84"/>
  <c r="E25" i="84"/>
  <c r="I61" i="84"/>
  <c r="G26" i="84"/>
  <c r="E26" i="84"/>
  <c r="I60" i="84"/>
  <c r="J92" i="84"/>
  <c r="E59" i="84"/>
  <c r="I51" i="84"/>
  <c r="G20" i="80"/>
  <c r="C30" i="81"/>
  <c r="D20" i="80"/>
  <c r="M30" i="80"/>
  <c r="K30" i="80"/>
  <c r="Q30" i="81"/>
  <c r="C49" i="81"/>
  <c r="M54" i="81"/>
  <c r="G58" i="81"/>
  <c r="K51" i="81"/>
  <c r="S55" i="81"/>
  <c r="G24" i="84"/>
  <c r="C28" i="84"/>
  <c r="G62" i="84"/>
  <c r="E58" i="84"/>
  <c r="C54" i="84"/>
  <c r="C46" i="84"/>
  <c r="G21" i="84"/>
  <c r="K21" i="84" s="1"/>
  <c r="C25" i="84"/>
  <c r="G61" i="84"/>
  <c r="E57" i="84"/>
  <c r="E33" i="84"/>
  <c r="G22" i="84"/>
  <c r="K22" i="84" s="1"/>
  <c r="C26" i="84"/>
  <c r="G64" i="84"/>
  <c r="G60" i="84"/>
  <c r="C52" i="84"/>
  <c r="I27" i="84"/>
  <c r="C59" i="84"/>
  <c r="C51" i="84"/>
  <c r="G51" i="84"/>
  <c r="S56" i="81"/>
  <c r="K64" i="81"/>
  <c r="T94" i="81"/>
  <c r="T84" i="81"/>
  <c r="T89" i="81"/>
  <c r="T82" i="81"/>
  <c r="T90" i="81"/>
  <c r="T83" i="81"/>
  <c r="T91" i="81"/>
  <c r="T80" i="81"/>
  <c r="T88" i="81"/>
  <c r="T93" i="81"/>
  <c r="M20" i="80"/>
  <c r="S26" i="81"/>
  <c r="K56" i="81"/>
  <c r="G56" i="81"/>
  <c r="G64" i="81"/>
  <c r="Q62" i="81"/>
  <c r="E62" i="81"/>
  <c r="O62" i="81"/>
  <c r="Q51" i="81"/>
  <c r="Q55" i="81"/>
  <c r="E55" i="81"/>
  <c r="O55" i="81"/>
  <c r="E59" i="81"/>
  <c r="T85" i="81"/>
  <c r="J20" i="80"/>
  <c r="G26" i="81"/>
  <c r="Q54" i="81"/>
  <c r="E54" i="81"/>
  <c r="C62" i="81"/>
  <c r="S51" i="81"/>
  <c r="C55" i="81"/>
  <c r="M55" i="81"/>
  <c r="Q59" i="81"/>
  <c r="M59" i="81"/>
  <c r="T87" i="81"/>
  <c r="T95" i="81"/>
  <c r="T92" i="81"/>
  <c r="T81" i="81"/>
  <c r="G22" i="81"/>
  <c r="Q53" i="81"/>
  <c r="C57" i="81"/>
  <c r="M57" i="81"/>
  <c r="S30" i="81"/>
  <c r="K23" i="81"/>
  <c r="S29" i="81"/>
  <c r="O26" i="81"/>
  <c r="Q56" i="81"/>
  <c r="E56" i="81"/>
  <c r="O56" i="81"/>
  <c r="K57" i="81"/>
  <c r="S57" i="81"/>
  <c r="G57" i="81"/>
  <c r="K54" i="81"/>
  <c r="S54" i="81"/>
  <c r="G54" i="81"/>
  <c r="S58" i="81"/>
  <c r="O58" i="81"/>
  <c r="S22" i="81"/>
  <c r="Q52" i="81"/>
  <c r="C56" i="81"/>
  <c r="S64" i="81"/>
  <c r="Q57" i="81"/>
  <c r="E57" i="81"/>
  <c r="C50" i="81"/>
  <c r="K58" i="81"/>
  <c r="E58" i="81"/>
  <c r="C63" i="81"/>
  <c r="E23" i="81"/>
  <c r="Q23" i="81"/>
  <c r="E27" i="81"/>
  <c r="O27" i="81"/>
  <c r="O28" i="81"/>
  <c r="K52" i="81"/>
  <c r="S52" i="81"/>
  <c r="G52" i="81"/>
  <c r="C60" i="81"/>
  <c r="M60" i="81"/>
  <c r="K53" i="81"/>
  <c r="S53" i="81"/>
  <c r="G53" i="81"/>
  <c r="C61" i="81"/>
  <c r="M61" i="81"/>
  <c r="E50" i="81"/>
  <c r="G51" i="81"/>
  <c r="O52" i="81"/>
  <c r="O53" i="81"/>
  <c r="O51" i="81"/>
  <c r="K63" i="81"/>
  <c r="S63" i="81"/>
  <c r="G63" i="81"/>
  <c r="S23" i="81"/>
  <c r="C27" i="81"/>
  <c r="K33" i="81"/>
  <c r="C52" i="81"/>
  <c r="E52" i="81"/>
  <c r="K60" i="81"/>
  <c r="S60" i="81"/>
  <c r="G60" i="81"/>
  <c r="Q64" i="81"/>
  <c r="E64" i="81"/>
  <c r="O64" i="81"/>
  <c r="M49" i="81"/>
  <c r="O49" i="81"/>
  <c r="C53" i="81"/>
  <c r="E53" i="81"/>
  <c r="K61" i="81"/>
  <c r="S61" i="81"/>
  <c r="G61" i="81"/>
  <c r="K50" i="81"/>
  <c r="S50" i="81"/>
  <c r="G50" i="81"/>
  <c r="C58" i="81"/>
  <c r="C51" i="81"/>
  <c r="E51" i="81"/>
  <c r="K59" i="81"/>
  <c r="S59" i="81"/>
  <c r="G59" i="81"/>
  <c r="Q63" i="81"/>
  <c r="E63" i="81"/>
  <c r="O63" i="81"/>
  <c r="K30" i="81"/>
  <c r="K25" i="81"/>
  <c r="M23" i="81"/>
  <c r="M27" i="81"/>
  <c r="S27" i="81"/>
  <c r="O22" i="81"/>
  <c r="K31" i="81"/>
  <c r="S28" i="81"/>
  <c r="Q60" i="81"/>
  <c r="E60" i="81"/>
  <c r="C64" i="81"/>
  <c r="K49" i="81"/>
  <c r="Q61" i="81"/>
  <c r="E61" i="81"/>
  <c r="Q50" i="81"/>
  <c r="M50"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M28" i="80" s="1"/>
  <c r="D28" i="80"/>
  <c r="K28" i="80"/>
  <c r="J28" i="80"/>
  <c r="G28" i="80"/>
  <c r="G29" i="80"/>
  <c r="L29" i="80"/>
  <c r="M29" i="80" s="1"/>
  <c r="D29" i="80"/>
  <c r="K29" i="80"/>
  <c r="J29" i="80"/>
  <c r="K23" i="80"/>
  <c r="J23" i="80"/>
  <c r="G23" i="80"/>
  <c r="L23" i="80"/>
  <c r="M23" i="80" s="1"/>
  <c r="D23" i="80"/>
  <c r="K15" i="80"/>
  <c r="J15" i="80"/>
  <c r="G15" i="80"/>
  <c r="L15" i="80"/>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9" i="80"/>
  <c r="L39" i="80"/>
  <c r="M39" i="80" s="1"/>
  <c r="D39" i="80"/>
  <c r="K39" i="80"/>
  <c r="J39"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M34" i="79" s="1"/>
  <c r="K34" i="79"/>
  <c r="L40" i="79"/>
  <c r="M40" i="79" s="1"/>
  <c r="K40"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G34" i="79"/>
  <c r="D34" i="79"/>
  <c r="G40" i="79"/>
  <c r="D40" i="79"/>
  <c r="J40"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A18" i="78"/>
  <c r="A22" i="78"/>
  <c r="A26" i="78"/>
  <c r="A30" i="78"/>
  <c r="A34" i="78"/>
  <c r="A17" i="78"/>
  <c r="A21" i="78"/>
  <c r="A25" i="78"/>
  <c r="A29" i="78"/>
  <c r="A33" i="78"/>
  <c r="A20" i="78"/>
  <c r="A24" i="78"/>
  <c r="A28" i="78"/>
  <c r="A32" i="78"/>
  <c r="A36" i="78"/>
  <c r="A16" i="78"/>
  <c r="A15" i="78"/>
  <c r="A19" i="78"/>
  <c r="A23" i="78"/>
  <c r="A27" i="78"/>
  <c r="A31" i="78"/>
  <c r="U41" i="63"/>
  <c r="V41" i="63" s="1"/>
  <c r="T41" i="63"/>
  <c r="R41" i="63"/>
  <c r="S41" i="63" s="1"/>
  <c r="Q41" i="63"/>
  <c r="O41" i="63"/>
  <c r="P41" i="63" s="1"/>
  <c r="N41" i="63"/>
  <c r="L41" i="63"/>
  <c r="M41" i="63" s="1"/>
  <c r="K41" i="63"/>
  <c r="I41" i="63"/>
  <c r="J41" i="63" s="1"/>
  <c r="H41" i="63"/>
  <c r="F41" i="63"/>
  <c r="G41" i="63" s="1"/>
  <c r="E41" i="63"/>
  <c r="C41" i="63"/>
  <c r="D41" i="63" s="1"/>
  <c r="B41" i="63"/>
  <c r="M15" i="80" l="1"/>
  <c r="L41" i="80"/>
  <c r="K41" i="80"/>
  <c r="Y39" i="78"/>
  <c r="S39" i="78"/>
  <c r="G39" i="78"/>
  <c r="D39" i="78"/>
  <c r="W39" i="78"/>
  <c r="M39" i="78"/>
  <c r="V39" i="78"/>
  <c r="J39" i="78"/>
  <c r="X39" i="78"/>
  <c r="P39" i="78"/>
  <c r="W35" i="78"/>
  <c r="K71" i="84"/>
  <c r="K65" i="84"/>
  <c r="K69" i="84"/>
  <c r="K36" i="84"/>
  <c r="U46" i="81"/>
  <c r="U38" i="81"/>
  <c r="X38" i="78"/>
  <c r="Y38" i="78" s="1"/>
  <c r="P38" i="78"/>
  <c r="D38" i="78"/>
  <c r="V38" i="78"/>
  <c r="S38" i="78"/>
  <c r="W38" i="78"/>
  <c r="M38" i="78"/>
  <c r="J38" i="78"/>
  <c r="G38" i="78"/>
  <c r="U68" i="81"/>
  <c r="D35" i="78"/>
  <c r="S35" i="78"/>
  <c r="J35" i="78"/>
  <c r="P35" i="78"/>
  <c r="X35" i="78"/>
  <c r="Y35" i="78" s="1"/>
  <c r="V35" i="78"/>
  <c r="G35" i="78"/>
  <c r="U47" i="81"/>
  <c r="U48" i="81"/>
  <c r="K40" i="84"/>
  <c r="K58" i="84"/>
  <c r="K68" i="84"/>
  <c r="K19" i="84"/>
  <c r="K33" i="84"/>
  <c r="K54" i="84"/>
  <c r="K35" i="84"/>
  <c r="U65" i="81"/>
  <c r="U37" i="81"/>
  <c r="U67" i="81"/>
  <c r="U40" i="81"/>
  <c r="U31" i="81"/>
  <c r="U32" i="81"/>
  <c r="U33" i="81"/>
  <c r="U62" i="81"/>
  <c r="U71" i="81"/>
  <c r="X37" i="78"/>
  <c r="P37" i="78"/>
  <c r="D37" i="78"/>
  <c r="W37" i="78"/>
  <c r="M37" i="78"/>
  <c r="V37" i="78"/>
  <c r="J37" i="78"/>
  <c r="Y37" i="78"/>
  <c r="S37" i="78"/>
  <c r="G37" i="78"/>
  <c r="U58" i="81"/>
  <c r="K59" i="84"/>
  <c r="K46" i="84"/>
  <c r="U66" i="81"/>
  <c r="U34" i="81"/>
  <c r="K66" i="84"/>
  <c r="U64" i="81"/>
  <c r="U63" i="81"/>
  <c r="U36" i="81"/>
  <c r="U29" i="81"/>
  <c r="U21" i="81"/>
  <c r="U56" i="81"/>
  <c r="K57" i="84"/>
  <c r="K28" i="84"/>
  <c r="U25" i="81"/>
  <c r="U53" i="81"/>
  <c r="U23" i="81"/>
  <c r="U20" i="81"/>
  <c r="U51" i="81"/>
  <c r="U61" i="81"/>
  <c r="U57" i="81"/>
  <c r="U30" i="81"/>
  <c r="U17" i="81"/>
  <c r="U27" i="81"/>
  <c r="U60" i="81"/>
  <c r="U50" i="81"/>
  <c r="U59" i="81"/>
  <c r="K53" i="84"/>
  <c r="K47" i="84"/>
  <c r="U19" i="81"/>
  <c r="U26" i="81"/>
  <c r="U18" i="81"/>
  <c r="U15" i="81"/>
  <c r="U24" i="81"/>
  <c r="U55" i="81"/>
  <c r="K24" i="84"/>
  <c r="K48" i="84"/>
  <c r="U22" i="81"/>
  <c r="U16" i="81"/>
  <c r="U28" i="81"/>
  <c r="U52" i="81"/>
  <c r="K52" i="84"/>
  <c r="K25" i="84"/>
  <c r="U49" i="81"/>
  <c r="U54" i="81"/>
  <c r="K49" i="84"/>
  <c r="K31" i="84"/>
  <c r="K62" i="84"/>
  <c r="K23" i="84"/>
  <c r="K64" i="84"/>
  <c r="K51" i="84"/>
  <c r="K60" i="84"/>
  <c r="K61" i="84"/>
  <c r="K50" i="84"/>
  <c r="K27" i="84"/>
  <c r="K26" i="84"/>
  <c r="M41" i="80"/>
  <c r="L41" i="79"/>
  <c r="M41" i="79" s="1"/>
  <c r="K41"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40" i="78"/>
  <c r="G40" i="78"/>
  <c r="X40" i="78"/>
  <c r="Y40" i="78" s="1"/>
  <c r="P40" i="78"/>
  <c r="D40" i="78"/>
  <c r="W40" i="78"/>
  <c r="M40" i="78"/>
  <c r="V40" i="78"/>
  <c r="J40"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G47" i="77"/>
  <c r="G49" i="77" s="1"/>
  <c r="E47" i="77"/>
  <c r="E49" i="77" s="1"/>
  <c r="C47" i="77"/>
  <c r="I46" i="77"/>
  <c r="G46" i="77"/>
  <c r="E46" i="77"/>
  <c r="C46" i="77"/>
  <c r="J45" i="77"/>
  <c r="F45" i="77"/>
  <c r="D45" i="77"/>
  <c r="J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H46" i="77" s="1"/>
  <c r="G21" i="77"/>
  <c r="F46" i="77" s="1"/>
  <c r="D21" i="77"/>
  <c r="D46" i="77" s="1"/>
  <c r="M20" i="77"/>
  <c r="J43" i="77" s="1"/>
  <c r="J20" i="77"/>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G15" i="77"/>
  <c r="F28" i="77" s="1"/>
  <c r="D15" i="77"/>
  <c r="D28" i="77" s="1"/>
  <c r="A11" i="77"/>
  <c r="C10" i="77"/>
  <c r="C8" i="77"/>
  <c r="C3" i="77"/>
  <c r="J45" i="61"/>
  <c r="J44" i="61"/>
  <c r="J42" i="61"/>
  <c r="J41" i="61"/>
  <c r="J39" i="61"/>
  <c r="J38" i="61"/>
  <c r="J36" i="61"/>
  <c r="J35" i="61"/>
  <c r="J33" i="61"/>
  <c r="J32" i="61"/>
  <c r="J30" i="61"/>
  <c r="J29" i="61"/>
  <c r="J27" i="61"/>
  <c r="J26"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C49" i="77" l="1"/>
  <c r="I49" i="77"/>
  <c r="J22" i="77"/>
  <c r="H49" i="77" s="1"/>
  <c r="K26" i="77"/>
  <c r="X41" i="78"/>
  <c r="Y41" i="78" s="1"/>
  <c r="W41" i="78"/>
  <c r="G22" i="77"/>
  <c r="F49" i="77" s="1"/>
  <c r="D22" i="77"/>
  <c r="D49" i="77" s="1"/>
  <c r="H28" i="77"/>
  <c r="H43" i="77"/>
  <c r="M22" i="77"/>
  <c r="J49" i="77" s="1"/>
  <c r="F43" i="62"/>
  <c r="F42"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D44" i="62" l="1"/>
  <c r="E14" i="62"/>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39" i="63" l="1"/>
  <c r="W39" i="63" s="1"/>
  <c r="A40" i="63"/>
  <c r="S39" i="63"/>
  <c r="D39" i="63"/>
  <c r="A38" i="63"/>
  <c r="W38" i="63" s="1"/>
  <c r="A37" i="63"/>
  <c r="P37" i="63" s="1"/>
  <c r="A36" i="63"/>
  <c r="A32" i="63"/>
  <c r="A28" i="63"/>
  <c r="A24" i="63"/>
  <c r="A16" i="63"/>
  <c r="A35" i="63"/>
  <c r="A31" i="63"/>
  <c r="A27" i="63"/>
  <c r="A23" i="63"/>
  <c r="A19" i="63"/>
  <c r="A34" i="63"/>
  <c r="A30" i="63"/>
  <c r="A26" i="63"/>
  <c r="A22" i="63"/>
  <c r="A18" i="63"/>
  <c r="A33" i="63"/>
  <c r="A29" i="63"/>
  <c r="A25" i="63"/>
  <c r="A21" i="63"/>
  <c r="A17" i="63"/>
  <c r="A20" i="63"/>
  <c r="A15" i="63"/>
  <c r="V39" i="63" l="1"/>
  <c r="G39" i="63"/>
  <c r="P39" i="63"/>
  <c r="J39" i="63"/>
  <c r="X39" i="63"/>
  <c r="M39" i="63"/>
  <c r="Y39" i="63"/>
  <c r="S38" i="63"/>
  <c r="V38" i="63"/>
  <c r="M38" i="63"/>
  <c r="D38" i="63"/>
  <c r="J38" i="63"/>
  <c r="P38" i="63"/>
  <c r="X38" i="63"/>
  <c r="Y38" i="63" s="1"/>
  <c r="G38" i="63"/>
  <c r="X37" i="63"/>
  <c r="Y37" i="63" s="1"/>
  <c r="S37" i="63"/>
  <c r="J37" i="63"/>
  <c r="M37" i="63"/>
  <c r="G37" i="63"/>
  <c r="W37" i="63"/>
  <c r="D37" i="63"/>
  <c r="V37" i="63"/>
  <c r="X21" i="63"/>
  <c r="Y21" i="63" s="1"/>
  <c r="S21" i="63"/>
  <c r="G21" i="63"/>
  <c r="V21" i="63"/>
  <c r="J21" i="63"/>
  <c r="M21" i="63"/>
  <c r="W21" i="63"/>
  <c r="P21" i="63"/>
  <c r="D21" i="63"/>
  <c r="X40" i="63"/>
  <c r="Y40" i="63" s="1"/>
  <c r="S40" i="63"/>
  <c r="G40" i="63"/>
  <c r="V40" i="63"/>
  <c r="J40" i="63"/>
  <c r="M40" i="63"/>
  <c r="W40" i="63"/>
  <c r="P40" i="63"/>
  <c r="D40"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H46" i="61" s="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C17" i="69"/>
  <c r="C21" i="69"/>
  <c r="C22" i="69"/>
  <c r="C19" i="69"/>
  <c r="C23" i="69"/>
  <c r="C24" i="69"/>
  <c r="C16" i="69"/>
  <c r="C18" i="69"/>
  <c r="D27" i="68"/>
  <c r="D26" i="68"/>
  <c r="D33" i="68"/>
  <c r="D32" i="68"/>
  <c r="D30" i="68"/>
  <c r="D29" i="68"/>
  <c r="D18" i="68"/>
  <c r="D17" i="68"/>
  <c r="D24" i="68"/>
  <c r="D23" i="68"/>
  <c r="D21" i="68"/>
  <c r="D20" i="68"/>
  <c r="D14" i="68"/>
  <c r="D15" i="68"/>
  <c r="W41" i="63"/>
  <c r="X41"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41" i="63"/>
  <c r="M30" i="69" l="1"/>
  <c r="L30" i="69"/>
  <c r="K39" i="69"/>
  <c r="K25" i="69"/>
  <c r="E3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0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1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200-00000100000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300-00000100000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400-00000100000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500-00000100000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800-000001000000}">
      <text>
        <r>
          <rPr>
            <sz val="8"/>
            <color indexed="81"/>
            <rFont val="Tahoma"/>
            <family val="2"/>
          </rPr>
          <t xml:space="preserve">County names will automatically populate when LME-MCO name is entered in the Set-Up worksheet.
</t>
        </r>
      </text>
    </comment>
    <comment ref="A45" authorId="0" shapeId="0" xr:uid="{00000000-0006-0000-1800-000002000000}">
      <text>
        <r>
          <rPr>
            <sz val="8"/>
            <color indexed="81"/>
            <rFont val="Tahoma"/>
            <family val="2"/>
          </rPr>
          <t xml:space="preserve">County names will automatically populate when LME-MCO name is entered in the Set-Up worksheet.
</t>
        </r>
      </text>
    </comment>
    <comment ref="A76" authorId="0" shapeId="0" xr:uid="{00000000-0006-0000-1800-00000300000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900-000001000000}">
      <text>
        <r>
          <rPr>
            <sz val="8"/>
            <color indexed="81"/>
            <rFont val="Tahoma"/>
            <family val="2"/>
          </rPr>
          <t xml:space="preserve">County names will automatically populate when LME-MCO name is entered in the Set-Up worksheet.
</t>
        </r>
      </text>
    </comment>
    <comment ref="A45" authorId="0" shapeId="0" xr:uid="{00000000-0006-0000-1900-000002000000}">
      <text>
        <r>
          <rPr>
            <sz val="8"/>
            <color indexed="81"/>
            <rFont val="Tahoma"/>
            <family val="2"/>
          </rPr>
          <t xml:space="preserve">County names will automatically populate when LME-MCO name is entered in the Set-Up worksheet.
</t>
        </r>
      </text>
    </comment>
    <comment ref="A76" authorId="0" shapeId="0" xr:uid="{00000000-0006-0000-1900-00000300000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<sst xmlns="http://schemas.openxmlformats.org/spreadsheetml/2006/main" count="1194" uniqueCount="346">
  <si>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</si>
  <si>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</si>
  <si>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</si>
  <si>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</si>
  <si>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</si>
  <si>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</si>
  <si>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</si>
  <si>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</si>
  <si>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</si>
  <si>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</si>
  <si>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</si>
  <si>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</si>
  <si>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</si>
  <si>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</si>
  <si>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</si>
  <si>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</si>
  <si>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</si>
  <si>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</si>
  <si>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</si>
  <si>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</si>
  <si>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</si>
  <si>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</si>
  <si>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</si>
  <si>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</si>
  <si>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</si>
  <si>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</si>
  <si>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</si>
  <si>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</si>
  <si>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</si>
  <si>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</si>
  <si>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</si>
  <si>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</si>
  <si>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</si>
  <si>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</si>
  <si>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</si>
  <si>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</si>
  <si>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</si>
  <si>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</si>
  <si>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</si>
  <si>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</si>
  <si>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</si>
  <si>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</si>
  <si>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</si>
  <si>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</si>
  <si>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</si>
  <si>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</si>
  <si>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</si>
  <si>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</si>
  <si>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</si>
  <si>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</si>
  <si>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</si>
  <si>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</si>
  <si>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</si>
  <si>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</si>
  <si>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</si>
  <si>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</si>
  <si>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</si>
  <si>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</si>
  <si>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</si>
  <si>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</si>
  <si>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</si>
  <si>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</si>
  <si>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</si>
  <si>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</si>
  <si>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</si>
  <si>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Part I.  DMA 1915-B Waiver Measures  Report Template</t>
  </si>
  <si>
    <t>Alliance Behavioral Healthcare</t>
  </si>
  <si>
    <t>Eastpointe</t>
  </si>
  <si>
    <t>Partners Behavioral Health Management</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</si>
  <si>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</si>
  <si>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</si>
  <si>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</si>
  <si>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</si>
  <si>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</si>
  <si>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</si>
  <si>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</si>
  <si>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</si>
  <si>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</si>
  <si>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</si>
  <si>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</si>
  <si>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</si>
  <si>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</si>
  <si>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</si>
  <si>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</si>
  <si>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</si>
  <si>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</si>
  <si>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</si>
  <si>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</si>
  <si>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</si>
  <si>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</si>
  <si>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</si>
  <si>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</si>
  <si>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</si>
  <si>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</si>
  <si>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</si>
  <si>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</si>
  <si>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</si>
  <si>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</si>
  <si>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</si>
  <si>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</si>
  <si>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</si>
  <si>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</si>
  <si>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</si>
  <si>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</si>
  <si>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</si>
  <si>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</si>
  <si>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</si>
  <si>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</si>
  <si>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</si>
  <si>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</si>
  <si>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</si>
  <si>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</si>
  <si>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</si>
  <si>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</si>
  <si>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</si>
  <si>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</si>
  <si>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</si>
  <si>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</si>
  <si>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</si>
  <si>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</si>
  <si>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</si>
  <si>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</si>
  <si>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</si>
  <si>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</si>
  <si>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</si>
  <si>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</si>
  <si>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</si>
  <si>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</si>
  <si>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</si>
  <si>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</si>
  <si>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</si>
  <si>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</si>
  <si>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</si>
  <si>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</si>
  <si>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</si>
  <si>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</si>
  <si>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</si>
  <si>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</si>
  <si>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</si>
  <si>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</si>
  <si>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</si>
  <si>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</si>
  <si>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</si>
  <si>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</si>
  <si>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</si>
  <si>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</si>
  <si>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</si>
  <si>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</si>
  <si>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</si>
  <si>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</si>
  <si>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</si>
  <si>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</si>
  <si>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</si>
  <si>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</si>
  <si>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</si>
  <si>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</si>
  <si>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</si>
  <si>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</si>
  <si>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</si>
  <si>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</si>
  <si>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</si>
  <si>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</si>
  <si>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</si>
  <si>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</si>
  <si>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</si>
  <si>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</si>
  <si>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</si>
  <si>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</si>
  <si>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</si>
  <si>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</si>
  <si>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</si>
  <si>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</si>
  <si>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</si>
  <si>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</si>
  <si>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</si>
  <si>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</si>
  <si>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</si>
  <si>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</si>
  <si>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</si>
  <si>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</si>
  <si>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</si>
  <si>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</si>
  <si>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</si>
  <si>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</si>
  <si>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</si>
  <si>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</si>
  <si>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</si>
  <si>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</si>
  <si>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</si>
  <si>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</si>
  <si>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</si>
  <si>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</si>
  <si>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</si>
  <si>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</si>
  <si>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</si>
  <si>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</si>
  <si>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</si>
  <si>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</si>
  <si>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</si>
  <si>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</si>
  <si>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</si>
  <si>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</si>
  <si>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</si>
  <si>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</si>
  <si>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</si>
  <si>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</si>
  <si>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</si>
  <si>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</si>
  <si>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</si>
  <si>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</si>
  <si>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</si>
  <si>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</si>
  <si>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</si>
  <si>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</si>
  <si>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</si>
  <si>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</si>
  <si>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</si>
  <si>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</si>
  <si>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</si>
  <si>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</si>
  <si>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</si>
  <si>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</si>
  <si>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</si>
  <si>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</si>
  <si>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</si>
  <si>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</si>
  <si>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</si>
  <si>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</si>
  <si>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</si>
  <si>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</si>
  <si>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</si>
  <si>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</si>
  <si>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</si>
  <si>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</si>
  <si>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</si>
  <si>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</si>
  <si>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</si>
  <si>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</si>
  <si>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</si>
  <si>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</si>
  <si>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</si>
  <si>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</si>
  <si>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</si>
  <si>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</si>
  <si>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</si>
  <si>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</si>
  <si>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</si>
  <si>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</si>
  <si>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</si>
  <si>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</si>
  <si>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</si>
  <si>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</si>
  <si>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</si>
  <si>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</si>
  <si>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</si>
  <si>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</si>
  <si>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</si>
  <si>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</si>
  <si>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</si>
  <si>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</si>
  <si>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</si>
  <si>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</si>
  <si>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</si>
  <si>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</si>
  <si>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</si>
  <si>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</si>
  <si>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</si>
  <si>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</si>
  <si>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</si>
  <si>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</si>
  <si>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</si>
  <si>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</si>
  <si>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</si>
  <si>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</si>
  <si>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</si>
  <si>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</si>
  <si>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</si>
  <si>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</si>
  <si>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</si>
  <si>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</si>
  <si>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</si>
  <si>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</si>
  <si>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</si>
  <si>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</si>
  <si>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</si>
  <si>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</si>
  <si>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</si>
  <si>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</si>
  <si>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</si>
  <si>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</si>
  <si>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</si>
  <si>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</si>
  <si>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</si>
  <si>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</si>
  <si>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</si>
  <si>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</si>
  <si>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</si>
  <si>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</si>
  <si>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</si>
  <si>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</si>
  <si>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</si>
  <si>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</si>
  <si>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</si>
  <si>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</si>
  <si>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</si>
  <si>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</si>
  <si>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</si>
  <si>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</si>
  <si>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</si>
  <si>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</si>
  <si>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</si>
  <si>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</si>
  <si>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</si>
  <si>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</si>
  <si>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</si>
  <si>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</si>
  <si>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</si>
  <si>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</si>
  <si>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</si>
  <si>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</si>
  <si>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</si>
  <si>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</si>
  <si>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</si>
  <si>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</si>
  <si>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</si>
  <si>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</si>
  <si>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</si>
  <si>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</si>
  <si>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</si>
  <si>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</si>
  <si>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</si>
  <si>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</si>
  <si>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</si>
  <si>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</si>
  <si>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</si>
  <si>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</si>
  <si>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</si>
  <si>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</si>
  <si>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</si>
  <si>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</si>
  <si>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Cardinal Innovations Healthcare Solutions</t>
  </si>
  <si>
    <t>Trillium Health Resources</t>
  </si>
  <si>
    <t>State Fiscal Year:</t>
  </si>
  <si>
    <t>&lt;--- Time Period is automatically entered when SFY is entered in row 3 above</t>
  </si>
  <si>
    <t>Vaya Health</t>
  </si>
  <si>
    <t>D.6. Integrated Care-Adult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</si>
</sst>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81">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5" fillId="0" borderId="0" xfId="3" applyAlignment="1">
      <alignment horizontal="center" vertical="center"/>
    </xf>
    <xf numFmtId="0" fontId="1" fillId="0" borderId="0" xfId="3" applyFont="1" applyAlignment="1">
      <alignment vertical="center"/>
    </xf>
    <xf numFmtId="10" fontId="8" fillId="0" borderId="46"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0" fontId="9" fillId="0" borderId="40" xfId="0" applyFont="1" applyBorder="1" applyAlignment="1">
      <alignment horizontal="center" vertical="center"/>
    </xf>
    <xf numFmtId="165" fontId="8" fillId="0" borderId="24"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43" xfId="2" applyNumberFormat="1" applyFont="1" applyBorder="1" applyAlignment="1">
      <alignment horizontal="center" vertical="center"/>
    </xf>
    <xf numFmtId="0" fontId="6" fillId="0" borderId="40" xfId="0" applyFont="1" applyBorder="1" applyAlignment="1">
      <alignment horizontal="center" vertical="center"/>
    </xf>
    <xf numFmtId="165" fontId="8" fillId="0" borderId="22"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xr:uid="{00000000-0005-0000-0000-000001000000}"/>
    <cellStyle name="Normal 3" xfId="3" xr:uid="{00000000-0005-0000-0000-000002000000}"/>
    <cellStyle name="Percent" xfId="2" builtinId="5"/>
  </cellStyles>
  <dxfs count="40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16668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SFY2020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DMA Waiver measures in Part I of the Combined DMA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LME-MCOs and associated counties that auto-populate several measures have been updated to reflect changes effective July 1, 2019 (Rutherford County moved from Vaya to Partners).  </a:t>
          </a:r>
        </a:p>
        <a:p>
          <a:pPr marL="628650" lvl="1" indent="-171450">
            <a:spcBef>
              <a:spcPts val="600"/>
            </a:spcBef>
            <a:buFont typeface="Arial" panose="020B0604020202020204" pitchFamily="34" charset="0"/>
            <a:buChar char="●"/>
          </a:pPr>
          <a:r>
            <a:rPr lang="en-US" sz="1100" baseline="0"/>
            <a:t>Please do not use this template for prior year reports.</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N17"/>
  <sheetViews>
    <sheetView showGridLines="0" tabSelected="1" zoomScaleNormal="100" zoomScaleSheetLayoutView="100" workbookViewId="0">
      <selection activeCell="F3" sqref="F3:H3"/>
    </sheetView>
  </sheetViews>
  <sheetFormatPr defaultColWidth="9.109375" defaultRowHeight="13.2"/>
  <cols>
    <col min="1" max="6" width="13.6640625" style="16" customWidth="1"/>
    <col min="7" max="7" width="2.6640625" style="16" customWidth="1"/>
    <col min="8" max="14" width="13.6640625" style="16" customWidth="1"/>
    <col min="15" max="16384" width="9.10937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65</v>
      </c>
      <c r="B2" s="23"/>
      <c r="C2" s="21"/>
      <c r="D2" s="21"/>
      <c r="E2" s="21"/>
      <c r="F2" s="21"/>
      <c r="G2" s="21"/>
      <c r="H2" s="21"/>
      <c r="I2" s="21"/>
      <c r="J2" s="21"/>
      <c r="K2" s="21"/>
      <c r="L2" s="21"/>
      <c r="M2" s="21"/>
      <c r="N2" s="21"/>
    </row>
    <row r="3" spans="1:14" s="11" customFormat="1" ht="24.75" customHeight="1">
      <c r="A3" s="26"/>
      <c r="C3" s="20"/>
      <c r="E3" s="25" t="s">
        <v>342</v>
      </c>
      <c r="F3" s="239">
        <v>2020</v>
      </c>
      <c r="G3" s="240"/>
      <c r="H3" s="241"/>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2"/>
      <c r="F6" s="243"/>
      <c r="G6" s="243"/>
      <c r="H6" s="243"/>
      <c r="I6" s="244"/>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5" t="str">
        <f>IF($F$3="","","July 1, "&amp;F3-1)</f>
        <v>July 1, 2019</v>
      </c>
      <c r="F8" s="245"/>
      <c r="G8" s="36" t="s">
        <v>74</v>
      </c>
      <c r="H8" s="245" t="str">
        <f>IF($F$3="","","June 30, "&amp;F3)</f>
        <v>June 30, 2020</v>
      </c>
      <c r="I8" s="245"/>
      <c r="J8" s="27" t="s">
        <v>343</v>
      </c>
      <c r="K8" s="15"/>
      <c r="L8" s="12"/>
      <c r="M8" s="7"/>
      <c r="N8" s="15"/>
    </row>
    <row r="9" spans="1:14" s="11" customFormat="1" ht="30" customHeight="1">
      <c r="A9" s="10"/>
      <c r="B9" s="12"/>
      <c r="D9" s="30" t="s">
        <v>72</v>
      </c>
      <c r="E9" s="233"/>
      <c r="F9" s="234"/>
      <c r="G9" s="234"/>
      <c r="H9" s="234"/>
      <c r="I9" s="235"/>
      <c r="J9" s="27" t="str">
        <f>IF(E9="","&lt;--- Enter Name of CEO","")</f>
        <v>&lt;--- Enter Name of CEO</v>
      </c>
      <c r="K9" s="15"/>
      <c r="L9" s="15"/>
      <c r="M9" s="15"/>
      <c r="N9" s="15"/>
    </row>
    <row r="10" spans="1:14" s="11" customFormat="1" ht="30" customHeight="1">
      <c r="A10" s="10"/>
      <c r="B10" s="12"/>
      <c r="D10" s="30" t="s">
        <v>73</v>
      </c>
      <c r="E10" s="233"/>
      <c r="F10" s="234"/>
      <c r="G10" s="234"/>
      <c r="H10" s="234"/>
      <c r="I10" s="235"/>
      <c r="J10" s="27" t="str">
        <f>IF(E10="","&lt;--- Enter Name of Contract Manager","")</f>
        <v>&lt;--- Enter Name of Contract Manager</v>
      </c>
      <c r="K10" s="15"/>
      <c r="L10" s="12"/>
      <c r="M10" s="15"/>
      <c r="N10" s="15"/>
    </row>
    <row r="11" spans="1:14" s="11" customFormat="1" ht="30" customHeight="1">
      <c r="A11" s="9"/>
      <c r="B11" s="12"/>
      <c r="D11" s="30" t="s">
        <v>71</v>
      </c>
      <c r="E11" s="233"/>
      <c r="F11" s="234"/>
      <c r="G11" s="234"/>
      <c r="H11" s="234"/>
      <c r="I11" s="235"/>
      <c r="J11" s="27" t="str">
        <f>IF(E11="","&lt;--- Enter Name of Person Completing Report","")</f>
        <v>&lt;--- Enter Name of Person Completing Report</v>
      </c>
      <c r="K11" s="15"/>
      <c r="L11" s="12"/>
      <c r="M11" s="15"/>
      <c r="N11" s="15"/>
    </row>
    <row r="12" spans="1:14" s="11" customFormat="1" ht="30" customHeight="1">
      <c r="A12" s="8"/>
      <c r="B12" s="13"/>
      <c r="D12" s="30" t="s">
        <v>75</v>
      </c>
      <c r="E12" s="236"/>
      <c r="F12" s="237"/>
      <c r="G12" s="237"/>
      <c r="H12" s="237"/>
      <c r="I12" s="238"/>
      <c r="J12" s="27" t="str">
        <f>IF(E12="","&lt;--- Enter Date Report Completed","")</f>
        <v>&lt;--- Enter Date Report Completed</v>
      </c>
      <c r="K12" s="14"/>
      <c r="L12" s="14"/>
      <c r="M12" s="14"/>
      <c r="N12" s="14"/>
    </row>
    <row r="13" spans="1:14" ht="15.6">
      <c r="A13" s="17"/>
      <c r="B13" s="18"/>
      <c r="C13" s="18"/>
      <c r="D13" s="18"/>
      <c r="E13" s="18"/>
      <c r="F13" s="18"/>
      <c r="H13" s="18"/>
      <c r="I13" s="18"/>
      <c r="J13" s="18"/>
      <c r="K13" s="18"/>
      <c r="L13" s="18"/>
      <c r="M13" s="18"/>
      <c r="N13" s="18"/>
    </row>
    <row r="14" spans="1:14" ht="15.6">
      <c r="A14" s="17"/>
      <c r="B14" s="18"/>
      <c r="C14" s="18"/>
      <c r="D14" s="18"/>
      <c r="E14" s="18"/>
      <c r="F14" s="18"/>
      <c r="H14" s="18"/>
      <c r="I14" s="18"/>
      <c r="J14" s="18"/>
      <c r="K14" s="18"/>
      <c r="L14" s="18"/>
      <c r="M14" s="18"/>
      <c r="N14" s="18"/>
    </row>
    <row r="15" spans="1:14" ht="15.6">
      <c r="A15" s="17"/>
      <c r="B15" s="18"/>
      <c r="C15" s="18"/>
      <c r="D15" s="18"/>
      <c r="E15" s="18"/>
      <c r="F15" s="18"/>
      <c r="H15" s="18"/>
      <c r="I15" s="18"/>
      <c r="J15" s="18"/>
      <c r="K15" s="18"/>
      <c r="L15" s="18"/>
      <c r="M15" s="18"/>
      <c r="N15" s="18"/>
    </row>
    <row r="17" spans="1:1" ht="17.399999999999999">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400" priority="8">
      <formula>$F$3=""</formula>
    </cfRule>
  </conditionalFormatting>
  <conditionalFormatting sqref="E6:I6">
    <cfRule type="expression" dxfId="399" priority="7">
      <formula>$E6=""</formula>
    </cfRule>
  </conditionalFormatting>
  <conditionalFormatting sqref="E9:I9">
    <cfRule type="expression" dxfId="398" priority="4">
      <formula>$E$9=""</formula>
    </cfRule>
  </conditionalFormatting>
  <conditionalFormatting sqref="E10:I10">
    <cfRule type="expression" dxfId="397" priority="3">
      <formula>$E$10=""</formula>
    </cfRule>
  </conditionalFormatting>
  <conditionalFormatting sqref="E11:I11">
    <cfRule type="expression" dxfId="396" priority="2">
      <formula>$E$11=""</formula>
    </cfRule>
  </conditionalFormatting>
  <conditionalFormatting sqref="E12:I12">
    <cfRule type="expression" dxfId="395" priority="1">
      <formula>$E$12=""</formula>
    </cfRule>
  </conditionalFormatting>
  <dataValidations count="4">
    <dataValidation type="whole" operator="greaterThan" allowBlank="1" showInputMessage="1" showErrorMessage="1" error="Report Year must be greater than 2012." prompt="Enter SFY as a 4-digit number (e.g. YYYY)" sqref="F3" xr:uid="{00000000-0002-0000-0000-000000000000}">
      <formula1>2012</formula1>
    </dataValidation>
    <dataValidation type="list" allowBlank="1" showInputMessage="1" showErrorMessage="1" prompt="Select the LME-MCO from the drop-down list." sqref="E6" xr:uid="{00000000-0002-0000-0000-000001000000}">
      <formula1>LME_MCO</formula1>
    </dataValidation>
    <dataValidation allowBlank="1" showInputMessage="1" showErrorMessage="1" prompt="Enter &quot;From&quot; Date in DHHS letter." sqref="E8:F8" xr:uid="{00000000-0002-0000-0000-000002000000}"/>
    <dataValidation allowBlank="1" showInputMessage="1" showErrorMessage="1" prompt="Enter &quot;To&quot; Date in DHHS letter." sqref="H8:I8" xr:uid="{00000000-0002-0000-0000-000003000000}"/>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C14"/>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2020</v>
      </c>
    </row>
    <row r="4" spans="1:3" ht="15" customHeight="1">
      <c r="C4" s="39"/>
    </row>
    <row r="5" spans="1:3" ht="15" customHeight="1">
      <c r="A5" s="37" t="s">
        <v>41</v>
      </c>
      <c r="C5" s="39"/>
    </row>
    <row r="6" spans="1:3" ht="15" customHeight="1">
      <c r="A6" s="37" t="s">
        <v>114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2019 - June 30, 2020</v>
      </c>
    </row>
    <row r="14" spans="1:3" ht="13.8">
      <c r="A14" s="81" t="s">
        <v>115</v>
      </c>
    </row>
  </sheetData>
  <sheetProtection sheet="1" objects="1" scenarios="1"/>
  <conditionalFormatting sqref="C3">
    <cfRule type="expression" dxfId="351" priority="3">
      <formula>C3="Data Not Entered On Set-Up Worksheet"</formula>
    </cfRule>
  </conditionalFormatting>
  <conditionalFormatting sqref="C8">
    <cfRule type="expression" dxfId="350" priority="2">
      <formula>C8="Data Not Entered On Set-Up Worksheet"</formula>
    </cfRule>
  </conditionalFormatting>
  <conditionalFormatting sqref="C10">
    <cfRule type="expression" dxfId="34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2020</v>
      </c>
    </row>
    <row r="4" spans="1:4" ht="15" customHeight="1">
      <c r="C4" s="39"/>
    </row>
    <row r="5" spans="1:4" ht="15" customHeight="1">
      <c r="A5" s="37" t="s">
        <v>41</v>
      </c>
      <c r="C5" s="39"/>
    </row>
    <row r="6" spans="1:4" ht="15" customHeight="1">
      <c r="A6" s="37" t="s">
        <v>117</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2019 - June 30, 2020</v>
      </c>
    </row>
    <row r="12" spans="1:4">
      <c r="B12" s="74" t="s">
        <v>20</v>
      </c>
      <c r="C12" s="74" t="s">
        <v>21</v>
      </c>
      <c r="D12" s="74" t="s">
        <v>35</v>
      </c>
    </row>
    <row r="13" spans="1:4" ht="52.8">
      <c r="B13" s="122" t="s">
        <v>119</v>
      </c>
      <c r="C13" s="122" t="s">
        <v>118</v>
      </c>
      <c r="D13" s="122" t="s">
        <v>120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48" priority="4">
      <formula>C3="Data Not Entered On Set-Up Worksheet"</formula>
    </cfRule>
  </conditionalFormatting>
  <conditionalFormatting sqref="C8">
    <cfRule type="expression" dxfId="347" priority="3">
      <formula>C8="Data Not Entered On Set-Up Worksheet"</formula>
    </cfRule>
  </conditionalFormatting>
  <conditionalFormatting sqref="C10">
    <cfRule type="expression" dxfId="346" priority="2">
      <formula>C10="Data Not Entered On Set-Up Worksheet"</formula>
    </cfRule>
  </conditionalFormatting>
  <conditionalFormatting sqref="B14:C14">
    <cfRule type="cellIs" dxfId="34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4"/>
    <pageSetUpPr fitToPage="1"/>
  </sheetPr>
  <dimension ref="A1:C17"/>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2020</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2019 - June 30, 2020</v>
      </c>
    </row>
    <row r="15" spans="1:3" ht="13.8">
      <c r="A15" s="81" t="s">
        <v>121</v>
      </c>
    </row>
    <row r="16" spans="1:3" ht="13.8">
      <c r="A16" s="81" t="s">
        <v>122</v>
      </c>
    </row>
    <row r="17" spans="1:1" ht="13.8">
      <c r="A17" s="81" t="s">
        <v>123</v>
      </c>
    </row>
  </sheetData>
  <sheetProtection sheet="1" objects="1" scenarios="1"/>
  <phoneticPr fontId="7" type="noConversion"/>
  <conditionalFormatting sqref="C3">
    <cfRule type="expression" dxfId="344" priority="3">
      <formula>C3="Data Not Entered On Set-Up Worksheet"</formula>
    </cfRule>
  </conditionalFormatting>
  <conditionalFormatting sqref="C8">
    <cfRule type="expression" dxfId="343" priority="2">
      <formula>C8="Data Not Entered On Set-Up Worksheet"</formula>
    </cfRule>
  </conditionalFormatting>
  <conditionalFormatting sqref="C10">
    <cfRule type="expression" dxfId="342"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4"/>
    <pageSetUpPr fitToPage="1"/>
  </sheetPr>
  <dimension ref="A1:D15"/>
  <sheetViews>
    <sheetView showGridLines="0" workbookViewId="0">
      <selection activeCell="I14" sqref="I14"/>
    </sheetView>
  </sheetViews>
  <sheetFormatPr defaultColWidth="9.109375" defaultRowHeight="13.2"/>
  <cols>
    <col min="1" max="1" width="22.44140625" style="2" customWidth="1"/>
    <col min="2" max="2" width="16.6640625" style="2" customWidth="1"/>
    <col min="3" max="4" width="17" style="2" customWidth="1"/>
    <col min="5" max="5" width="5.6640625" style="2" customWidth="1"/>
    <col min="6" max="7" width="19.5546875" style="2" customWidth="1"/>
    <col min="8" max="16384" width="9.109375" style="2"/>
  </cols>
  <sheetData>
    <row r="1" spans="1:4" ht="15" customHeight="1">
      <c r="A1" s="55" t="s">
        <v>77</v>
      </c>
    </row>
    <row r="2" spans="1:4" ht="15" customHeight="1">
      <c r="A2" s="55" t="s">
        <v>78</v>
      </c>
    </row>
    <row r="3" spans="1:4" ht="15" customHeight="1">
      <c r="A3" s="37" t="s">
        <v>342</v>
      </c>
      <c r="C3" s="59">
        <f>IF('Set-Up Worksheet'!F3="","Data Not Entered On Set-Up Worksheet",'Set-Up Worksheet'!F3)</f>
        <v>2020</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79</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2019 - June 30, 2020</v>
      </c>
    </row>
    <row r="12" spans="1:4" ht="15" customHeight="1">
      <c r="A12" s="4"/>
      <c r="B12" s="5"/>
      <c r="C12" s="5"/>
      <c r="D12" s="5"/>
    </row>
    <row r="13" spans="1:4" ht="15" customHeight="1">
      <c r="A13" s="4" t="s">
        <v>124</v>
      </c>
      <c r="B13" s="5"/>
      <c r="C13" s="5"/>
      <c r="D13" s="5"/>
    </row>
    <row r="14" spans="1:4" ht="15" customHeight="1">
      <c r="A14" s="4" t="s">
        <v>125</v>
      </c>
      <c r="B14" s="5"/>
      <c r="C14" s="5"/>
      <c r="D14" s="5"/>
    </row>
    <row r="15" spans="1:4" ht="15" customHeight="1">
      <c r="A15" s="80" t="s">
        <v>126</v>
      </c>
    </row>
  </sheetData>
  <sheetProtection sheet="1" objects="1" scenarios="1"/>
  <phoneticPr fontId="7" type="noConversion"/>
  <conditionalFormatting sqref="C3">
    <cfRule type="expression" dxfId="341" priority="3">
      <formula>C3="Data Not Entered On Set-Up Worksheet"</formula>
    </cfRule>
  </conditionalFormatting>
  <conditionalFormatting sqref="C8">
    <cfRule type="expression" dxfId="340" priority="2">
      <formula>C8="Data Not Entered On Set-Up Worksheet"</formula>
    </cfRule>
  </conditionalFormatting>
  <conditionalFormatting sqref="C10">
    <cfRule type="expression" dxfId="33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4"/>
    <pageSetUpPr fitToPage="1"/>
  </sheetPr>
  <dimension ref="A1:G71"/>
  <sheetViews>
    <sheetView showGridLines="0" zoomScaleNormal="100" workbookViewId="0">
      <selection activeCell="C13" sqref="C13"/>
    </sheetView>
  </sheetViews>
  <sheetFormatPr defaultColWidth="9.109375" defaultRowHeight="13.2"/>
  <cols>
    <col min="1" max="1" width="22.44140625" style="28" customWidth="1"/>
    <col min="2" max="2" width="32.109375" style="28" customWidth="1"/>
    <col min="3" max="4" width="18.6640625" style="28" customWidth="1"/>
    <col min="5" max="5" width="20.6640625" style="28" customWidth="1"/>
    <col min="6" max="6" width="18.6640625" style="28" customWidth="1"/>
    <col min="7" max="16384" width="9.10937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2020</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2019 - June 30, 2020</v>
      </c>
      <c r="G10" s="88" t="s">
        <v>164</v>
      </c>
    </row>
    <row r="12" spans="1:7" ht="20.100000000000001" customHeight="1">
      <c r="C12" s="85" t="s">
        <v>127</v>
      </c>
      <c r="D12" s="85" t="s">
        <v>136</v>
      </c>
      <c r="E12" s="85" t="s">
        <v>128</v>
      </c>
    </row>
    <row r="13" spans="1:7" ht="18" customHeight="1">
      <c r="A13" s="37" t="s">
        <v>134</v>
      </c>
      <c r="C13" s="63"/>
      <c r="D13" s="63"/>
      <c r="E13" s="126">
        <f>SUM(C13:D13)</f>
        <v>0</v>
      </c>
    </row>
    <row r="14" spans="1:7" ht="15">
      <c r="A14" s="44"/>
      <c r="C14" s="127"/>
      <c r="D14" s="127"/>
      <c r="E14" s="127"/>
    </row>
    <row r="15" spans="1:7" ht="15">
      <c r="A15" s="37" t="s">
        <v>135</v>
      </c>
      <c r="C15" s="127"/>
      <c r="D15" s="127"/>
      <c r="E15" s="127"/>
    </row>
    <row r="16" spans="1:7" ht="18" customHeight="1">
      <c r="A16" s="83" t="s">
        <v>129</v>
      </c>
      <c r="C16" s="63"/>
      <c r="D16" s="63"/>
      <c r="E16" s="126">
        <f t="shared" ref="E16:E19" si="0">SUM(C16:D16)</f>
        <v>0</v>
      </c>
    </row>
    <row r="17" spans="1:5" ht="18" customHeight="1">
      <c r="A17" s="83" t="s">
        <v>130</v>
      </c>
      <c r="C17" s="63"/>
      <c r="D17" s="63"/>
      <c r="E17" s="126">
        <f t="shared" si="0"/>
        <v>0</v>
      </c>
    </row>
    <row r="18" spans="1:5" ht="18" customHeight="1">
      <c r="A18" s="83" t="s">
        <v>131</v>
      </c>
      <c r="C18" s="63"/>
      <c r="D18" s="63"/>
      <c r="E18" s="126">
        <f t="shared" si="0"/>
        <v>0</v>
      </c>
    </row>
    <row r="19" spans="1:5" ht="18" customHeight="1">
      <c r="A19" s="84" t="s">
        <v>132</v>
      </c>
      <c r="C19" s="63"/>
      <c r="D19" s="63"/>
      <c r="E19" s="126">
        <f t="shared" si="0"/>
        <v>0</v>
      </c>
    </row>
    <row r="20" spans="1:5" ht="18" customHeight="1">
      <c r="A20" s="83" t="s">
        <v>133</v>
      </c>
      <c r="C20" s="126">
        <f>SUM(C16:C19)</f>
        <v>0</v>
      </c>
      <c r="D20" s="126">
        <f t="shared" ref="D20:E20" si="1">SUM(D16:D19)</f>
        <v>0</v>
      </c>
      <c r="E20" s="126">
        <f t="shared" si="1"/>
        <v>0</v>
      </c>
    </row>
    <row r="21" spans="1:5" ht="15">
      <c r="C21" s="127"/>
      <c r="D21" s="127"/>
      <c r="E21" s="127"/>
    </row>
    <row r="22" spans="1:5" ht="18" customHeight="1">
      <c r="A22" s="37" t="s">
        <v>150</v>
      </c>
      <c r="C22" s="76">
        <f>IF(C13="",0,C20/C13*1000)</f>
        <v>0</v>
      </c>
      <c r="D22" s="76">
        <f t="shared" ref="D22" si="2">IF(D13="",0,D20/D13*1000)</f>
        <v>0</v>
      </c>
      <c r="E22" s="76">
        <f>IF(E13=0,0,E20/E13*1000)</f>
        <v>0</v>
      </c>
    </row>
    <row r="23" spans="1:5" ht="15">
      <c r="C23" s="127"/>
      <c r="D23" s="127"/>
      <c r="E23" s="127"/>
    </row>
    <row r="24" spans="1:5" ht="18" customHeight="1">
      <c r="A24" s="37" t="s">
        <v>151</v>
      </c>
      <c r="C24" s="127"/>
      <c r="D24" s="127"/>
      <c r="E24" s="127"/>
    </row>
    <row r="25" spans="1:5" ht="18" customHeight="1">
      <c r="A25" s="83" t="s">
        <v>137</v>
      </c>
      <c r="C25" s="63"/>
      <c r="D25" s="63"/>
      <c r="E25" s="126">
        <f t="shared" ref="E25:E28" si="3">SUM(C25:D25)</f>
        <v>0</v>
      </c>
    </row>
    <row r="26" spans="1:5" ht="18" customHeight="1">
      <c r="A26" s="83" t="s">
        <v>144</v>
      </c>
      <c r="C26" s="63"/>
      <c r="D26" s="63"/>
      <c r="E26" s="126">
        <f t="shared" si="3"/>
        <v>0</v>
      </c>
    </row>
    <row r="27" spans="1:5" ht="18" customHeight="1">
      <c r="A27" s="83" t="s">
        <v>140</v>
      </c>
      <c r="C27" s="63"/>
      <c r="D27" s="63"/>
      <c r="E27" s="126">
        <f t="shared" si="3"/>
        <v>0</v>
      </c>
    </row>
    <row r="28" spans="1:5" ht="18" customHeight="1">
      <c r="A28" s="83" t="s">
        <v>139</v>
      </c>
      <c r="C28" s="63"/>
      <c r="D28" s="63"/>
      <c r="E28" s="126">
        <f t="shared" si="3"/>
        <v>0</v>
      </c>
    </row>
    <row r="29" spans="1:5" ht="18" customHeight="1">
      <c r="A29" s="83" t="s">
        <v>138</v>
      </c>
      <c r="C29" s="63"/>
      <c r="D29" s="63"/>
      <c r="E29" s="126">
        <f>SUM(C29:D29)</f>
        <v>0</v>
      </c>
    </row>
    <row r="30" spans="1:5" ht="18" customHeight="1">
      <c r="A30" s="83" t="s">
        <v>152</v>
      </c>
      <c r="C30" s="63"/>
      <c r="D30" s="63"/>
      <c r="E30" s="126">
        <f>SUM(C30:D30)</f>
        <v>0</v>
      </c>
    </row>
    <row r="31" spans="1:5" ht="15">
      <c r="C31" s="127"/>
      <c r="D31" s="127"/>
      <c r="E31" s="127"/>
    </row>
    <row r="32" spans="1:5" ht="18" customHeight="1">
      <c r="A32" s="87" t="s">
        <v>154</v>
      </c>
      <c r="C32" s="127"/>
      <c r="D32" s="128"/>
      <c r="E32" s="127"/>
    </row>
    <row r="33" spans="1:5" ht="18" customHeight="1">
      <c r="A33" s="83" t="s">
        <v>141</v>
      </c>
      <c r="C33" s="63"/>
      <c r="D33" s="128"/>
      <c r="E33" s="126">
        <f t="shared" ref="E33:E39" si="4">SUM(C33:D33)</f>
        <v>0</v>
      </c>
    </row>
    <row r="34" spans="1:5" ht="18" customHeight="1">
      <c r="A34" s="83" t="s">
        <v>142</v>
      </c>
      <c r="C34" s="63"/>
      <c r="D34" s="128"/>
      <c r="E34" s="126">
        <f t="shared" si="4"/>
        <v>0</v>
      </c>
    </row>
    <row r="35" spans="1:5" ht="18" customHeight="1">
      <c r="A35" s="83" t="s">
        <v>144</v>
      </c>
      <c r="C35" s="63"/>
      <c r="D35" s="128"/>
      <c r="E35" s="126">
        <f t="shared" si="4"/>
        <v>0</v>
      </c>
    </row>
    <row r="36" spans="1:5" ht="18" customHeight="1">
      <c r="A36" s="83" t="s">
        <v>140</v>
      </c>
      <c r="C36" s="63"/>
      <c r="D36" s="128"/>
      <c r="E36" s="126">
        <f t="shared" si="4"/>
        <v>0</v>
      </c>
    </row>
    <row r="37" spans="1:5" ht="18" customHeight="1">
      <c r="A37" s="83" t="s">
        <v>139</v>
      </c>
      <c r="C37" s="63"/>
      <c r="D37" s="128"/>
      <c r="E37" s="126">
        <f t="shared" si="4"/>
        <v>0</v>
      </c>
    </row>
    <row r="38" spans="1:5" ht="18" customHeight="1">
      <c r="A38" s="83" t="s">
        <v>138</v>
      </c>
      <c r="C38" s="63"/>
      <c r="D38" s="128"/>
      <c r="E38" s="126">
        <f t="shared" ref="E38" si="5">SUM(C38:D38)</f>
        <v>0</v>
      </c>
    </row>
    <row r="39" spans="1:5" ht="18" customHeight="1">
      <c r="A39" s="83" t="s">
        <v>152</v>
      </c>
      <c r="C39" s="63"/>
      <c r="D39" s="128"/>
      <c r="E39" s="126">
        <f t="shared" si="4"/>
        <v>0</v>
      </c>
    </row>
    <row r="40" spans="1:5" ht="15">
      <c r="C40" s="127"/>
      <c r="D40" s="127"/>
      <c r="E40" s="127"/>
    </row>
    <row r="41" spans="1:5" ht="18" customHeight="1">
      <c r="A41" s="87" t="s">
        <v>156</v>
      </c>
      <c r="C41" s="127"/>
      <c r="D41" s="127"/>
      <c r="E41" s="127"/>
    </row>
    <row r="42" spans="1:5" ht="18" customHeight="1">
      <c r="A42" s="83" t="s">
        <v>143</v>
      </c>
      <c r="C42" s="63"/>
      <c r="D42" s="63"/>
      <c r="E42" s="126">
        <f t="shared" ref="E42:E47" si="6">SUM(C42:D42)</f>
        <v>0</v>
      </c>
    </row>
    <row r="43" spans="1:5" ht="18" customHeight="1">
      <c r="A43" s="83" t="s">
        <v>144</v>
      </c>
      <c r="C43" s="63"/>
      <c r="D43" s="63"/>
      <c r="E43" s="126">
        <f t="shared" si="6"/>
        <v>0</v>
      </c>
    </row>
    <row r="44" spans="1:5" ht="18" customHeight="1">
      <c r="A44" s="83" t="s">
        <v>140</v>
      </c>
      <c r="C44" s="63"/>
      <c r="D44" s="63"/>
      <c r="E44" s="126">
        <f t="shared" si="6"/>
        <v>0</v>
      </c>
    </row>
    <row r="45" spans="1:5" ht="18" customHeight="1">
      <c r="A45" s="83" t="s">
        <v>139</v>
      </c>
      <c r="C45" s="63"/>
      <c r="D45" s="63"/>
      <c r="E45" s="126">
        <f t="shared" si="6"/>
        <v>0</v>
      </c>
    </row>
    <row r="46" spans="1:5" ht="18" customHeight="1">
      <c r="A46" s="83" t="s">
        <v>138</v>
      </c>
      <c r="C46" s="63"/>
      <c r="D46" s="63"/>
      <c r="E46" s="126">
        <f t="shared" ref="E46" si="7">SUM(C46:D46)</f>
        <v>0</v>
      </c>
    </row>
    <row r="47" spans="1:5" ht="18" customHeight="1">
      <c r="A47" s="83" t="s">
        <v>152</v>
      </c>
      <c r="C47" s="63"/>
      <c r="D47" s="63"/>
      <c r="E47" s="126">
        <f t="shared" si="6"/>
        <v>0</v>
      </c>
    </row>
    <row r="48" spans="1:5" ht="15">
      <c r="C48" s="127"/>
      <c r="D48" s="127"/>
      <c r="E48" s="127"/>
    </row>
    <row r="49" spans="1:6" ht="18" customHeight="1">
      <c r="A49" s="87" t="s">
        <v>157</v>
      </c>
      <c r="C49" s="127"/>
      <c r="D49" s="127"/>
      <c r="E49" s="127"/>
    </row>
    <row r="50" spans="1:6" ht="18" customHeight="1">
      <c r="A50" s="83" t="s">
        <v>155</v>
      </c>
      <c r="C50" s="63"/>
      <c r="D50" s="63"/>
      <c r="E50" s="126">
        <f t="shared" ref="E50:E55" si="8">SUM(C50:D50)</f>
        <v>0</v>
      </c>
    </row>
    <row r="51" spans="1:6" ht="18" customHeight="1">
      <c r="A51" s="83" t="s">
        <v>144</v>
      </c>
      <c r="C51" s="63"/>
      <c r="D51" s="119"/>
      <c r="E51" s="126">
        <f t="shared" si="8"/>
        <v>0</v>
      </c>
    </row>
    <row r="52" spans="1:6" ht="18" customHeight="1">
      <c r="A52" s="83" t="s">
        <v>140</v>
      </c>
      <c r="C52" s="63"/>
      <c r="D52" s="63"/>
      <c r="E52" s="126">
        <f t="shared" si="8"/>
        <v>0</v>
      </c>
    </row>
    <row r="53" spans="1:6" ht="18" customHeight="1">
      <c r="A53" s="83" t="s">
        <v>139</v>
      </c>
      <c r="C53" s="63"/>
      <c r="D53" s="63"/>
      <c r="E53" s="126">
        <f t="shared" si="8"/>
        <v>0</v>
      </c>
    </row>
    <row r="54" spans="1:6" ht="18" customHeight="1">
      <c r="A54" s="83" t="s">
        <v>138</v>
      </c>
      <c r="C54" s="63"/>
      <c r="D54" s="63"/>
      <c r="E54" s="126">
        <f t="shared" ref="E54" si="9">SUM(C54:D54)</f>
        <v>0</v>
      </c>
    </row>
    <row r="55" spans="1:6" ht="18" customHeight="1">
      <c r="A55" s="83" t="s">
        <v>152</v>
      </c>
      <c r="C55" s="63"/>
      <c r="D55" s="63"/>
      <c r="E55" s="126">
        <f t="shared" si="8"/>
        <v>0</v>
      </c>
    </row>
    <row r="56" spans="1:6" ht="15">
      <c r="C56" s="127"/>
      <c r="D56" s="127"/>
      <c r="E56" s="127"/>
    </row>
    <row r="57" spans="1:6" ht="18" customHeight="1">
      <c r="A57" s="37" t="s">
        <v>149</v>
      </c>
      <c r="C57" s="127"/>
      <c r="D57" s="127"/>
      <c r="E57" s="127"/>
    </row>
    <row r="58" spans="1:6" ht="18" customHeight="1">
      <c r="A58" s="83" t="s">
        <v>145</v>
      </c>
      <c r="C58" s="126">
        <f>SUM(C26,C35,C43,C51)</f>
        <v>0</v>
      </c>
      <c r="D58" s="126">
        <f>SUM(D26,D35,D43,D51)</f>
        <v>0</v>
      </c>
      <c r="E58" s="126">
        <f t="shared" ref="E58:E64" si="10">SUM(C58:D58)</f>
        <v>0</v>
      </c>
    </row>
    <row r="59" spans="1:6" ht="18" customHeight="1">
      <c r="A59" s="83" t="s">
        <v>146</v>
      </c>
      <c r="C59" s="126">
        <f>SUM(C27,C36,C44,C52)</f>
        <v>0</v>
      </c>
      <c r="D59" s="126">
        <f>SUM(D27,D36,D44,D52)</f>
        <v>0</v>
      </c>
      <c r="E59" s="126">
        <f t="shared" si="10"/>
        <v>0</v>
      </c>
    </row>
    <row r="60" spans="1:6" ht="15">
      <c r="C60" s="54"/>
      <c r="D60" s="54"/>
      <c r="E60" s="54"/>
    </row>
    <row r="61" spans="1:6" ht="18" customHeight="1">
      <c r="A61" s="83" t="s">
        <v>158</v>
      </c>
      <c r="C61" s="63"/>
      <c r="D61" s="63"/>
      <c r="E61" s="126">
        <f t="shared" si="10"/>
        <v>0</v>
      </c>
      <c r="F61" s="57"/>
    </row>
    <row r="62" spans="1:6" ht="18" customHeight="1">
      <c r="A62" s="86" t="s">
        <v>161</v>
      </c>
      <c r="C62" s="63"/>
      <c r="D62" s="63"/>
      <c r="E62" s="126">
        <f t="shared" si="10"/>
        <v>0</v>
      </c>
    </row>
    <row r="63" spans="1:6" ht="18" customHeight="1">
      <c r="A63" s="86" t="s">
        <v>162</v>
      </c>
      <c r="C63" s="63"/>
      <c r="D63" s="63"/>
      <c r="E63" s="126">
        <f t="shared" si="10"/>
        <v>0</v>
      </c>
    </row>
    <row r="64" spans="1:6" ht="18" customHeight="1">
      <c r="A64" s="86" t="s">
        <v>163</v>
      </c>
      <c r="C64" s="63"/>
      <c r="D64" s="63"/>
      <c r="E64" s="126">
        <f t="shared" si="10"/>
        <v>0</v>
      </c>
    </row>
    <row r="65" spans="1:5" ht="15">
      <c r="C65" s="54"/>
      <c r="D65" s="54"/>
      <c r="E65" s="54"/>
    </row>
    <row r="66" spans="1:5" ht="18" customHeight="1">
      <c r="A66" s="83" t="s">
        <v>147</v>
      </c>
      <c r="C66" s="129">
        <f>IF(C$61=0,0,C62/C$61)</f>
        <v>0</v>
      </c>
      <c r="D66" s="129">
        <f t="shared" ref="D66:E66" si="11">IF(D$61=0,0,D62/D$61)</f>
        <v>0</v>
      </c>
      <c r="E66" s="129">
        <f t="shared" si="11"/>
        <v>0</v>
      </c>
    </row>
    <row r="67" spans="1:5" ht="18" customHeight="1">
      <c r="A67" s="83" t="s">
        <v>148</v>
      </c>
      <c r="C67" s="129">
        <f t="shared" ref="C67:E68" si="12">IF(C$61=0,0,C63/C$61)</f>
        <v>0</v>
      </c>
      <c r="D67" s="129">
        <f t="shared" si="12"/>
        <v>0</v>
      </c>
      <c r="E67" s="129">
        <f t="shared" si="12"/>
        <v>0</v>
      </c>
    </row>
    <row r="68" spans="1:5" ht="18" customHeight="1">
      <c r="A68" s="83" t="s">
        <v>153</v>
      </c>
      <c r="C68" s="129">
        <f t="shared" si="12"/>
        <v>0</v>
      </c>
      <c r="D68" s="129">
        <f t="shared" si="12"/>
        <v>0</v>
      </c>
      <c r="E68" s="129">
        <f t="shared" si="12"/>
        <v>0</v>
      </c>
    </row>
    <row r="70" spans="1:5">
      <c r="A70" s="44" t="s">
        <v>159</v>
      </c>
    </row>
    <row r="71" spans="1:5">
      <c r="A71" s="44" t="s">
        <v>160</v>
      </c>
    </row>
  </sheetData>
  <sheetProtection sheet="1" objects="1" scenarios="1"/>
  <phoneticPr fontId="7" type="noConversion"/>
  <conditionalFormatting sqref="C3">
    <cfRule type="expression" dxfId="338" priority="12">
      <formula>C3="Data Not Entered On Set-Up Worksheet"</formula>
    </cfRule>
  </conditionalFormatting>
  <conditionalFormatting sqref="C8">
    <cfRule type="expression" dxfId="337" priority="11">
      <formula>C8="Data Not Entered On Set-Up Worksheet"</formula>
    </cfRule>
  </conditionalFormatting>
  <conditionalFormatting sqref="C10">
    <cfRule type="expression" dxfId="336" priority="10">
      <formula>C10="Data Not Entered On Set-Up Worksheet"</formula>
    </cfRule>
  </conditionalFormatting>
  <conditionalFormatting sqref="C61:D64">
    <cfRule type="cellIs" dxfId="335" priority="9" operator="equal">
      <formula>""</formula>
    </cfRule>
  </conditionalFormatting>
  <conditionalFormatting sqref="C13:D13 C16:D19">
    <cfRule type="cellIs" dxfId="334" priority="8" operator="equal">
      <formula>""</formula>
    </cfRule>
  </conditionalFormatting>
  <conditionalFormatting sqref="C25:D30">
    <cfRule type="cellIs" dxfId="333" priority="7" operator="equal">
      <formula>""</formula>
    </cfRule>
  </conditionalFormatting>
  <conditionalFormatting sqref="C33:C39">
    <cfRule type="cellIs" dxfId="332" priority="6" operator="equal">
      <formula>""</formula>
    </cfRule>
  </conditionalFormatting>
  <conditionalFormatting sqref="C42:D47">
    <cfRule type="cellIs" dxfId="331" priority="5" operator="equal">
      <formula>""</formula>
    </cfRule>
  </conditionalFormatting>
  <conditionalFormatting sqref="C52:D55">
    <cfRule type="cellIs" dxfId="330" priority="1" operator="equal">
      <formula>""</formula>
    </cfRule>
  </conditionalFormatting>
  <conditionalFormatting sqref="C50:D50">
    <cfRule type="cellIs" dxfId="329" priority="3" operator="equal">
      <formula>""</formula>
    </cfRule>
  </conditionalFormatting>
  <conditionalFormatting sqref="C51">
    <cfRule type="cellIs" dxfId="328"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4"/>
    <pageSetUpPr fitToPage="1"/>
  </sheetPr>
  <dimension ref="A1:C20"/>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2020</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2019 - June 30, 2020</v>
      </c>
    </row>
    <row r="16" spans="1:3" ht="13.8">
      <c r="A16" s="89" t="s">
        <v>165</v>
      </c>
    </row>
    <row r="17" spans="1:1" ht="13.8">
      <c r="A17" s="81" t="s">
        <v>166</v>
      </c>
    </row>
    <row r="18" spans="1:1" ht="13.8">
      <c r="A18" s="81" t="s">
        <v>167</v>
      </c>
    </row>
    <row r="19" spans="1:1" ht="13.8">
      <c r="A19" s="81"/>
    </row>
    <row r="20" spans="1:1" ht="13.8">
      <c r="A20" s="81"/>
    </row>
  </sheetData>
  <sheetProtection sheet="1" objects="1" scenarios="1"/>
  <phoneticPr fontId="7" type="noConversion"/>
  <conditionalFormatting sqref="C3">
    <cfRule type="expression" dxfId="327" priority="3">
      <formula>C3="Data Not Entered On Set-Up Worksheet"</formula>
    </cfRule>
  </conditionalFormatting>
  <conditionalFormatting sqref="C8">
    <cfRule type="expression" dxfId="326" priority="2">
      <formula>C8="Data Not Entered On Set-Up Worksheet"</formula>
    </cfRule>
  </conditionalFormatting>
  <conditionalFormatting sqref="C10">
    <cfRule type="expression" dxfId="325"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4"/>
    <pageSetUpPr fitToPage="1"/>
  </sheetPr>
  <dimension ref="A1:AJ51"/>
  <sheetViews>
    <sheetView showGridLines="0" workbookViewId="0">
      <selection activeCell="F42" sqref="F42"/>
    </sheetView>
  </sheetViews>
  <sheetFormatPr defaultColWidth="9.109375" defaultRowHeight="13.2"/>
  <cols>
    <col min="1" max="1" width="22.44140625" style="44" customWidth="1"/>
    <col min="2" max="7" width="18.6640625" style="44" customWidth="1"/>
    <col min="8" max="10" width="10" style="44" customWidth="1"/>
    <col min="11" max="16384" width="9.109375" style="44"/>
  </cols>
  <sheetData>
    <row r="1" spans="1:10" ht="15" customHeight="1">
      <c r="A1" s="55" t="s">
        <v>77</v>
      </c>
    </row>
    <row r="2" spans="1:10" ht="15" customHeight="1">
      <c r="A2" s="55" t="s">
        <v>78</v>
      </c>
    </row>
    <row r="3" spans="1:10" ht="15" customHeight="1">
      <c r="A3" s="37" t="s">
        <v>342</v>
      </c>
      <c r="C3" s="59">
        <f>IF('Set-Up Worksheet'!F3="","Data Not Entered On Set-Up Worksheet",'Set-Up Worksheet'!F3)</f>
        <v>2020</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79</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2019 - June 30, 2020</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9.6">
      <c r="A23" s="105" t="s">
        <v>23</v>
      </c>
      <c r="B23" s="105" t="s">
        <v>26</v>
      </c>
      <c r="C23" s="105" t="s">
        <v>169</v>
      </c>
      <c r="D23" s="124" t="s">
        <v>168</v>
      </c>
      <c r="E23" s="105" t="s">
        <v>170</v>
      </c>
      <c r="F23" s="105" t="s">
        <v>171</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6" t="s">
        <v>30</v>
      </c>
      <c r="B24" s="95" t="s">
        <v>3</v>
      </c>
      <c r="C24" s="63"/>
      <c r="D24" s="130">
        <f>IF($B14=0,0,C24/$B14*1000)</f>
        <v>0</v>
      </c>
      <c r="E24" s="63"/>
      <c r="F24" s="130">
        <f>IF($B14=0,0,E24/$B14*1000)</f>
        <v>0</v>
      </c>
      <c r="G24" s="130">
        <f>IF(C24=0,0,E24/C24)</f>
        <v>0</v>
      </c>
    </row>
    <row r="25" spans="1:36" s="28" customFormat="1" ht="18" customHeight="1">
      <c r="A25" s="247"/>
      <c r="B25" s="95" t="s">
        <v>4</v>
      </c>
      <c r="C25" s="63"/>
      <c r="D25" s="130">
        <f>IF($C14=0,0,C25/$C14*1000)</f>
        <v>0</v>
      </c>
      <c r="E25" s="63"/>
      <c r="F25" s="130">
        <f>IF($C14=0,0,E25/$C14*1000)</f>
        <v>0</v>
      </c>
      <c r="G25" s="130">
        <f t="shared" ref="G25:G47" si="1">IF(C25=0,0,E25/C25)</f>
        <v>0</v>
      </c>
    </row>
    <row r="26" spans="1:36" s="28" customFormat="1" ht="18" customHeight="1">
      <c r="A26" s="248"/>
      <c r="B26" s="95" t="s">
        <v>2</v>
      </c>
      <c r="C26" s="76">
        <f>SUM(C24:C25)</f>
        <v>0</v>
      </c>
      <c r="D26" s="130">
        <f>IF($D14=0,0,C26/$D14*1000)</f>
        <v>0</v>
      </c>
      <c r="E26" s="76">
        <f>SUM(E24:E25)</f>
        <v>0</v>
      </c>
      <c r="F26" s="130">
        <f>IF($D14=0,0,E26/$D14*1000)</f>
        <v>0</v>
      </c>
      <c r="G26" s="130">
        <f t="shared" si="1"/>
        <v>0</v>
      </c>
    </row>
    <row r="27" spans="1:36" s="28" customFormat="1" ht="18" customHeight="1">
      <c r="A27" s="246" t="s">
        <v>24</v>
      </c>
      <c r="B27" s="95" t="s">
        <v>3</v>
      </c>
      <c r="C27" s="63"/>
      <c r="D27" s="130">
        <f>IF($B15=0,0,C27/$B15*1000)</f>
        <v>0</v>
      </c>
      <c r="E27" s="63"/>
      <c r="F27" s="130">
        <f>IF($B15=0,0,E27/$B15*1000)</f>
        <v>0</v>
      </c>
      <c r="G27" s="130">
        <f t="shared" si="1"/>
        <v>0</v>
      </c>
    </row>
    <row r="28" spans="1:36" s="28" customFormat="1" ht="18" customHeight="1">
      <c r="A28" s="247"/>
      <c r="B28" s="95" t="s">
        <v>4</v>
      </c>
      <c r="C28" s="63"/>
      <c r="D28" s="130">
        <f>IF($C15=0,0,C28/$C15*1000)</f>
        <v>0</v>
      </c>
      <c r="E28" s="63"/>
      <c r="F28" s="130">
        <f>IF($C15=0,0,E28/$C15*1000)</f>
        <v>0</v>
      </c>
      <c r="G28" s="130">
        <f t="shared" si="1"/>
        <v>0</v>
      </c>
    </row>
    <row r="29" spans="1:36" s="28" customFormat="1" ht="18" customHeight="1">
      <c r="A29" s="248"/>
      <c r="B29" s="95" t="s">
        <v>2</v>
      </c>
      <c r="C29" s="76">
        <f>SUM(C27:C28)</f>
        <v>0</v>
      </c>
      <c r="D29" s="130">
        <f>IF($D15=0,0,C29/$D15*1000)</f>
        <v>0</v>
      </c>
      <c r="E29" s="76">
        <f>SUM(E27:E28)</f>
        <v>0</v>
      </c>
      <c r="F29" s="130">
        <f>IF($D15=0,0,E29/$D15*1000)</f>
        <v>0</v>
      </c>
      <c r="G29" s="130">
        <f t="shared" si="1"/>
        <v>0</v>
      </c>
    </row>
    <row r="30" spans="1:36" s="28" customFormat="1" ht="18" customHeight="1">
      <c r="A30" s="246" t="s">
        <v>25</v>
      </c>
      <c r="B30" s="95" t="s">
        <v>3</v>
      </c>
      <c r="C30" s="63"/>
      <c r="D30" s="130">
        <f>IF($B16=0,0,C30/$B16*1000)</f>
        <v>0</v>
      </c>
      <c r="E30" s="63"/>
      <c r="F30" s="130">
        <f>IF($B16=0,0,E30/$B16*1000)</f>
        <v>0</v>
      </c>
      <c r="G30" s="130">
        <f t="shared" si="1"/>
        <v>0</v>
      </c>
    </row>
    <row r="31" spans="1:36" s="28" customFormat="1" ht="18" customHeight="1">
      <c r="A31" s="247"/>
      <c r="B31" s="95" t="s">
        <v>4</v>
      </c>
      <c r="C31" s="63"/>
      <c r="D31" s="130">
        <f>IF($C16=0,0,C31/$C16*1000)</f>
        <v>0</v>
      </c>
      <c r="E31" s="63"/>
      <c r="F31" s="130">
        <f>IF($C16=0,0,E31/$C16*1000)</f>
        <v>0</v>
      </c>
      <c r="G31" s="130">
        <f t="shared" si="1"/>
        <v>0</v>
      </c>
    </row>
    <row r="32" spans="1:36" s="28" customFormat="1" ht="18" customHeight="1">
      <c r="A32" s="248"/>
      <c r="B32" s="95" t="s">
        <v>2</v>
      </c>
      <c r="C32" s="76">
        <f>SUM(C30:C31)</f>
        <v>0</v>
      </c>
      <c r="D32" s="130">
        <f>IF($D16=0,0,C32/$D16*1000)</f>
        <v>0</v>
      </c>
      <c r="E32" s="76">
        <f>SUM(E30:E31)</f>
        <v>0</v>
      </c>
      <c r="F32" s="130">
        <f>IF($D16=0,0,E32/$D16*1000)</f>
        <v>0</v>
      </c>
      <c r="G32" s="130">
        <f t="shared" si="1"/>
        <v>0</v>
      </c>
    </row>
    <row r="33" spans="1:26" s="28" customFormat="1" ht="18" customHeight="1">
      <c r="A33" s="246" t="s">
        <v>31</v>
      </c>
      <c r="B33" s="95" t="s">
        <v>3</v>
      </c>
      <c r="C33" s="63"/>
      <c r="D33" s="130">
        <f>IF($B17=0,0,C33/$B17*1000)</f>
        <v>0</v>
      </c>
      <c r="E33" s="63"/>
      <c r="F33" s="130">
        <f>IF($B17=0,0,E33/$B17*1000)</f>
        <v>0</v>
      </c>
      <c r="G33" s="130">
        <f t="shared" si="1"/>
        <v>0</v>
      </c>
    </row>
    <row r="34" spans="1:26" s="28" customFormat="1" ht="18" customHeight="1">
      <c r="A34" s="247"/>
      <c r="B34" s="95" t="s">
        <v>4</v>
      </c>
      <c r="C34" s="63"/>
      <c r="D34" s="130">
        <f>IF($C17=0,0,C34/$C17*1000)</f>
        <v>0</v>
      </c>
      <c r="E34" s="63"/>
      <c r="F34" s="130">
        <f>IF($C17=0,0,E34/$C17*1000)</f>
        <v>0</v>
      </c>
      <c r="G34" s="130">
        <f t="shared" si="1"/>
        <v>0</v>
      </c>
    </row>
    <row r="35" spans="1:26" s="28" customFormat="1" ht="18" customHeight="1">
      <c r="A35" s="248"/>
      <c r="B35" s="95" t="s">
        <v>2</v>
      </c>
      <c r="C35" s="76">
        <f>SUM(C33:C34)</f>
        <v>0</v>
      </c>
      <c r="D35" s="130">
        <f>IF($D17=0,0,C35/$D17*1000)</f>
        <v>0</v>
      </c>
      <c r="E35" s="76">
        <f>SUM(E33:E34)</f>
        <v>0</v>
      </c>
      <c r="F35" s="130">
        <f>IF($D17=0,0,E35/$D17*1000)</f>
        <v>0</v>
      </c>
      <c r="G35" s="130">
        <f t="shared" si="1"/>
        <v>0</v>
      </c>
    </row>
    <row r="36" spans="1:26" s="28" customFormat="1" ht="18" customHeight="1">
      <c r="A36" s="246" t="s">
        <v>36</v>
      </c>
      <c r="B36" s="95" t="s">
        <v>3</v>
      </c>
      <c r="C36" s="63"/>
      <c r="D36" s="130">
        <f>IF($B18=0,0,C36/$B18*1000)</f>
        <v>0</v>
      </c>
      <c r="E36" s="63"/>
      <c r="F36" s="130">
        <f>IF($B18=0,0,E36/$B18*1000)</f>
        <v>0</v>
      </c>
      <c r="G36" s="130">
        <f t="shared" si="1"/>
        <v>0</v>
      </c>
    </row>
    <row r="37" spans="1:26" s="28" customFormat="1" ht="18" customHeight="1">
      <c r="A37" s="247"/>
      <c r="B37" s="95" t="s">
        <v>4</v>
      </c>
      <c r="C37" s="63"/>
      <c r="D37" s="130">
        <f>IF($C18=0,0,C37/$C18*1000)</f>
        <v>0</v>
      </c>
      <c r="E37" s="63"/>
      <c r="F37" s="130">
        <f>IF($C18=0,0,E37/$C18*1000)</f>
        <v>0</v>
      </c>
      <c r="G37" s="130">
        <f t="shared" si="1"/>
        <v>0</v>
      </c>
    </row>
    <row r="38" spans="1:26" s="28" customFormat="1" ht="18" customHeight="1">
      <c r="A38" s="248"/>
      <c r="B38" s="95" t="s">
        <v>2</v>
      </c>
      <c r="C38" s="76">
        <f>SUM(C36:C37)</f>
        <v>0</v>
      </c>
      <c r="D38" s="130">
        <f>IF($D18=0,0,C38/$D18*1000)</f>
        <v>0</v>
      </c>
      <c r="E38" s="76">
        <f>SUM(E36:E37)</f>
        <v>0</v>
      </c>
      <c r="F38" s="130">
        <f>IF($D18=0,0,E38/$D18*1000)</f>
        <v>0</v>
      </c>
      <c r="G38" s="130">
        <f t="shared" si="1"/>
        <v>0</v>
      </c>
    </row>
    <row r="39" spans="1:26" s="28" customFormat="1" ht="18" customHeight="1">
      <c r="A39" s="246" t="s">
        <v>0</v>
      </c>
      <c r="B39" s="95" t="s">
        <v>3</v>
      </c>
      <c r="C39" s="63"/>
      <c r="D39" s="130">
        <f>IF($B19=0,0,C39/$B19*1000)</f>
        <v>0</v>
      </c>
      <c r="E39" s="63"/>
      <c r="F39" s="130">
        <f>IF($B19=0,0,E39/$B19*1000)</f>
        <v>0</v>
      </c>
      <c r="G39" s="130">
        <f t="shared" si="1"/>
        <v>0</v>
      </c>
    </row>
    <row r="40" spans="1:26" s="28" customFormat="1" ht="18" customHeight="1">
      <c r="A40" s="247"/>
      <c r="B40" s="95" t="s">
        <v>4</v>
      </c>
      <c r="C40" s="63"/>
      <c r="D40" s="130">
        <f>IF($C19=0,0,C40/$C19*1000)</f>
        <v>0</v>
      </c>
      <c r="E40" s="63"/>
      <c r="F40" s="130">
        <f>IF($C19=0,0,E40/$C19*1000)</f>
        <v>0</v>
      </c>
      <c r="G40" s="130">
        <f t="shared" si="1"/>
        <v>0</v>
      </c>
    </row>
    <row r="41" spans="1:26" s="28" customFormat="1" ht="18" customHeight="1">
      <c r="A41" s="248"/>
      <c r="B41" s="95" t="s">
        <v>2</v>
      </c>
      <c r="C41" s="76">
        <f>SUM(C39:C40)</f>
        <v>0</v>
      </c>
      <c r="D41" s="130">
        <f>IF($D19=0,0,C41/$D19*1000)</f>
        <v>0</v>
      </c>
      <c r="E41" s="76">
        <f>SUM(E39:E40)</f>
        <v>0</v>
      </c>
      <c r="F41" s="130">
        <f>IF($D19=0,0,E41/$D19*1000)</f>
        <v>0</v>
      </c>
      <c r="G41" s="130">
        <f t="shared" si="1"/>
        <v>0</v>
      </c>
    </row>
    <row r="42" spans="1:26" s="28" customFormat="1" ht="18" customHeight="1">
      <c r="A42" s="249" t="s">
        <v>1</v>
      </c>
      <c r="B42" s="95" t="s">
        <v>3</v>
      </c>
      <c r="C42" s="63"/>
      <c r="D42" s="130">
        <f>IF($B20=0,0,C42/$B20*1000)</f>
        <v>0</v>
      </c>
      <c r="E42" s="63"/>
      <c r="F42" s="130">
        <f>IF($B20=0,0,E42/$B20*1000)</f>
        <v>0</v>
      </c>
      <c r="G42" s="130">
        <f t="shared" si="1"/>
        <v>0</v>
      </c>
    </row>
    <row r="43" spans="1:26" s="28" customFormat="1" ht="18" customHeight="1">
      <c r="A43" s="250"/>
      <c r="B43" s="95" t="s">
        <v>4</v>
      </c>
      <c r="C43" s="63"/>
      <c r="D43" s="130">
        <f>IF($C20=0,0,C43/$C20*1000)</f>
        <v>0</v>
      </c>
      <c r="E43" s="63"/>
      <c r="F43" s="130">
        <f>IF($C20=0,0,E43/$C20*1000)</f>
        <v>0</v>
      </c>
      <c r="G43" s="130">
        <f t="shared" si="1"/>
        <v>0</v>
      </c>
    </row>
    <row r="44" spans="1:26" s="28" customFormat="1" ht="18" customHeight="1">
      <c r="A44" s="251"/>
      <c r="B44" s="95" t="s">
        <v>2</v>
      </c>
      <c r="C44" s="76">
        <f>SUM(C42:C43)</f>
        <v>0</v>
      </c>
      <c r="D44" s="130">
        <f>IF($D20=0,0,C44/$D20*1000)</f>
        <v>0</v>
      </c>
      <c r="E44" s="76">
        <f>SUM(E42:E43)</f>
        <v>0</v>
      </c>
      <c r="F44" s="130">
        <f>IF($D20=0,0,E44/$D20*1000)</f>
        <v>0</v>
      </c>
      <c r="G44" s="130">
        <f t="shared" si="1"/>
        <v>0</v>
      </c>
    </row>
    <row r="45" spans="1:26" s="37" customFormat="1" ht="18" customHeight="1">
      <c r="A45" s="252"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3"/>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4"/>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324" priority="18">
      <formula>C3="Data Not Entered On Set-Up Worksheet"</formula>
    </cfRule>
  </conditionalFormatting>
  <conditionalFormatting sqref="C8">
    <cfRule type="expression" dxfId="323" priority="17">
      <formula>C8="Data Not Entered On Set-Up Worksheet"</formula>
    </cfRule>
  </conditionalFormatting>
  <conditionalFormatting sqref="C10">
    <cfRule type="expression" dxfId="322" priority="16">
      <formula>C10="Data Not Entered On Set-Up Worksheet"</formula>
    </cfRule>
  </conditionalFormatting>
  <conditionalFormatting sqref="B14:C20">
    <cfRule type="cellIs" dxfId="321" priority="15" operator="equal">
      <formula>""</formula>
    </cfRule>
  </conditionalFormatting>
  <conditionalFormatting sqref="C24:C25">
    <cfRule type="cellIs" dxfId="320" priority="14" operator="equal">
      <formula>""</formula>
    </cfRule>
  </conditionalFormatting>
  <conditionalFormatting sqref="E24:E25">
    <cfRule type="cellIs" dxfId="319" priority="13" operator="equal">
      <formula>""</formula>
    </cfRule>
  </conditionalFormatting>
  <conditionalFormatting sqref="C27:C28">
    <cfRule type="cellIs" dxfId="318" priority="12" operator="equal">
      <formula>""</formula>
    </cfRule>
  </conditionalFormatting>
  <conditionalFormatting sqref="E27:E28">
    <cfRule type="cellIs" dxfId="317" priority="11" operator="equal">
      <formula>""</formula>
    </cfRule>
  </conditionalFormatting>
  <conditionalFormatting sqref="C30:C31">
    <cfRule type="cellIs" dxfId="316" priority="10" operator="equal">
      <formula>""</formula>
    </cfRule>
  </conditionalFormatting>
  <conditionalFormatting sqref="E30:E31">
    <cfRule type="cellIs" dxfId="315" priority="9" operator="equal">
      <formula>""</formula>
    </cfRule>
  </conditionalFormatting>
  <conditionalFormatting sqref="C33:C34">
    <cfRule type="cellIs" dxfId="314" priority="8" operator="equal">
      <formula>""</formula>
    </cfRule>
  </conditionalFormatting>
  <conditionalFormatting sqref="E33:E34">
    <cfRule type="cellIs" dxfId="313" priority="7" operator="equal">
      <formula>""</formula>
    </cfRule>
  </conditionalFormatting>
  <conditionalFormatting sqref="C36:C37">
    <cfRule type="cellIs" dxfId="312" priority="6" operator="equal">
      <formula>""</formula>
    </cfRule>
  </conditionalFormatting>
  <conditionalFormatting sqref="E36:E37">
    <cfRule type="cellIs" dxfId="311" priority="5" operator="equal">
      <formula>""</formula>
    </cfRule>
  </conditionalFormatting>
  <conditionalFormatting sqref="C39:C40">
    <cfRule type="cellIs" dxfId="310" priority="4" operator="equal">
      <formula>""</formula>
    </cfRule>
  </conditionalFormatting>
  <conditionalFormatting sqref="E39:E40">
    <cfRule type="cellIs" dxfId="309" priority="3" operator="equal">
      <formula>""</formula>
    </cfRule>
  </conditionalFormatting>
  <conditionalFormatting sqref="C42:C43">
    <cfRule type="cellIs" dxfId="308" priority="2" operator="equal">
      <formula>""</formula>
    </cfRule>
  </conditionalFormatting>
  <conditionalFormatting sqref="E42:E43">
    <cfRule type="cellIs" dxfId="307"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2020</v>
      </c>
    </row>
    <row r="4" spans="1:13" ht="15" customHeight="1">
      <c r="C4" s="39"/>
    </row>
    <row r="5" spans="1:13" ht="15" customHeight="1">
      <c r="A5" s="37" t="s">
        <v>52</v>
      </c>
      <c r="C5" s="39"/>
      <c r="H5" s="37" t="s">
        <v>182</v>
      </c>
      <c r="L5" s="136"/>
    </row>
    <row r="6" spans="1:13" ht="15" customHeight="1">
      <c r="A6" s="37" t="s">
        <v>53</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2019 - June 30, 2020</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186</v>
      </c>
      <c r="B24" s="263"/>
      <c r="C24" s="111" t="s">
        <v>180</v>
      </c>
      <c r="D24" s="117"/>
      <c r="E24" s="111" t="s">
        <v>178</v>
      </c>
      <c r="F24" s="117"/>
      <c r="G24" s="111" t="s">
        <v>177</v>
      </c>
      <c r="H24" s="117"/>
      <c r="I24" s="111" t="s">
        <v>181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306" priority="6">
      <formula>C3="Data Not Entered On Set-Up Worksheet"</formula>
    </cfRule>
  </conditionalFormatting>
  <conditionalFormatting sqref="C8">
    <cfRule type="expression" dxfId="305" priority="5">
      <formula>C8="Data Not Entered On Set-Up Worksheet"</formula>
    </cfRule>
  </conditionalFormatting>
  <conditionalFormatting sqref="C10">
    <cfRule type="expression" dxfId="304" priority="4">
      <formula>C10="Data Not Entered On Set-Up Worksheet"</formula>
    </cfRule>
  </conditionalFormatting>
  <conditionalFormatting sqref="B15:C21 E15:F21 H15:I21 K15:L21">
    <cfRule type="cellIs" dxfId="303" priority="3" operator="equal">
      <formula>""</formula>
    </cfRule>
  </conditionalFormatting>
  <conditionalFormatting sqref="C26:C45 E26:E45 G26:G45 I26:I45">
    <cfRule type="cellIs" dxfId="302" priority="2" operator="equal">
      <formula>""</formula>
    </cfRule>
  </conditionalFormatting>
  <conditionalFormatting sqref="L5">
    <cfRule type="cellIs" dxfId="301"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2020</v>
      </c>
    </row>
    <row r="4" spans="1:13" ht="15" customHeight="1">
      <c r="C4" s="39"/>
    </row>
    <row r="5" spans="1:13" ht="15" customHeight="1">
      <c r="A5" s="37" t="s">
        <v>52</v>
      </c>
      <c r="C5" s="39"/>
      <c r="H5" s="37" t="s">
        <v>182</v>
      </c>
      <c r="L5" s="136"/>
    </row>
    <row r="6" spans="1:13" ht="15" customHeight="1">
      <c r="A6" s="37" t="s">
        <v>54</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2019 - June 30, 2020</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187</v>
      </c>
      <c r="B24" s="263"/>
      <c r="C24" s="111" t="s">
        <v>188</v>
      </c>
      <c r="D24" s="117"/>
      <c r="E24" s="111" t="s">
        <v>189</v>
      </c>
      <c r="F24" s="117"/>
      <c r="G24" s="111" t="s">
        <v>190</v>
      </c>
      <c r="H24" s="117"/>
      <c r="I24" s="111" t="s">
        <v>191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300" priority="6">
      <formula>C3="Data Not Entered On Set-Up Worksheet"</formula>
    </cfRule>
  </conditionalFormatting>
  <conditionalFormatting sqref="C8">
    <cfRule type="expression" dxfId="299" priority="5">
      <formula>C8="Data Not Entered On Set-Up Worksheet"</formula>
    </cfRule>
  </conditionalFormatting>
  <conditionalFormatting sqref="C10">
    <cfRule type="expression" dxfId="298" priority="4">
      <formula>C10="Data Not Entered On Set-Up Worksheet"</formula>
    </cfRule>
  </conditionalFormatting>
  <conditionalFormatting sqref="B15:C21 E15:F21 H15:I21 K15:L21">
    <cfRule type="cellIs" dxfId="297" priority="3" operator="equal">
      <formula>""</formula>
    </cfRule>
  </conditionalFormatting>
  <conditionalFormatting sqref="C26:C45 E26:E45 G26:G45 I26:I45">
    <cfRule type="cellIs" dxfId="296" priority="2" operator="equal">
      <formula>""</formula>
    </cfRule>
  </conditionalFormatting>
  <conditionalFormatting sqref="L5">
    <cfRule type="cellIs" dxfId="295"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2020</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2019 - June 30, 2020</v>
      </c>
      <c r="F10" s="175" t="s">
        <v>164</v>
      </c>
      <c r="I10" s="61"/>
      <c r="L10" s="61"/>
      <c r="O10" s="61"/>
      <c r="R10" s="61"/>
      <c r="U10" s="61"/>
      <c r="X10" s="61"/>
    </row>
    <row r="11" spans="1:37" ht="13.8"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195</v>
      </c>
      <c r="B14" s="162" t="s">
        <v>193</v>
      </c>
      <c r="C14" s="163" t="s">
        <v>192</v>
      </c>
      <c r="D14" s="164" t="s">
        <v>194</v>
      </c>
      <c r="E14" s="162" t="s">
        <v>193</v>
      </c>
      <c r="F14" s="163" t="s">
        <v>192</v>
      </c>
      <c r="G14" s="164" t="s">
        <v>194</v>
      </c>
      <c r="H14" s="162" t="s">
        <v>193</v>
      </c>
      <c r="I14" s="163" t="s">
        <v>192</v>
      </c>
      <c r="J14" s="164" t="s">
        <v>194</v>
      </c>
      <c r="K14" s="162" t="s">
        <v>193</v>
      </c>
      <c r="L14" s="163" t="s">
        <v>192</v>
      </c>
      <c r="M14" s="164" t="s">
        <v>194</v>
      </c>
      <c r="N14" s="162" t="s">
        <v>193</v>
      </c>
      <c r="O14" s="163" t="s">
        <v>192</v>
      </c>
      <c r="P14" s="164" t="s">
        <v>194</v>
      </c>
      <c r="Q14" s="162" t="s">
        <v>193</v>
      </c>
      <c r="R14" s="163" t="s">
        <v>192</v>
      </c>
      <c r="S14" s="164" t="s">
        <v>194</v>
      </c>
      <c r="T14" s="162" t="s">
        <v>193</v>
      </c>
      <c r="U14" s="163" t="s">
        <v>192</v>
      </c>
      <c r="V14" s="164" t="s">
        <v>194</v>
      </c>
      <c r="W14" s="162" t="s">
        <v>193</v>
      </c>
      <c r="X14" s="163" t="s">
        <v>192</v>
      </c>
      <c r="Y14" s="164" t="s">
        <v>194</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phoneticPr fontId="7" type="noConversion"/>
  <conditionalFormatting sqref="C3">
    <cfRule type="expression" dxfId="294" priority="60">
      <formula>C3="Data Not Entered On Set-Up Worksheet"</formula>
    </cfRule>
  </conditionalFormatting>
  <conditionalFormatting sqref="C8">
    <cfRule type="expression" dxfId="293" priority="59">
      <formula>C8="Data Not Entered On Set-Up Worksheet"</formula>
    </cfRule>
  </conditionalFormatting>
  <conditionalFormatting sqref="C10">
    <cfRule type="expression" dxfId="292" priority="58">
      <formula>C10="Data Not Entered On Set-Up Worksheet"</formula>
    </cfRule>
  </conditionalFormatting>
  <conditionalFormatting sqref="B15:C36 B40:C40">
    <cfRule type="expression" dxfId="291" priority="57">
      <formula>AND($A15&lt;&gt;"",B15="")</formula>
    </cfRule>
  </conditionalFormatting>
  <conditionalFormatting sqref="F3">
    <cfRule type="expression" dxfId="290" priority="56">
      <formula>F3="Data Not Entered On Set-Up Worksheet"</formula>
    </cfRule>
  </conditionalFormatting>
  <conditionalFormatting sqref="F10">
    <cfRule type="expression" dxfId="289" priority="55">
      <formula>F10="Data Not Entered On Set-Up Worksheet"</formula>
    </cfRule>
  </conditionalFormatting>
  <conditionalFormatting sqref="I3">
    <cfRule type="expression" dxfId="288" priority="52">
      <formula>I3="Data Not Entered On Set-Up Worksheet"</formula>
    </cfRule>
  </conditionalFormatting>
  <conditionalFormatting sqref="I8">
    <cfRule type="expression" dxfId="287" priority="51">
      <formula>I8="Data Not Entered On Set-Up Worksheet"</formula>
    </cfRule>
  </conditionalFormatting>
  <conditionalFormatting sqref="I10">
    <cfRule type="expression" dxfId="286" priority="50">
      <formula>I10="Data Not Entered On Set-Up Worksheet"</formula>
    </cfRule>
  </conditionalFormatting>
  <conditionalFormatting sqref="L3">
    <cfRule type="expression" dxfId="285" priority="48">
      <formula>L3="Data Not Entered On Set-Up Worksheet"</formula>
    </cfRule>
  </conditionalFormatting>
  <conditionalFormatting sqref="L8">
    <cfRule type="expression" dxfId="284" priority="47">
      <formula>L8="Data Not Entered On Set-Up Worksheet"</formula>
    </cfRule>
  </conditionalFormatting>
  <conditionalFormatting sqref="L10">
    <cfRule type="expression" dxfId="283" priority="46">
      <formula>L10="Data Not Entered On Set-Up Worksheet"</formula>
    </cfRule>
  </conditionalFormatting>
  <conditionalFormatting sqref="O3">
    <cfRule type="expression" dxfId="282" priority="44">
      <formula>O3="Data Not Entered On Set-Up Worksheet"</formula>
    </cfRule>
  </conditionalFormatting>
  <conditionalFormatting sqref="O8">
    <cfRule type="expression" dxfId="281" priority="43">
      <formula>O8="Data Not Entered On Set-Up Worksheet"</formula>
    </cfRule>
  </conditionalFormatting>
  <conditionalFormatting sqref="O10">
    <cfRule type="expression" dxfId="280" priority="42">
      <formula>O10="Data Not Entered On Set-Up Worksheet"</formula>
    </cfRule>
  </conditionalFormatting>
  <conditionalFormatting sqref="R3">
    <cfRule type="expression" dxfId="279" priority="40">
      <formula>R3="Data Not Entered On Set-Up Worksheet"</formula>
    </cfRule>
  </conditionalFormatting>
  <conditionalFormatting sqref="R8">
    <cfRule type="expression" dxfId="278" priority="39">
      <formula>R8="Data Not Entered On Set-Up Worksheet"</formula>
    </cfRule>
  </conditionalFormatting>
  <conditionalFormatting sqref="R10">
    <cfRule type="expression" dxfId="277" priority="38">
      <formula>R10="Data Not Entered On Set-Up Worksheet"</formula>
    </cfRule>
  </conditionalFormatting>
  <conditionalFormatting sqref="U3">
    <cfRule type="expression" dxfId="276" priority="36">
      <formula>U3="Data Not Entered On Set-Up Worksheet"</formula>
    </cfRule>
  </conditionalFormatting>
  <conditionalFormatting sqref="U8">
    <cfRule type="expression" dxfId="275" priority="35">
      <formula>U8="Data Not Entered On Set-Up Worksheet"</formula>
    </cfRule>
  </conditionalFormatting>
  <conditionalFormatting sqref="U10">
    <cfRule type="expression" dxfId="274" priority="34">
      <formula>U10="Data Not Entered On Set-Up Worksheet"</formula>
    </cfRule>
  </conditionalFormatting>
  <conditionalFormatting sqref="X3">
    <cfRule type="expression" dxfId="273" priority="32">
      <formula>X3="Data Not Entered On Set-Up Worksheet"</formula>
    </cfRule>
  </conditionalFormatting>
  <conditionalFormatting sqref="X8">
    <cfRule type="expression" dxfId="272" priority="31">
      <formula>X8="Data Not Entered On Set-Up Worksheet"</formula>
    </cfRule>
  </conditionalFormatting>
  <conditionalFormatting sqref="X10">
    <cfRule type="expression" dxfId="271" priority="30">
      <formula>X10="Data Not Entered On Set-Up Worksheet"</formula>
    </cfRule>
  </conditionalFormatting>
  <conditionalFormatting sqref="E15:F36 E40:F40">
    <cfRule type="expression" dxfId="270" priority="28">
      <formula>AND($A15&lt;&gt;"",E15="")</formula>
    </cfRule>
  </conditionalFormatting>
  <conditionalFormatting sqref="H15:I36 H40:I40">
    <cfRule type="expression" dxfId="269" priority="27">
      <formula>AND($A15&lt;&gt;"",H15="")</formula>
    </cfRule>
  </conditionalFormatting>
  <conditionalFormatting sqref="K15:L36 K40:L40">
    <cfRule type="expression" dxfId="268" priority="26">
      <formula>AND($A15&lt;&gt;"",K15="")</formula>
    </cfRule>
  </conditionalFormatting>
  <conditionalFormatting sqref="N15:O36 N40:O40">
    <cfRule type="expression" dxfId="267" priority="25">
      <formula>AND($A15&lt;&gt;"",N15="")</formula>
    </cfRule>
  </conditionalFormatting>
  <conditionalFormatting sqref="Q15:R36 Q40:R40">
    <cfRule type="expression" dxfId="266" priority="24">
      <formula>AND($A15&lt;&gt;"",Q15="")</formula>
    </cfRule>
  </conditionalFormatting>
  <conditionalFormatting sqref="T15:U36 T40:U40">
    <cfRule type="expression" dxfId="265" priority="23">
      <formula>AND($A15&lt;&gt;"",T15="")</formula>
    </cfRule>
  </conditionalFormatting>
  <conditionalFormatting sqref="B37:C37">
    <cfRule type="expression" dxfId="264" priority="21">
      <formula>AND($A37&lt;&gt;"",B37="")</formula>
    </cfRule>
  </conditionalFormatting>
  <conditionalFormatting sqref="E37:F37">
    <cfRule type="expression" dxfId="263" priority="20">
      <formula>AND($A37&lt;&gt;"",E37="")</formula>
    </cfRule>
  </conditionalFormatting>
  <conditionalFormatting sqref="H37:I37">
    <cfRule type="expression" dxfId="262" priority="19">
      <formula>AND($A37&lt;&gt;"",H37="")</formula>
    </cfRule>
  </conditionalFormatting>
  <conditionalFormatting sqref="K37:L37">
    <cfRule type="expression" dxfId="261" priority="18">
      <formula>AND($A37&lt;&gt;"",K37="")</formula>
    </cfRule>
  </conditionalFormatting>
  <conditionalFormatting sqref="N37:O37">
    <cfRule type="expression" dxfId="260" priority="17">
      <formula>AND($A37&lt;&gt;"",N37="")</formula>
    </cfRule>
  </conditionalFormatting>
  <conditionalFormatting sqref="Q37:R37">
    <cfRule type="expression" dxfId="259" priority="16">
      <formula>AND($A37&lt;&gt;"",Q37="")</formula>
    </cfRule>
  </conditionalFormatting>
  <conditionalFormatting sqref="T37:U37">
    <cfRule type="expression" dxfId="258" priority="15">
      <formula>AND($A37&lt;&gt;"",T37="")</formula>
    </cfRule>
  </conditionalFormatting>
  <conditionalFormatting sqref="B38:C38">
    <cfRule type="expression" dxfId="257" priority="14">
      <formula>AND($A38&lt;&gt;"",B38="")</formula>
    </cfRule>
  </conditionalFormatting>
  <conditionalFormatting sqref="E38:F38">
    <cfRule type="expression" dxfId="256" priority="13">
      <formula>AND($A38&lt;&gt;"",E38="")</formula>
    </cfRule>
  </conditionalFormatting>
  <conditionalFormatting sqref="H38:I38">
    <cfRule type="expression" dxfId="255" priority="12">
      <formula>AND($A38&lt;&gt;"",H38="")</formula>
    </cfRule>
  </conditionalFormatting>
  <conditionalFormatting sqref="K38:L38">
    <cfRule type="expression" dxfId="254" priority="11">
      <formula>AND($A38&lt;&gt;"",K38="")</formula>
    </cfRule>
  </conditionalFormatting>
  <conditionalFormatting sqref="N38:O38">
    <cfRule type="expression" dxfId="253" priority="10">
      <formula>AND($A38&lt;&gt;"",N38="")</formula>
    </cfRule>
  </conditionalFormatting>
  <conditionalFormatting sqref="Q38:R38">
    <cfRule type="expression" dxfId="252" priority="9">
      <formula>AND($A38&lt;&gt;"",Q38="")</formula>
    </cfRule>
  </conditionalFormatting>
  <conditionalFormatting sqref="T38:U38">
    <cfRule type="expression" dxfId="251" priority="8">
      <formula>AND($A38&lt;&gt;"",T38="")</formula>
    </cfRule>
  </conditionalFormatting>
  <conditionalFormatting sqref="B39:C39">
    <cfRule type="expression" dxfId="250" priority="7">
      <formula>AND($A39&lt;&gt;"",B39="")</formula>
    </cfRule>
  </conditionalFormatting>
  <conditionalFormatting sqref="E39:F39">
    <cfRule type="expression" dxfId="249" priority="6">
      <formula>AND($A39&lt;&gt;"",E39="")</formula>
    </cfRule>
  </conditionalFormatting>
  <conditionalFormatting sqref="H39:I39">
    <cfRule type="expression" dxfId="248" priority="5">
      <formula>AND($A39&lt;&gt;"",H39="")</formula>
    </cfRule>
  </conditionalFormatting>
  <conditionalFormatting sqref="K39:L39">
    <cfRule type="expression" dxfId="247" priority="4">
      <formula>AND($A39&lt;&gt;"",K39="")</formula>
    </cfRule>
  </conditionalFormatting>
  <conditionalFormatting sqref="N39:O39">
    <cfRule type="expression" dxfId="246" priority="3">
      <formula>AND($A39&lt;&gt;"",N39="")</formula>
    </cfRule>
  </conditionalFormatting>
  <conditionalFormatting sqref="Q39:R39">
    <cfRule type="expression" dxfId="245" priority="2">
      <formula>AND($A39&lt;&gt;"",Q39="")</formula>
    </cfRule>
  </conditionalFormatting>
  <conditionalFormatting sqref="T39:U39">
    <cfRule type="expression" dxfId="244"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F22"/>
  <sheetViews>
    <sheetView showGridLines="0" workbookViewId="0">
      <selection activeCell="G19" sqref="G19"/>
    </sheetView>
  </sheetViews>
  <sheetFormatPr defaultColWidth="9.109375" defaultRowHeight="13.2"/>
  <cols>
    <col min="1" max="1" width="22.44140625" style="28" bestFit="1" customWidth="1"/>
    <col min="2" max="2" width="8.6640625" style="28" customWidth="1"/>
    <col min="3" max="5" width="18.6640625" style="28" customWidth="1"/>
    <col min="6" max="16384" width="9.109375" style="28"/>
  </cols>
  <sheetData>
    <row r="1" spans="1:5" ht="15" customHeight="1">
      <c r="A1" s="55" t="s">
        <v>77</v>
      </c>
      <c r="B1" s="55"/>
    </row>
    <row r="2" spans="1:5" ht="15" customHeight="1">
      <c r="A2" s="55" t="s">
        <v>78</v>
      </c>
      <c r="B2" s="55"/>
    </row>
    <row r="3" spans="1:5" ht="15" customHeight="1">
      <c r="A3" s="37" t="s">
        <v>342</v>
      </c>
      <c r="B3" s="37"/>
      <c r="C3" s="59">
        <f>IF('Set-Up Worksheet'!F3="","Data Not Entered On Set-Up Worksheet",'Set-Up Worksheet'!F3)</f>
        <v>2020</v>
      </c>
    </row>
    <row r="4" spans="1:5" ht="15" customHeight="1">
      <c r="C4" s="39"/>
    </row>
    <row r="5" spans="1:5" ht="15" customHeight="1">
      <c r="A5" s="37" t="s">
        <v>39</v>
      </c>
      <c r="B5" s="37"/>
      <c r="C5" s="39"/>
    </row>
    <row r="6" spans="1:5" ht="15" customHeight="1">
      <c r="A6" s="38" t="s">
        <v>76</v>
      </c>
      <c r="B6" s="38"/>
      <c r="C6" s="39"/>
    </row>
    <row r="7" spans="1:5" ht="15" customHeight="1">
      <c r="A7" s="37"/>
      <c r="B7" s="37"/>
      <c r="C7" s="39"/>
    </row>
    <row r="8" spans="1:5" ht="15" customHeight="1">
      <c r="A8" s="37" t="s">
        <v>79</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2019 - June 30, 2020</v>
      </c>
    </row>
    <row r="12" spans="1:5">
      <c r="A12" s="37"/>
      <c r="B12" s="37"/>
      <c r="C12" s="57" t="s">
        <v>20</v>
      </c>
      <c r="D12" s="57" t="s">
        <v>21</v>
      </c>
      <c r="E12" s="57" t="s">
        <v>35</v>
      </c>
    </row>
    <row r="13" spans="1:5" ht="39.9"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9.6">
      <c r="A16" s="221" t="s">
        <v>329</v>
      </c>
      <c r="B16" s="58" t="s">
        <v>84</v>
      </c>
      <c r="C16" s="63"/>
      <c r="D16" s="63"/>
      <c r="E16" s="64">
        <f t="shared" si="0"/>
        <v>0</v>
      </c>
    </row>
    <row r="17" spans="1:6" ht="36" customHeight="1">
      <c r="A17" s="77" t="s">
        <v>88</v>
      </c>
      <c r="B17" s="58" t="s">
        <v>84</v>
      </c>
      <c r="C17" s="63"/>
      <c r="D17" s="63"/>
      <c r="E17" s="64">
        <f>IF(D17=0,0,C17/D17)</f>
        <v>0</v>
      </c>
    </row>
    <row r="18" spans="1:6" ht="36" customHeight="1">
      <c r="A18" s="77" t="s">
        <v>89</v>
      </c>
      <c r="B18" s="58" t="s">
        <v>84</v>
      </c>
      <c r="C18" s="63"/>
      <c r="D18" s="63"/>
      <c r="E18" s="64">
        <f>IF(D18=0,0,C18/D18)</f>
        <v>0</v>
      </c>
    </row>
    <row r="19" spans="1:6" ht="36" customHeight="1">
      <c r="A19" s="78" t="s">
        <v>90</v>
      </c>
      <c r="B19" s="58" t="s">
        <v>84</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94" priority="5">
      <formula>C3="Data Not Entered On Set-Up Worksheet"</formula>
    </cfRule>
  </conditionalFormatting>
  <conditionalFormatting sqref="C8">
    <cfRule type="expression" dxfId="393" priority="4">
      <formula>C8="Data Not Entered On Set-Up Worksheet"</formula>
    </cfRule>
  </conditionalFormatting>
  <conditionalFormatting sqref="C10">
    <cfRule type="expression" dxfId="392" priority="3">
      <formula>C10="Data Not Entered On Set-Up Worksheet"</formula>
    </cfRule>
  </conditionalFormatting>
  <conditionalFormatting sqref="C14:D14 C17:D19">
    <cfRule type="cellIs" dxfId="391" priority="2" operator="equal">
      <formula>""</formula>
    </cfRule>
  </conditionalFormatting>
  <conditionalFormatting sqref="C15:D16">
    <cfRule type="cellIs" dxfId="39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2020</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2019 - June 30, 2020</v>
      </c>
      <c r="F10" s="175" t="s">
        <v>164</v>
      </c>
      <c r="I10" s="61"/>
      <c r="L10" s="61"/>
      <c r="O10" s="61"/>
      <c r="R10" s="61"/>
      <c r="U10" s="61"/>
      <c r="X10" s="61"/>
    </row>
    <row r="11" spans="1:37" ht="13.8"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195</v>
      </c>
      <c r="B14" s="162" t="s">
        <v>307</v>
      </c>
      <c r="C14" s="163" t="s">
        <v>192</v>
      </c>
      <c r="D14" s="164" t="s">
        <v>308</v>
      </c>
      <c r="E14" s="162" t="s">
        <v>307</v>
      </c>
      <c r="F14" s="163" t="s">
        <v>192</v>
      </c>
      <c r="G14" s="164" t="s">
        <v>308</v>
      </c>
      <c r="H14" s="162" t="s">
        <v>307</v>
      </c>
      <c r="I14" s="163" t="s">
        <v>192</v>
      </c>
      <c r="J14" s="164" t="s">
        <v>308</v>
      </c>
      <c r="K14" s="162" t="s">
        <v>307</v>
      </c>
      <c r="L14" s="163" t="s">
        <v>192</v>
      </c>
      <c r="M14" s="164" t="s">
        <v>308</v>
      </c>
      <c r="N14" s="162" t="s">
        <v>307</v>
      </c>
      <c r="O14" s="163" t="s">
        <v>192</v>
      </c>
      <c r="P14" s="164" t="s">
        <v>308</v>
      </c>
      <c r="Q14" s="162" t="s">
        <v>307</v>
      </c>
      <c r="R14" s="163" t="s">
        <v>192</v>
      </c>
      <c r="S14" s="164" t="s">
        <v>308</v>
      </c>
      <c r="T14" s="162" t="s">
        <v>307</v>
      </c>
      <c r="U14" s="163" t="s">
        <v>192</v>
      </c>
      <c r="V14" s="164" t="s">
        <v>308</v>
      </c>
      <c r="W14" s="162" t="s">
        <v>307</v>
      </c>
      <c r="X14" s="163" t="s">
        <v>192</v>
      </c>
      <c r="Y14" s="164" t="s">
        <v>308</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conditionalFormatting sqref="C3">
    <cfRule type="expression" dxfId="243" priority="51">
      <formula>C3="Data Not Entered On Set-Up Worksheet"</formula>
    </cfRule>
  </conditionalFormatting>
  <conditionalFormatting sqref="C8">
    <cfRule type="expression" dxfId="242" priority="50">
      <formula>C8="Data Not Entered On Set-Up Worksheet"</formula>
    </cfRule>
  </conditionalFormatting>
  <conditionalFormatting sqref="C10">
    <cfRule type="expression" dxfId="241" priority="49">
      <formula>C10="Data Not Entered On Set-Up Worksheet"</formula>
    </cfRule>
  </conditionalFormatting>
  <conditionalFormatting sqref="B15:C36 B40:C40">
    <cfRule type="expression" dxfId="240" priority="48">
      <formula>AND($A15&lt;&gt;"",B15="")</formula>
    </cfRule>
  </conditionalFormatting>
  <conditionalFormatting sqref="F3">
    <cfRule type="expression" dxfId="239" priority="47">
      <formula>F3="Data Not Entered On Set-Up Worksheet"</formula>
    </cfRule>
  </conditionalFormatting>
  <conditionalFormatting sqref="F10">
    <cfRule type="expression" dxfId="238" priority="46">
      <formula>F10="Data Not Entered On Set-Up Worksheet"</formula>
    </cfRule>
  </conditionalFormatting>
  <conditionalFormatting sqref="I3">
    <cfRule type="expression" dxfId="237" priority="45">
      <formula>I3="Data Not Entered On Set-Up Worksheet"</formula>
    </cfRule>
  </conditionalFormatting>
  <conditionalFormatting sqref="I8">
    <cfRule type="expression" dxfId="236" priority="44">
      <formula>I8="Data Not Entered On Set-Up Worksheet"</formula>
    </cfRule>
  </conditionalFormatting>
  <conditionalFormatting sqref="I10">
    <cfRule type="expression" dxfId="235" priority="43">
      <formula>I10="Data Not Entered On Set-Up Worksheet"</formula>
    </cfRule>
  </conditionalFormatting>
  <conditionalFormatting sqref="L3">
    <cfRule type="expression" dxfId="234" priority="42">
      <formula>L3="Data Not Entered On Set-Up Worksheet"</formula>
    </cfRule>
  </conditionalFormatting>
  <conditionalFormatting sqref="L8">
    <cfRule type="expression" dxfId="233" priority="41">
      <formula>L8="Data Not Entered On Set-Up Worksheet"</formula>
    </cfRule>
  </conditionalFormatting>
  <conditionalFormatting sqref="L10">
    <cfRule type="expression" dxfId="232" priority="40">
      <formula>L10="Data Not Entered On Set-Up Worksheet"</formula>
    </cfRule>
  </conditionalFormatting>
  <conditionalFormatting sqref="O3">
    <cfRule type="expression" dxfId="231" priority="39">
      <formula>O3="Data Not Entered On Set-Up Worksheet"</formula>
    </cfRule>
  </conditionalFormatting>
  <conditionalFormatting sqref="O8">
    <cfRule type="expression" dxfId="230" priority="38">
      <formula>O8="Data Not Entered On Set-Up Worksheet"</formula>
    </cfRule>
  </conditionalFormatting>
  <conditionalFormatting sqref="O10">
    <cfRule type="expression" dxfId="229" priority="37">
      <formula>O10="Data Not Entered On Set-Up Worksheet"</formula>
    </cfRule>
  </conditionalFormatting>
  <conditionalFormatting sqref="R3">
    <cfRule type="expression" dxfId="228" priority="36">
      <formula>R3="Data Not Entered On Set-Up Worksheet"</formula>
    </cfRule>
  </conditionalFormatting>
  <conditionalFormatting sqref="R8">
    <cfRule type="expression" dxfId="227" priority="35">
      <formula>R8="Data Not Entered On Set-Up Worksheet"</formula>
    </cfRule>
  </conditionalFormatting>
  <conditionalFormatting sqref="R10">
    <cfRule type="expression" dxfId="226" priority="34">
      <formula>R10="Data Not Entered On Set-Up Worksheet"</formula>
    </cfRule>
  </conditionalFormatting>
  <conditionalFormatting sqref="U3">
    <cfRule type="expression" dxfId="225" priority="33">
      <formula>U3="Data Not Entered On Set-Up Worksheet"</formula>
    </cfRule>
  </conditionalFormatting>
  <conditionalFormatting sqref="U8">
    <cfRule type="expression" dxfId="224" priority="32">
      <formula>U8="Data Not Entered On Set-Up Worksheet"</formula>
    </cfRule>
  </conditionalFormatting>
  <conditionalFormatting sqref="U10">
    <cfRule type="expression" dxfId="223" priority="31">
      <formula>U10="Data Not Entered On Set-Up Worksheet"</formula>
    </cfRule>
  </conditionalFormatting>
  <conditionalFormatting sqref="X3">
    <cfRule type="expression" dxfId="222" priority="30">
      <formula>X3="Data Not Entered On Set-Up Worksheet"</formula>
    </cfRule>
  </conditionalFormatting>
  <conditionalFormatting sqref="X8">
    <cfRule type="expression" dxfId="221" priority="29">
      <formula>X8="Data Not Entered On Set-Up Worksheet"</formula>
    </cfRule>
  </conditionalFormatting>
  <conditionalFormatting sqref="X10">
    <cfRule type="expression" dxfId="220" priority="28">
      <formula>X10="Data Not Entered On Set-Up Worksheet"</formula>
    </cfRule>
  </conditionalFormatting>
  <conditionalFormatting sqref="E15:F36 E40:F40">
    <cfRule type="expression" dxfId="219" priority="27">
      <formula>AND($A15&lt;&gt;"",E15="")</formula>
    </cfRule>
  </conditionalFormatting>
  <conditionalFormatting sqref="H15:I36 H40:I40">
    <cfRule type="expression" dxfId="218" priority="26">
      <formula>AND($A15&lt;&gt;"",H15="")</formula>
    </cfRule>
  </conditionalFormatting>
  <conditionalFormatting sqref="K15:L36 K40:L40">
    <cfRule type="expression" dxfId="217" priority="25">
      <formula>AND($A15&lt;&gt;"",K15="")</formula>
    </cfRule>
  </conditionalFormatting>
  <conditionalFormatting sqref="N15:O36 N40:O40">
    <cfRule type="expression" dxfId="216" priority="24">
      <formula>AND($A15&lt;&gt;"",N15="")</formula>
    </cfRule>
  </conditionalFormatting>
  <conditionalFormatting sqref="Q15:R36 Q40:R40">
    <cfRule type="expression" dxfId="215" priority="23">
      <formula>AND($A15&lt;&gt;"",Q15="")</formula>
    </cfRule>
  </conditionalFormatting>
  <conditionalFormatting sqref="T15:U36 T40:U40">
    <cfRule type="expression" dxfId="214" priority="22">
      <formula>AND($A15&lt;&gt;"",T15="")</formula>
    </cfRule>
  </conditionalFormatting>
  <conditionalFormatting sqref="B37:C37">
    <cfRule type="expression" dxfId="213" priority="21">
      <formula>AND($A37&lt;&gt;"",B37="")</formula>
    </cfRule>
  </conditionalFormatting>
  <conditionalFormatting sqref="E37:F37">
    <cfRule type="expression" dxfId="212" priority="20">
      <formula>AND($A37&lt;&gt;"",E37="")</formula>
    </cfRule>
  </conditionalFormatting>
  <conditionalFormatting sqref="H37:I37">
    <cfRule type="expression" dxfId="211" priority="19">
      <formula>AND($A37&lt;&gt;"",H37="")</formula>
    </cfRule>
  </conditionalFormatting>
  <conditionalFormatting sqref="K37:L37">
    <cfRule type="expression" dxfId="210" priority="18">
      <formula>AND($A37&lt;&gt;"",K37="")</formula>
    </cfRule>
  </conditionalFormatting>
  <conditionalFormatting sqref="N37:O37">
    <cfRule type="expression" dxfId="209" priority="17">
      <formula>AND($A37&lt;&gt;"",N37="")</formula>
    </cfRule>
  </conditionalFormatting>
  <conditionalFormatting sqref="Q37:R37">
    <cfRule type="expression" dxfId="208" priority="16">
      <formula>AND($A37&lt;&gt;"",Q37="")</formula>
    </cfRule>
  </conditionalFormatting>
  <conditionalFormatting sqref="T37:U37">
    <cfRule type="expression" dxfId="207" priority="15">
      <formula>AND($A37&lt;&gt;"",T37="")</formula>
    </cfRule>
  </conditionalFormatting>
  <conditionalFormatting sqref="B38:C38">
    <cfRule type="expression" dxfId="206" priority="14">
      <formula>AND($A38&lt;&gt;"",B38="")</formula>
    </cfRule>
  </conditionalFormatting>
  <conditionalFormatting sqref="E38:F38">
    <cfRule type="expression" dxfId="205" priority="13">
      <formula>AND($A38&lt;&gt;"",E38="")</formula>
    </cfRule>
  </conditionalFormatting>
  <conditionalFormatting sqref="H38:I38">
    <cfRule type="expression" dxfId="204" priority="12">
      <formula>AND($A38&lt;&gt;"",H38="")</formula>
    </cfRule>
  </conditionalFormatting>
  <conditionalFormatting sqref="K38:L38">
    <cfRule type="expression" dxfId="203" priority="11">
      <formula>AND($A38&lt;&gt;"",K38="")</formula>
    </cfRule>
  </conditionalFormatting>
  <conditionalFormatting sqref="N38:O38">
    <cfRule type="expression" dxfId="202" priority="10">
      <formula>AND($A38&lt;&gt;"",N38="")</formula>
    </cfRule>
  </conditionalFormatting>
  <conditionalFormatting sqref="Q38:R38">
    <cfRule type="expression" dxfId="201" priority="9">
      <formula>AND($A38&lt;&gt;"",Q38="")</formula>
    </cfRule>
  </conditionalFormatting>
  <conditionalFormatting sqref="T38:U38">
    <cfRule type="expression" dxfId="200" priority="8">
      <formula>AND($A38&lt;&gt;"",T38="")</formula>
    </cfRule>
  </conditionalFormatting>
  <conditionalFormatting sqref="B39:C39">
    <cfRule type="expression" dxfId="199" priority="7">
      <formula>AND($A39&lt;&gt;"",B39="")</formula>
    </cfRule>
  </conditionalFormatting>
  <conditionalFormatting sqref="E39:F39">
    <cfRule type="expression" dxfId="198" priority="6">
      <formula>AND($A39&lt;&gt;"",E39="")</formula>
    </cfRule>
  </conditionalFormatting>
  <conditionalFormatting sqref="H39:I39">
    <cfRule type="expression" dxfId="197" priority="5">
      <formula>AND($A39&lt;&gt;"",H39="")</formula>
    </cfRule>
  </conditionalFormatting>
  <conditionalFormatting sqref="K39:L39">
    <cfRule type="expression" dxfId="196" priority="4">
      <formula>AND($A39&lt;&gt;"",K39="")</formula>
    </cfRule>
  </conditionalFormatting>
  <conditionalFormatting sqref="N39:O39">
    <cfRule type="expression" dxfId="195" priority="3">
      <formula>AND($A39&lt;&gt;"",N39="")</formula>
    </cfRule>
  </conditionalFormatting>
  <conditionalFormatting sqref="Q39:R39">
    <cfRule type="expression" dxfId="194" priority="2">
      <formula>AND($A39&lt;&gt;"",Q39="")</formula>
    </cfRule>
  </conditionalFormatting>
  <conditionalFormatting sqref="T39:U39">
    <cfRule type="expression" dxfId="193"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2020</v>
      </c>
      <c r="F3" s="59"/>
      <c r="I3" s="59"/>
      <c r="L3" s="59"/>
    </row>
    <row r="4" spans="1:25" ht="15" customHeight="1">
      <c r="C4" s="39"/>
      <c r="F4" s="39"/>
      <c r="I4" s="39"/>
      <c r="L4" s="39"/>
    </row>
    <row r="5" spans="1:25" ht="15" customHeight="1">
      <c r="A5" s="37" t="s">
        <v>52</v>
      </c>
      <c r="C5" s="39"/>
      <c r="F5" s="39"/>
      <c r="I5" s="39"/>
      <c r="L5" s="39"/>
    </row>
    <row r="6" spans="1:25" ht="15" customHeight="1">
      <c r="A6" s="37" t="s">
        <v>345</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2019 - June 30, 2020</v>
      </c>
      <c r="F10" s="175" t="s">
        <v>164</v>
      </c>
      <c r="I10" s="61"/>
      <c r="L10" s="61"/>
    </row>
    <row r="11" spans="1:25" ht="13.8" thickBot="1"/>
    <row r="12" spans="1:25" s="44" customFormat="1" ht="18" customHeight="1" thickBot="1">
      <c r="A12" s="37"/>
      <c r="B12" s="159" t="s">
        <v>302</v>
      </c>
      <c r="C12" s="160"/>
      <c r="D12" s="161"/>
      <c r="E12" s="159" t="s">
        <v>303</v>
      </c>
      <c r="F12" s="160"/>
      <c r="G12" s="161"/>
      <c r="H12" s="159" t="s">
        <v>304</v>
      </c>
      <c r="I12" s="160"/>
      <c r="J12" s="161"/>
      <c r="K12" s="159" t="s">
        <v>332</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0" si="0">IF($A15="","",SUM(B15,E15,H15))</f>
        <v/>
      </c>
      <c r="L15" s="158" t="str">
        <f t="shared" ref="L15:L40"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0" si="2">IF($A16="","",IF(C16=0,0,B16/C16))</f>
        <v/>
      </c>
      <c r="E16" s="165"/>
      <c r="F16" s="157"/>
      <c r="G16" s="166" t="str">
        <f t="shared" ref="G16:G40" si="3">IF($A16="","",IF(F16=0,0,E16/F16))</f>
        <v/>
      </c>
      <c r="H16" s="165"/>
      <c r="I16" s="157"/>
      <c r="J16" s="166" t="str">
        <f t="shared" ref="J16:J40" si="4">IF($A16="","",IF(I16=0,0,H16/I16))</f>
        <v/>
      </c>
      <c r="K16" s="170" t="str">
        <f t="shared" si="0"/>
        <v/>
      </c>
      <c r="L16" s="158" t="str">
        <f t="shared" si="1"/>
        <v/>
      </c>
      <c r="M16" s="166" t="str">
        <f t="shared" ref="M16:M40"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9" si="6">IF($A37="","",IF(C37=0,0,B37/C37))</f>
        <v/>
      </c>
      <c r="E37" s="165"/>
      <c r="F37" s="157"/>
      <c r="G37" s="166" t="str">
        <f t="shared" ref="G37:G39" si="7">IF($A37="","",IF(F37=0,0,E37/F37))</f>
        <v/>
      </c>
      <c r="H37" s="165"/>
      <c r="I37" s="157"/>
      <c r="J37" s="166" t="str">
        <f t="shared" ref="J37:J39" si="8">IF($A37="","",IF(I37=0,0,H37/I37))</f>
        <v/>
      </c>
      <c r="K37" s="170" t="str">
        <f t="shared" ref="K37:K39" si="9">IF($A37="","",SUM(B37,E37,H37))</f>
        <v/>
      </c>
      <c r="L37" s="158" t="str">
        <f t="shared" ref="L37:L39" si="10">IF($A37="","",SUM(C37,F37,I37))</f>
        <v/>
      </c>
      <c r="M37" s="166" t="str">
        <f t="shared" ref="M37:M39"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6"/>
        <v/>
      </c>
      <c r="E39" s="165"/>
      <c r="F39" s="157"/>
      <c r="G39" s="166" t="str">
        <f t="shared" si="7"/>
        <v/>
      </c>
      <c r="H39" s="165"/>
      <c r="I39" s="157"/>
      <c r="J39" s="166" t="str">
        <f t="shared" si="8"/>
        <v/>
      </c>
      <c r="K39" s="170" t="str">
        <f t="shared" si="9"/>
        <v/>
      </c>
      <c r="L39" s="158" t="str">
        <f t="shared" si="10"/>
        <v/>
      </c>
      <c r="M39" s="166" t="str">
        <f t="shared" si="11"/>
        <v/>
      </c>
    </row>
    <row r="40" spans="1:13" ht="18" customHeight="1">
      <c r="A40" s="173" t="str">
        <f>IF($C$8="Data Not Entered On Set-Up Worksheet","",IF(OR(VLOOKUP($C$8,County_Lookup,27,FALSE)="",VLOOKUP($C$8,County_Lookup,27,FALSE)=0),"",VLOOKUP($C$8,County_Lookup,27,FALSE)))</f>
        <v/>
      </c>
      <c r="B40" s="165"/>
      <c r="C40" s="157"/>
      <c r="D40" s="166" t="str">
        <f t="shared" si="2"/>
        <v/>
      </c>
      <c r="E40" s="165"/>
      <c r="F40" s="157"/>
      <c r="G40" s="166" t="str">
        <f t="shared" si="3"/>
        <v/>
      </c>
      <c r="H40" s="165"/>
      <c r="I40" s="157"/>
      <c r="J40" s="166" t="str">
        <f t="shared" si="4"/>
        <v/>
      </c>
      <c r="K40" s="170" t="str">
        <f t="shared" si="0"/>
        <v/>
      </c>
      <c r="L40" s="158" t="str">
        <f t="shared" si="1"/>
        <v/>
      </c>
      <c r="M40" s="166" t="str">
        <f t="shared" si="5"/>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92" priority="39">
      <formula>C3="Data Not Entered On Set-Up Worksheet"</formula>
    </cfRule>
  </conditionalFormatting>
  <conditionalFormatting sqref="C8">
    <cfRule type="expression" dxfId="191" priority="38">
      <formula>C8="Data Not Entered On Set-Up Worksheet"</formula>
    </cfRule>
  </conditionalFormatting>
  <conditionalFormatting sqref="C10">
    <cfRule type="expression" dxfId="190" priority="37">
      <formula>C10="Data Not Entered On Set-Up Worksheet"</formula>
    </cfRule>
  </conditionalFormatting>
  <conditionalFormatting sqref="B15:C36 B40:C40">
    <cfRule type="expression" dxfId="189" priority="36">
      <formula>AND($A15&lt;&gt;"",B15="")</formula>
    </cfRule>
  </conditionalFormatting>
  <conditionalFormatting sqref="F3">
    <cfRule type="expression" dxfId="188" priority="35">
      <formula>F3="Data Not Entered On Set-Up Worksheet"</formula>
    </cfRule>
  </conditionalFormatting>
  <conditionalFormatting sqref="F10">
    <cfRule type="expression" dxfId="187" priority="34">
      <formula>F10="Data Not Entered On Set-Up Worksheet"</formula>
    </cfRule>
  </conditionalFormatting>
  <conditionalFormatting sqref="I3">
    <cfRule type="expression" dxfId="186" priority="33">
      <formula>I3="Data Not Entered On Set-Up Worksheet"</formula>
    </cfRule>
  </conditionalFormatting>
  <conditionalFormatting sqref="I8">
    <cfRule type="expression" dxfId="185" priority="32">
      <formula>I8="Data Not Entered On Set-Up Worksheet"</formula>
    </cfRule>
  </conditionalFormatting>
  <conditionalFormatting sqref="I10">
    <cfRule type="expression" dxfId="184" priority="31">
      <formula>I10="Data Not Entered On Set-Up Worksheet"</formula>
    </cfRule>
  </conditionalFormatting>
  <conditionalFormatting sqref="L3">
    <cfRule type="expression" dxfId="183" priority="18">
      <formula>L3="Data Not Entered On Set-Up Worksheet"</formula>
    </cfRule>
  </conditionalFormatting>
  <conditionalFormatting sqref="L8">
    <cfRule type="expression" dxfId="182" priority="17">
      <formula>L8="Data Not Entered On Set-Up Worksheet"</formula>
    </cfRule>
  </conditionalFormatting>
  <conditionalFormatting sqref="L10">
    <cfRule type="expression" dxfId="181" priority="16">
      <formula>L10="Data Not Entered On Set-Up Worksheet"</formula>
    </cfRule>
  </conditionalFormatting>
  <conditionalFormatting sqref="E15:F36 E40:F40">
    <cfRule type="expression" dxfId="180" priority="15">
      <formula>AND($A15&lt;&gt;"",E15="")</formula>
    </cfRule>
  </conditionalFormatting>
  <conditionalFormatting sqref="H15:I36 H40:I40">
    <cfRule type="expression" dxfId="179" priority="14">
      <formula>AND($A15&lt;&gt;"",H15="")</formula>
    </cfRule>
  </conditionalFormatting>
  <conditionalFormatting sqref="B37:C37">
    <cfRule type="expression" dxfId="178" priority="9">
      <formula>AND($A37&lt;&gt;"",B37="")</formula>
    </cfRule>
  </conditionalFormatting>
  <conditionalFormatting sqref="E37:F37">
    <cfRule type="expression" dxfId="177" priority="8">
      <formula>AND($A37&lt;&gt;"",E37="")</formula>
    </cfRule>
  </conditionalFormatting>
  <conditionalFormatting sqref="H37:I37">
    <cfRule type="expression" dxfId="176" priority="7">
      <formula>AND($A37&lt;&gt;"",H37="")</formula>
    </cfRule>
  </conditionalFormatting>
  <conditionalFormatting sqref="B38:C38">
    <cfRule type="expression" dxfId="175" priority="6">
      <formula>AND($A38&lt;&gt;"",B38="")</formula>
    </cfRule>
  </conditionalFormatting>
  <conditionalFormatting sqref="E38:F38">
    <cfRule type="expression" dxfId="174" priority="5">
      <formula>AND($A38&lt;&gt;"",E38="")</formula>
    </cfRule>
  </conditionalFormatting>
  <conditionalFormatting sqref="H38:I38">
    <cfRule type="expression" dxfId="173" priority="4">
      <formula>AND($A38&lt;&gt;"",H38="")</formula>
    </cfRule>
  </conditionalFormatting>
  <conditionalFormatting sqref="B39:C39">
    <cfRule type="expression" dxfId="172" priority="3">
      <formula>AND($A39&lt;&gt;"",B39="")</formula>
    </cfRule>
  </conditionalFormatting>
  <conditionalFormatting sqref="E39:F39">
    <cfRule type="expression" dxfId="171" priority="2">
      <formula>AND($A39&lt;&gt;"",E39="")</formula>
    </cfRule>
  </conditionalFormatting>
  <conditionalFormatting sqref="H39:I39">
    <cfRule type="expression" dxfId="170" priority="1">
      <formula>AND($A39&lt;&gt;"",H39="")</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2020</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2019 - June 30, 2020</v>
      </c>
      <c r="F10" s="175" t="s">
        <v>164</v>
      </c>
      <c r="I10" s="61"/>
      <c r="L10" s="61"/>
    </row>
    <row r="11" spans="1:25" ht="13.8" thickBot="1"/>
    <row r="12" spans="1:25" s="44" customFormat="1" ht="18" customHeight="1" thickBot="1">
      <c r="A12" s="37"/>
      <c r="B12" s="159" t="s">
        <v>312</v>
      </c>
      <c r="C12" s="160"/>
      <c r="D12" s="161"/>
      <c r="E12" s="159" t="s">
        <v>330</v>
      </c>
      <c r="F12" s="160"/>
      <c r="G12" s="161"/>
      <c r="H12" s="159" t="s">
        <v>301</v>
      </c>
      <c r="I12" s="160"/>
      <c r="J12" s="161"/>
      <c r="K12" s="159" t="s">
        <v>331</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9" si="0">IF($A15="","",SUM(B15,E15,H15))</f>
        <v/>
      </c>
      <c r="L15" s="158" t="str">
        <f t="shared" ref="L15:L39"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9" si="2">IF($A16="","",IF(C16=0,0,B16/C16))</f>
        <v/>
      </c>
      <c r="E16" s="165"/>
      <c r="F16" s="157"/>
      <c r="G16" s="166" t="str">
        <f t="shared" ref="G16:G39" si="3">IF($A16="","",IF(F16=0,0,E16/F16))</f>
        <v/>
      </c>
      <c r="H16" s="165"/>
      <c r="I16" s="157"/>
      <c r="J16" s="166" t="str">
        <f t="shared" ref="J16:J39" si="4">IF($A16="","",IF(I16=0,0,H16/I16))</f>
        <v/>
      </c>
      <c r="K16" s="170" t="str">
        <f t="shared" si="0"/>
        <v/>
      </c>
      <c r="L16" s="158" t="str">
        <f t="shared" si="1"/>
        <v/>
      </c>
      <c r="M16" s="166" t="str">
        <f t="shared" ref="M16:M39"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8" si="6">IF($A37="","",IF(C37=0,0,B37/C37))</f>
        <v/>
      </c>
      <c r="E37" s="165"/>
      <c r="F37" s="157"/>
      <c r="G37" s="166" t="str">
        <f t="shared" ref="G37:G38" si="7">IF($A37="","",IF(F37=0,0,E37/F37))</f>
        <v/>
      </c>
      <c r="H37" s="165"/>
      <c r="I37" s="157"/>
      <c r="J37" s="166" t="str">
        <f t="shared" ref="J37:J38" si="8">IF($A37="","",IF(I37=0,0,H37/I37))</f>
        <v/>
      </c>
      <c r="K37" s="170" t="str">
        <f t="shared" ref="K37:K38" si="9">IF($A37="","",SUM(B37,E37,H37))</f>
        <v/>
      </c>
      <c r="L37" s="158" t="str">
        <f t="shared" ref="L37:L38" si="10">IF($A37="","",SUM(C37,F37,I37))</f>
        <v/>
      </c>
      <c r="M37" s="166" t="str">
        <f t="shared" ref="M37:M38"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2"/>
        <v/>
      </c>
      <c r="E39" s="165"/>
      <c r="F39" s="157"/>
      <c r="G39" s="166" t="str">
        <f t="shared" si="3"/>
        <v/>
      </c>
      <c r="H39" s="165"/>
      <c r="I39" s="157"/>
      <c r="J39" s="166" t="str">
        <f t="shared" si="4"/>
        <v/>
      </c>
      <c r="K39" s="170" t="str">
        <f t="shared" si="0"/>
        <v/>
      </c>
      <c r="L39" s="158" t="str">
        <f t="shared" si="1"/>
        <v/>
      </c>
      <c r="M39" s="166" t="str">
        <f t="shared" si="5"/>
        <v/>
      </c>
    </row>
    <row r="40" spans="1:13" ht="18" customHeight="1">
      <c r="A40" s="173" t="str">
        <f>IF($C$8="Data Not Entered On Set-Up Worksheet","",IF(OR(VLOOKUP($C$8,County_Lookup,27,FALSE)="",VLOOKUP($C$8,County_Lookup,27,FALSE)=0),"",VLOOKUP($C$8,County_Lookup,27,FALSE)))</f>
        <v/>
      </c>
      <c r="B40" s="165"/>
      <c r="C40" s="157"/>
      <c r="D40" s="166" t="str">
        <f>IF($A40="","",IF(C40=0,0,B40/C40))</f>
        <v/>
      </c>
      <c r="E40" s="165"/>
      <c r="F40" s="157"/>
      <c r="G40" s="166" t="str">
        <f>IF($A40="","",IF(F40=0,0,E40/F40))</f>
        <v/>
      </c>
      <c r="H40" s="165"/>
      <c r="I40" s="157"/>
      <c r="J40" s="166" t="str">
        <f>IF($A40="","",IF(I40=0,0,H40/I40))</f>
        <v/>
      </c>
      <c r="K40" s="170" t="str">
        <f>IF($A40="","",SUM(B40,E40,H40))</f>
        <v/>
      </c>
      <c r="L40" s="158" t="str">
        <f>IF($A40="","",SUM(C40,F40,I40))</f>
        <v/>
      </c>
      <c r="M40" s="166" t="str">
        <f>IF($A40="","",IF(L40=0,0,K40/L40))</f>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69" priority="23">
      <formula>C3="Data Not Entered On Set-Up Worksheet"</formula>
    </cfRule>
  </conditionalFormatting>
  <conditionalFormatting sqref="C8">
    <cfRule type="expression" dxfId="168" priority="22">
      <formula>C8="Data Not Entered On Set-Up Worksheet"</formula>
    </cfRule>
  </conditionalFormatting>
  <conditionalFormatting sqref="C10">
    <cfRule type="expression" dxfId="167" priority="21">
      <formula>C10="Data Not Entered On Set-Up Worksheet"</formula>
    </cfRule>
  </conditionalFormatting>
  <conditionalFormatting sqref="B15:C36 B39:C40 E39:F40 H39:I40">
    <cfRule type="expression" dxfId="166" priority="20">
      <formula>AND($A15&lt;&gt;"",B15="")</formula>
    </cfRule>
  </conditionalFormatting>
  <conditionalFormatting sqref="F3">
    <cfRule type="expression" dxfId="165" priority="19">
      <formula>F3="Data Not Entered On Set-Up Worksheet"</formula>
    </cfRule>
  </conditionalFormatting>
  <conditionalFormatting sqref="F10">
    <cfRule type="expression" dxfId="164" priority="18">
      <formula>F10="Data Not Entered On Set-Up Worksheet"</formula>
    </cfRule>
  </conditionalFormatting>
  <conditionalFormatting sqref="I3">
    <cfRule type="expression" dxfId="163" priority="17">
      <formula>I3="Data Not Entered On Set-Up Worksheet"</formula>
    </cfRule>
  </conditionalFormatting>
  <conditionalFormatting sqref="I8">
    <cfRule type="expression" dxfId="162" priority="16">
      <formula>I8="Data Not Entered On Set-Up Worksheet"</formula>
    </cfRule>
  </conditionalFormatting>
  <conditionalFormatting sqref="I10">
    <cfRule type="expression" dxfId="161" priority="15">
      <formula>I10="Data Not Entered On Set-Up Worksheet"</formula>
    </cfRule>
  </conditionalFormatting>
  <conditionalFormatting sqref="L3">
    <cfRule type="expression" dxfId="160" priority="14">
      <formula>L3="Data Not Entered On Set-Up Worksheet"</formula>
    </cfRule>
  </conditionalFormatting>
  <conditionalFormatting sqref="L8">
    <cfRule type="expression" dxfId="159" priority="13">
      <formula>L8="Data Not Entered On Set-Up Worksheet"</formula>
    </cfRule>
  </conditionalFormatting>
  <conditionalFormatting sqref="L10">
    <cfRule type="expression" dxfId="158" priority="12">
      <formula>L10="Data Not Entered On Set-Up Worksheet"</formula>
    </cfRule>
  </conditionalFormatting>
  <conditionalFormatting sqref="E15:F36">
    <cfRule type="expression" dxfId="157" priority="11">
      <formula>AND($A15&lt;&gt;"",E15="")</formula>
    </cfRule>
  </conditionalFormatting>
  <conditionalFormatting sqref="H15:I36">
    <cfRule type="expression" dxfId="156" priority="10">
      <formula>AND($A15&lt;&gt;"",H15="")</formula>
    </cfRule>
  </conditionalFormatting>
  <conditionalFormatting sqref="B37:C37">
    <cfRule type="expression" dxfId="155" priority="9">
      <formula>AND($A37&lt;&gt;"",B37="")</formula>
    </cfRule>
  </conditionalFormatting>
  <conditionalFormatting sqref="E37:F37">
    <cfRule type="expression" dxfId="154" priority="8">
      <formula>AND($A37&lt;&gt;"",E37="")</formula>
    </cfRule>
  </conditionalFormatting>
  <conditionalFormatting sqref="H37:I37">
    <cfRule type="expression" dxfId="153" priority="7">
      <formula>AND($A37&lt;&gt;"",H37="")</formula>
    </cfRule>
  </conditionalFormatting>
  <conditionalFormatting sqref="B38:C38">
    <cfRule type="expression" dxfId="152" priority="6">
      <formula>AND($A38&lt;&gt;"",B38="")</formula>
    </cfRule>
  </conditionalFormatting>
  <conditionalFormatting sqref="E38:F38">
    <cfRule type="expression" dxfId="151" priority="5">
      <formula>AND($A38&lt;&gt;"",E38="")</formula>
    </cfRule>
  </conditionalFormatting>
  <conditionalFormatting sqref="H38:I38">
    <cfRule type="expression" dxfId="150" priority="4">
      <formula>AND($A38&lt;&gt;"",H38="")</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4"/>
    <pageSetUpPr fitToPage="1"/>
  </sheetPr>
  <dimension ref="A1:G37"/>
  <sheetViews>
    <sheetView showGridLines="0" workbookViewId="0">
      <selection activeCell="C14" sqref="C14"/>
    </sheetView>
  </sheetViews>
  <sheetFormatPr defaultColWidth="9.109375" defaultRowHeight="13.2"/>
  <cols>
    <col min="1" max="1" width="22.44140625" style="28" customWidth="1"/>
    <col min="2" max="5" width="18.6640625" style="28" customWidth="1"/>
    <col min="6" max="16384" width="9.10937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2020</v>
      </c>
    </row>
    <row r="4" spans="1:7" ht="15" customHeight="1">
      <c r="C4" s="39"/>
    </row>
    <row r="5" spans="1:7" ht="15" customHeight="1">
      <c r="A5" s="37" t="s">
        <v>61</v>
      </c>
      <c r="C5" s="39"/>
    </row>
    <row r="6" spans="1:7" ht="15" customHeight="1">
      <c r="A6" s="37" t="s">
        <v>335</v>
      </c>
      <c r="C6" s="39"/>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2019 - June 30, 2020</v>
      </c>
    </row>
    <row r="13" spans="1:7" ht="45" customHeight="1">
      <c r="A13" s="105" t="s">
        <v>313</v>
      </c>
      <c r="B13" s="178" t="s">
        <v>26</v>
      </c>
      <c r="C13" s="105" t="s">
        <v>7</v>
      </c>
      <c r="D13" s="105" t="s">
        <v>314</v>
      </c>
      <c r="E13" s="105" t="s">
        <v>316</v>
      </c>
    </row>
    <row r="14" spans="1:7" ht="18" customHeight="1">
      <c r="A14" s="264" t="s">
        <v>32</v>
      </c>
      <c r="B14" s="179" t="s">
        <v>3</v>
      </c>
      <c r="C14" s="63"/>
      <c r="D14" s="129">
        <f>IF(C16=0,0,C14/C16)</f>
        <v>0</v>
      </c>
      <c r="E14" s="268">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5"/>
      <c r="B15" s="180" t="s">
        <v>4</v>
      </c>
      <c r="C15" s="63"/>
      <c r="D15" s="129">
        <f>IF(C16=0,0,C15/C16)</f>
        <v>0</v>
      </c>
      <c r="E15" s="269"/>
    </row>
    <row r="16" spans="1:7" ht="18" customHeight="1" thickBot="1">
      <c r="A16" s="266"/>
      <c r="B16" s="184" t="s">
        <v>2</v>
      </c>
      <c r="C16" s="185">
        <f>SUM(C14:C15)</f>
        <v>0</v>
      </c>
      <c r="D16" s="188"/>
      <c r="E16" s="270"/>
    </row>
    <row r="17" spans="1:5" ht="18" customHeight="1" thickTop="1">
      <c r="A17" s="265" t="s">
        <v>28</v>
      </c>
      <c r="B17" s="180" t="s">
        <v>3</v>
      </c>
      <c r="C17" s="182"/>
      <c r="D17" s="183">
        <f>IF(C19=0,0,C17/C19)</f>
        <v>0</v>
      </c>
      <c r="E17" s="271">
        <f>IF($C$37=0,0,$C19/$C$37)</f>
        <v>0</v>
      </c>
    </row>
    <row r="18" spans="1:5" ht="18" customHeight="1">
      <c r="A18" s="265"/>
      <c r="B18" s="180" t="s">
        <v>4</v>
      </c>
      <c r="C18" s="63"/>
      <c r="D18" s="129">
        <f>IF(C19=0,0,C18/C19)</f>
        <v>0</v>
      </c>
      <c r="E18" s="269"/>
    </row>
    <row r="19" spans="1:5" ht="18" customHeight="1" thickBot="1">
      <c r="A19" s="266"/>
      <c r="B19" s="184" t="s">
        <v>2</v>
      </c>
      <c r="C19" s="185">
        <f>SUM(C17:C18)</f>
        <v>0</v>
      </c>
      <c r="D19" s="188"/>
      <c r="E19" s="270"/>
    </row>
    <row r="20" spans="1:5" ht="18" customHeight="1" thickTop="1">
      <c r="A20" s="253" t="s">
        <v>33</v>
      </c>
      <c r="B20" s="180" t="s">
        <v>3</v>
      </c>
      <c r="C20" s="182"/>
      <c r="D20" s="183">
        <f>IF(C22=0,0,C20/C22)</f>
        <v>0</v>
      </c>
      <c r="E20" s="271">
        <f>IF($C$37=0,0,$C22/$C$37)</f>
        <v>0</v>
      </c>
    </row>
    <row r="21" spans="1:5" ht="18" customHeight="1">
      <c r="A21" s="253"/>
      <c r="B21" s="180" t="s">
        <v>4</v>
      </c>
      <c r="C21" s="63"/>
      <c r="D21" s="129">
        <f>IF(C22=0,0,C21/C22)</f>
        <v>0</v>
      </c>
      <c r="E21" s="269"/>
    </row>
    <row r="22" spans="1:5" ht="18" customHeight="1" thickBot="1">
      <c r="A22" s="267"/>
      <c r="B22" s="184" t="s">
        <v>2</v>
      </c>
      <c r="C22" s="185">
        <f>SUM(C20:C21)</f>
        <v>0</v>
      </c>
      <c r="D22" s="188"/>
      <c r="E22" s="270"/>
    </row>
    <row r="23" spans="1:5" ht="18" customHeight="1" thickTop="1">
      <c r="A23" s="250" t="s">
        <v>34</v>
      </c>
      <c r="B23" s="180" t="s">
        <v>3</v>
      </c>
      <c r="C23" s="182"/>
      <c r="D23" s="183">
        <f>IF(C25=0,0,C23/C25)</f>
        <v>0</v>
      </c>
      <c r="E23" s="271">
        <f>IF($C$37=0,0,$C25/$C$37)</f>
        <v>0</v>
      </c>
    </row>
    <row r="24" spans="1:5" ht="18" customHeight="1">
      <c r="A24" s="250"/>
      <c r="B24" s="180" t="s">
        <v>4</v>
      </c>
      <c r="C24" s="63"/>
      <c r="D24" s="129">
        <f>IF(C25=0,0,C24/C25)</f>
        <v>0</v>
      </c>
      <c r="E24" s="269"/>
    </row>
    <row r="25" spans="1:5" ht="18" customHeight="1" thickBot="1">
      <c r="A25" s="272"/>
      <c r="B25" s="184" t="s">
        <v>2</v>
      </c>
      <c r="C25" s="185">
        <f>SUM(C23:C24)</f>
        <v>0</v>
      </c>
      <c r="D25" s="188"/>
      <c r="E25" s="270"/>
    </row>
    <row r="26" spans="1:5" ht="18" customHeight="1" thickTop="1">
      <c r="A26" s="253" t="s">
        <v>29</v>
      </c>
      <c r="B26" s="180" t="s">
        <v>3</v>
      </c>
      <c r="C26" s="182"/>
      <c r="D26" s="183">
        <f>IF(C28=0,0,C26/C28)</f>
        <v>0</v>
      </c>
      <c r="E26" s="271">
        <f>IF($C$37=0,0,$C28/$C$37)</f>
        <v>0</v>
      </c>
    </row>
    <row r="27" spans="1:5" ht="18" customHeight="1">
      <c r="A27" s="253"/>
      <c r="B27" s="180" t="s">
        <v>4</v>
      </c>
      <c r="C27" s="63"/>
      <c r="D27" s="129">
        <f>IF(C28=0,0,C27/C28)</f>
        <v>0</v>
      </c>
      <c r="E27" s="269"/>
    </row>
    <row r="28" spans="1:5" ht="18" customHeight="1" thickBot="1">
      <c r="A28" s="267"/>
      <c r="B28" s="184" t="s">
        <v>2</v>
      </c>
      <c r="C28" s="185">
        <f>SUM(C26:C27)</f>
        <v>0</v>
      </c>
      <c r="D28" s="188"/>
      <c r="E28" s="270"/>
    </row>
    <row r="29" spans="1:5" ht="18" customHeight="1" thickTop="1">
      <c r="A29" s="253" t="s">
        <v>0</v>
      </c>
      <c r="B29" s="180" t="s">
        <v>3</v>
      </c>
      <c r="C29" s="182"/>
      <c r="D29" s="183">
        <f>IF(C31=0,0,C29/C31)</f>
        <v>0</v>
      </c>
      <c r="E29" s="271">
        <f>IF($C$37=0,0,$C31/$C$37)</f>
        <v>0</v>
      </c>
    </row>
    <row r="30" spans="1:5" ht="18" customHeight="1">
      <c r="A30" s="253"/>
      <c r="B30" s="180" t="s">
        <v>4</v>
      </c>
      <c r="C30" s="63"/>
      <c r="D30" s="129">
        <f>IF(C31=0,0,C30/C31)</f>
        <v>0</v>
      </c>
      <c r="E30" s="269"/>
    </row>
    <row r="31" spans="1:5" ht="18" customHeight="1" thickBot="1">
      <c r="A31" s="267"/>
      <c r="B31" s="184" t="s">
        <v>2</v>
      </c>
      <c r="C31" s="185">
        <f>SUM(C29:C30)</f>
        <v>0</v>
      </c>
      <c r="D31" s="188"/>
      <c r="E31" s="270"/>
    </row>
    <row r="32" spans="1:5" ht="18" customHeight="1" thickTop="1">
      <c r="A32" s="253" t="s">
        <v>1</v>
      </c>
      <c r="B32" s="180" t="s">
        <v>3</v>
      </c>
      <c r="C32" s="182"/>
      <c r="D32" s="183">
        <f>IF(C34=0,0,C32/C34)</f>
        <v>0</v>
      </c>
      <c r="E32" s="271">
        <f>IF($C$37=0,0,$C34/$C$37)</f>
        <v>0</v>
      </c>
    </row>
    <row r="33" spans="1:5" ht="18" customHeight="1">
      <c r="A33" s="253"/>
      <c r="B33" s="180" t="s">
        <v>4</v>
      </c>
      <c r="C33" s="63"/>
      <c r="D33" s="129">
        <f>IF(C34=0,0,C33/C34)</f>
        <v>0</v>
      </c>
      <c r="E33" s="269"/>
    </row>
    <row r="34" spans="1:5" ht="18" customHeight="1" thickBot="1">
      <c r="A34" s="267"/>
      <c r="B34" s="184" t="s">
        <v>2</v>
      </c>
      <c r="C34" s="185">
        <f>SUM(C32:C33)</f>
        <v>0</v>
      </c>
      <c r="D34" s="188"/>
      <c r="E34" s="270"/>
    </row>
    <row r="35" spans="1:5" ht="18" customHeight="1" thickTop="1">
      <c r="A35" s="250" t="s">
        <v>315</v>
      </c>
      <c r="B35" s="180" t="s">
        <v>3</v>
      </c>
      <c r="C35" s="176">
        <f>C14+C17+C20+C29+C32+C23+C26</f>
        <v>0</v>
      </c>
      <c r="D35" s="183">
        <f>IF(C37=0,0,C35/C37)</f>
        <v>0</v>
      </c>
      <c r="E35" s="271">
        <f>SUM(E14,E17,E20,E23,E26,E29,E32)</f>
        <v>0</v>
      </c>
    </row>
    <row r="36" spans="1:5" ht="18" customHeight="1">
      <c r="A36" s="253"/>
      <c r="B36" s="180" t="s">
        <v>4</v>
      </c>
      <c r="C36" s="76">
        <f>C15+C18+C21+C30+C33+C24+C27</f>
        <v>0</v>
      </c>
      <c r="D36" s="129">
        <f>IF(C37=0,0,C36/C37)</f>
        <v>0</v>
      </c>
      <c r="E36" s="269"/>
    </row>
    <row r="37" spans="1:5" ht="18" customHeight="1">
      <c r="A37" s="254"/>
      <c r="B37" s="181" t="s">
        <v>2</v>
      </c>
      <c r="C37" s="76">
        <f>SUM(C35:C36)</f>
        <v>0</v>
      </c>
      <c r="D37" s="189"/>
      <c r="E37" s="273"/>
    </row>
  </sheetData>
  <sheetProtection sheet="1" objects="1" scenarios="1"/>
  <mergeCells count="16">
    <mergeCell ref="E23:E25"/>
    <mergeCell ref="E26:E28"/>
    <mergeCell ref="E29:E31"/>
    <mergeCell ref="E32:E34"/>
    <mergeCell ref="E35:E37"/>
    <mergeCell ref="A23:A25"/>
    <mergeCell ref="A26:A28"/>
    <mergeCell ref="A29:A31"/>
    <mergeCell ref="A32:A34"/>
    <mergeCell ref="A35:A37"/>
    <mergeCell ref="A14:A16"/>
    <mergeCell ref="A17:A19"/>
    <mergeCell ref="A20:A22"/>
    <mergeCell ref="E14:E16"/>
    <mergeCell ref="E17:E19"/>
    <mergeCell ref="E20:E22"/>
  </mergeCells>
  <phoneticPr fontId="7" type="noConversion"/>
  <conditionalFormatting sqref="C3">
    <cfRule type="expression" dxfId="149" priority="4">
      <formula>C3="Data Not Entered On Set-Up Worksheet"</formula>
    </cfRule>
  </conditionalFormatting>
  <conditionalFormatting sqref="C8">
    <cfRule type="expression" dxfId="148" priority="3">
      <formula>C8="Data Not Entered On Set-Up Worksheet"</formula>
    </cfRule>
  </conditionalFormatting>
  <conditionalFormatting sqref="C10">
    <cfRule type="expression" dxfId="147" priority="2">
      <formula>C10="Data Not Entered On Set-Up Worksheet"</formula>
    </cfRule>
  </conditionalFormatting>
  <conditionalFormatting sqref="C14:C15 C17:C18 C20:C21 C23:C24 C26:C27 C29:C30 C32:C33">
    <cfRule type="cellIs" dxfId="146"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4"/>
    <pageSetUpPr fitToPage="1"/>
  </sheetPr>
  <dimension ref="A1:M53"/>
  <sheetViews>
    <sheetView showGridLines="0" workbookViewId="0">
      <selection activeCell="B16" sqref="B16"/>
    </sheetView>
  </sheetViews>
  <sheetFormatPr defaultColWidth="9.109375" defaultRowHeight="13.2"/>
  <cols>
    <col min="1" max="1" width="22.44140625" style="40" customWidth="1"/>
    <col min="2" max="3" width="15.6640625" style="40" customWidth="1"/>
    <col min="4" max="11" width="15.6640625" style="42" customWidth="1"/>
    <col min="12" max="12" width="8.6640625" style="42" customWidth="1"/>
    <col min="13" max="13" width="38.109375" style="42" bestFit="1" customWidth="1"/>
    <col min="14" max="16" width="11.44140625" style="42" customWidth="1"/>
    <col min="17" max="20" width="11" style="42" customWidth="1"/>
    <col min="21" max="16384" width="9.109375" style="42"/>
  </cols>
  <sheetData>
    <row r="1" spans="1:13" ht="15" customHeight="1">
      <c r="A1" s="55" t="s">
        <v>77</v>
      </c>
    </row>
    <row r="2" spans="1:13" ht="15" customHeight="1">
      <c r="A2" s="55" t="s">
        <v>78</v>
      </c>
    </row>
    <row r="3" spans="1:13" ht="15" customHeight="1">
      <c r="A3" s="56" t="s">
        <v>342</v>
      </c>
      <c r="C3" s="68">
        <f>IF('Set-Up Worksheet'!F3="","Data Not Entered On Set-Up Worksheet",'Set-Up Worksheet'!F3)</f>
        <v>2020</v>
      </c>
    </row>
    <row r="4" spans="1:13" ht="15" customHeight="1">
      <c r="C4" s="1"/>
    </row>
    <row r="5" spans="1:13" ht="15" customHeight="1">
      <c r="A5" s="52" t="s">
        <v>61</v>
      </c>
      <c r="C5" s="1"/>
    </row>
    <row r="6" spans="1:13" ht="15" customHeight="1">
      <c r="A6" s="52" t="s">
        <v>321</v>
      </c>
      <c r="C6" s="1"/>
    </row>
    <row r="7" spans="1:13" ht="15" customHeight="1">
      <c r="A7" s="56"/>
      <c r="C7" s="1"/>
    </row>
    <row r="8" spans="1:13" ht="15" customHeight="1">
      <c r="A8" s="56" t="s">
        <v>79</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2019 - June 30, 2020</v>
      </c>
    </row>
    <row r="13" spans="1:13" s="72" customFormat="1" ht="30" customHeight="1">
      <c r="A13" s="190"/>
      <c r="B13" s="186" t="s">
        <v>317</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333</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334</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319</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336</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333</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334</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319</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337</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333</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334</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319</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145" priority="13">
      <formula>C3="Data Not Entered On Set-Up Worksheet"</formula>
    </cfRule>
  </conditionalFormatting>
  <conditionalFormatting sqref="C8">
    <cfRule type="expression" dxfId="144" priority="12">
      <formula>C8="Data Not Entered On Set-Up Worksheet"</formula>
    </cfRule>
  </conditionalFormatting>
  <conditionalFormatting sqref="C10">
    <cfRule type="expression" dxfId="143" priority="11">
      <formula>C10="Data Not Entered On Set-Up Worksheet"</formula>
    </cfRule>
  </conditionalFormatting>
  <conditionalFormatting sqref="B16:B19 D16:D19 F16:F19 H16:H19 B30:B33 D30:D33 F30:F33 H30:H33 J44:J47 H21:H24 F21:F24 D21:D24 B21:B24 H35:H38 F35:F38 D35:D38 B35:B38 J49:J53">
    <cfRule type="cellIs" dxfId="142" priority="10" operator="equal">
      <formula>""</formula>
    </cfRule>
  </conditionalFormatting>
  <conditionalFormatting sqref="B53">
    <cfRule type="cellIs" dxfId="141" priority="8" operator="equal">
      <formula>""</formula>
    </cfRule>
  </conditionalFormatting>
  <conditionalFormatting sqref="D53">
    <cfRule type="cellIs" dxfId="140" priority="7" operator="equal">
      <formula>""</formula>
    </cfRule>
  </conditionalFormatting>
  <conditionalFormatting sqref="F53">
    <cfRule type="cellIs" dxfId="139" priority="6" operator="equal">
      <formula>""</formula>
    </cfRule>
  </conditionalFormatting>
  <conditionalFormatting sqref="H53">
    <cfRule type="cellIs" dxfId="138" priority="5" operator="equal">
      <formula>""</formula>
    </cfRule>
  </conditionalFormatting>
  <conditionalFormatting sqref="B20 D20 F20 H20">
    <cfRule type="cellIs" dxfId="137" priority="3" operator="equal">
      <formula>""</formula>
    </cfRule>
  </conditionalFormatting>
  <conditionalFormatting sqref="B34 D34 F34 H34">
    <cfRule type="cellIs" dxfId="136" priority="2" operator="equal">
      <formula>""</formula>
    </cfRule>
  </conditionalFormatting>
  <conditionalFormatting sqref="J48">
    <cfRule type="cellIs" dxfId="135"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4"/>
    <pageSetUpPr fitToPage="1"/>
  </sheetPr>
  <dimension ref="A1:AG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1" width="12.6640625" style="28" customWidth="1"/>
    <col min="22" max="22" width="8.88671875" style="28" bestFit="1" customWidth="1"/>
    <col min="23" max="16384" width="9.109375" style="28"/>
  </cols>
  <sheetData>
    <row r="1" spans="1:33" ht="15" customHeight="1">
      <c r="A1" s="55" t="s">
        <v>77</v>
      </c>
    </row>
    <row r="2" spans="1:33" ht="15" customHeight="1">
      <c r="A2" s="55" t="s">
        <v>78</v>
      </c>
    </row>
    <row r="3" spans="1:33" ht="15" customHeight="1">
      <c r="A3" s="37" t="s">
        <v>342</v>
      </c>
      <c r="D3" s="59">
        <f>IF('Set-Up Worksheet'!F3="","Data Not Entered On Set-Up Worksheet",'Set-Up Worksheet'!F3)</f>
        <v>2020</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324</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79</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2019 - June 30, 2020</v>
      </c>
      <c r="H10" s="175" t="s">
        <v>164</v>
      </c>
      <c r="J10" s="175" t="s">
        <v>164</v>
      </c>
      <c r="L10" s="61"/>
      <c r="O10" s="61"/>
      <c r="P10" s="61"/>
      <c r="U10" s="61"/>
    </row>
    <row r="11" spans="1:33" ht="13.8" thickBot="1"/>
    <row r="12" spans="1:33" ht="26.1" customHeight="1" thickBot="1">
      <c r="B12" s="159" t="s">
        <v>320</v>
      </c>
      <c r="C12" s="208"/>
      <c r="D12" s="208"/>
      <c r="E12" s="208"/>
      <c r="F12" s="208"/>
      <c r="G12" s="208"/>
      <c r="H12" s="208"/>
      <c r="I12" s="208"/>
      <c r="J12" s="208"/>
      <c r="K12" s="208"/>
      <c r="L12" s="208"/>
      <c r="M12" s="208"/>
      <c r="N12" s="208"/>
      <c r="O12" s="208"/>
      <c r="P12" s="208"/>
      <c r="Q12" s="208"/>
      <c r="R12" s="208"/>
      <c r="S12" s="208"/>
      <c r="T12" s="208"/>
      <c r="U12" s="211"/>
    </row>
    <row r="13" spans="1:33" s="44" customFormat="1" ht="27" thickBot="1">
      <c r="A13" s="37"/>
      <c r="B13" s="159" t="s">
        <v>9</v>
      </c>
      <c r="C13" s="211"/>
      <c r="D13" s="212" t="s">
        <v>10</v>
      </c>
      <c r="E13" s="161"/>
      <c r="F13" s="213" t="s">
        <v>11</v>
      </c>
      <c r="G13" s="214"/>
      <c r="H13" s="208" t="s">
        <v>333</v>
      </c>
      <c r="I13" s="161"/>
      <c r="J13" s="212" t="s">
        <v>334</v>
      </c>
      <c r="K13" s="225"/>
      <c r="L13" s="208" t="s">
        <v>319</v>
      </c>
      <c r="M13" s="161"/>
      <c r="N13" s="213" t="s">
        <v>12</v>
      </c>
      <c r="O13" s="161"/>
      <c r="P13" s="208" t="s">
        <v>1</v>
      </c>
      <c r="Q13" s="161"/>
      <c r="R13" s="159" t="s">
        <v>13</v>
      </c>
      <c r="S13" s="211"/>
      <c r="T13" s="159" t="s">
        <v>2</v>
      </c>
      <c r="U13" s="161"/>
    </row>
    <row r="14" spans="1:33" ht="20.100000000000001" customHeight="1">
      <c r="A14" s="171" t="s">
        <v>195</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41" si="0">IF($A15="","",IF($T15=0,0,B15/$T15))</f>
        <v/>
      </c>
      <c r="D15" s="215"/>
      <c r="E15" s="217" t="str">
        <f t="shared" ref="E15:E41" si="1">IF($A15="","",IF($T15=0,0,D15/$T15))</f>
        <v/>
      </c>
      <c r="F15" s="215"/>
      <c r="G15" s="217" t="str">
        <f t="shared" ref="G15:G41" si="2">IF($A15="","",IF($T15=0,0,F15/$T15))</f>
        <v/>
      </c>
      <c r="H15" s="215"/>
      <c r="I15" s="223" t="str">
        <f t="shared" ref="I15:K41" si="3">IF($A15="","",IF($T15=0,0,H15/$T15))</f>
        <v/>
      </c>
      <c r="J15" s="215"/>
      <c r="K15" s="217" t="str">
        <f t="shared" si="3"/>
        <v/>
      </c>
      <c r="L15" s="215"/>
      <c r="M15" s="217" t="str">
        <f t="shared" ref="M15:M41" si="4">IF($A15="","",IF($T15=0,0,L15/$T15))</f>
        <v/>
      </c>
      <c r="N15" s="215"/>
      <c r="O15" s="217" t="str">
        <f t="shared" ref="O15:O41" si="5">IF($A15="","",IF($T15=0,0,N15/$T15))</f>
        <v/>
      </c>
      <c r="P15" s="215"/>
      <c r="Q15" s="217" t="str">
        <f t="shared" ref="Q15:Q41" si="6">IF($A15="","",IF($T15=0,0,P15/$T15))</f>
        <v/>
      </c>
      <c r="R15" s="215"/>
      <c r="S15" s="217" t="str">
        <f t="shared" ref="S15:S41"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40" si="8">IF($A16="","",SUM(B16,D16,F16,H16,J16,L16,N16,P16,R16))</f>
        <v/>
      </c>
      <c r="U16" s="219" t="str">
        <f t="shared" ref="U16:U40"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C39" si="10">IF($A37="","",IF($T37=0,0,B37/$T37))</f>
        <v/>
      </c>
      <c r="D37" s="215"/>
      <c r="E37" s="227" t="str">
        <f t="shared" ref="E37:E39" si="11">IF($A37="","",IF($T37=0,0,D37/$T37))</f>
        <v/>
      </c>
      <c r="F37" s="215"/>
      <c r="G37" s="227" t="str">
        <f t="shared" ref="G37:G39" si="12">IF($A37="","",IF($T37=0,0,F37/$T37))</f>
        <v/>
      </c>
      <c r="H37" s="215"/>
      <c r="I37" s="227" t="str">
        <f t="shared" ref="I37:I39" si="13">IF($A37="","",IF($T37=0,0,H37/$T37))</f>
        <v/>
      </c>
      <c r="J37" s="215"/>
      <c r="K37" s="227" t="str">
        <f t="shared" ref="K37:K39" si="14">IF($A37="","",IF($T37=0,0,J37/$T37))</f>
        <v/>
      </c>
      <c r="L37" s="215"/>
      <c r="M37" s="227" t="str">
        <f t="shared" ref="M37:M39" si="15">IF($A37="","",IF($T37=0,0,L37/$T37))</f>
        <v/>
      </c>
      <c r="N37" s="215"/>
      <c r="O37" s="227" t="str">
        <f t="shared" ref="O37:O39" si="16">IF($A37="","",IF($T37=0,0,N37/$T37))</f>
        <v/>
      </c>
      <c r="P37" s="215"/>
      <c r="Q37" s="227" t="str">
        <f t="shared" ref="Q37:Q39" si="17">IF($A37="","",IF($T37=0,0,P37/$T37))</f>
        <v/>
      </c>
      <c r="R37" s="215"/>
      <c r="S37" s="227" t="str">
        <f t="shared" ref="S37:S39" si="18">IF($A37="","",IF($T37=0,0,R37/$T37))</f>
        <v/>
      </c>
      <c r="T37" s="216" t="str">
        <f t="shared" ref="T37:T39" si="19">IF($A37="","",SUM(B37,D37,F37,H37,J37,L37,N37,P37,R37))</f>
        <v/>
      </c>
      <c r="U37" s="219" t="str">
        <f t="shared" ref="U37:U39" si="20">IF($A37="","",SUM(C37,E37,G37,I37,K37,M37,O37,Q37,S37))</f>
        <v/>
      </c>
    </row>
    <row r="38" spans="1:21" ht="18" customHeight="1">
      <c r="A38" s="173" t="str">
        <f>IF($D$8="Data Not Entered On Set-Up Worksheet","",IF(OR(VLOOKUP($D$8,County_Lookup,25,FALSE)="",VLOOKUP($D$8,County_Lookup,25,FALSE)=0),"",VLOOKUP($D$8,County_Lookup,25,FALSE)))</f>
        <v/>
      </c>
      <c r="B38" s="215"/>
      <c r="C38" s="231" t="str">
        <f t="shared" si="10"/>
        <v/>
      </c>
      <c r="D38" s="215"/>
      <c r="E38" s="231" t="str">
        <f t="shared" si="11"/>
        <v/>
      </c>
      <c r="F38" s="215"/>
      <c r="G38" s="231" t="str">
        <f t="shared" si="12"/>
        <v/>
      </c>
      <c r="H38" s="215"/>
      <c r="I38" s="231" t="str">
        <f t="shared" si="13"/>
        <v/>
      </c>
      <c r="J38" s="215"/>
      <c r="K38" s="231" t="str">
        <f t="shared" si="14"/>
        <v/>
      </c>
      <c r="L38" s="215"/>
      <c r="M38" s="231" t="str">
        <f t="shared" si="15"/>
        <v/>
      </c>
      <c r="N38" s="215"/>
      <c r="O38" s="231" t="str">
        <f t="shared" si="16"/>
        <v/>
      </c>
      <c r="P38" s="215"/>
      <c r="Q38" s="231" t="str">
        <f t="shared" si="17"/>
        <v/>
      </c>
      <c r="R38" s="215"/>
      <c r="S38" s="231" t="str">
        <f t="shared" si="18"/>
        <v/>
      </c>
      <c r="T38" s="216" t="str">
        <f t="shared" si="19"/>
        <v/>
      </c>
      <c r="U38" s="219" t="str">
        <f t="shared" si="20"/>
        <v/>
      </c>
    </row>
    <row r="39" spans="1:21" ht="18" customHeight="1">
      <c r="A39" s="173" t="str">
        <f>IF($D$8="Data Not Entered On Set-Up Worksheet","",IF(OR(VLOOKUP($D$8,County_Lookup,26,FALSE)="",VLOOKUP($D$8,County_Lookup,26,FALSE)=0),"",VLOOKUP($D$8,County_Lookup,26,FALSE)))</f>
        <v/>
      </c>
      <c r="B39" s="215"/>
      <c r="C39" s="232" t="str">
        <f t="shared" si="10"/>
        <v/>
      </c>
      <c r="D39" s="215"/>
      <c r="E39" s="232" t="str">
        <f t="shared" si="11"/>
        <v/>
      </c>
      <c r="F39" s="215"/>
      <c r="G39" s="232" t="str">
        <f t="shared" si="12"/>
        <v/>
      </c>
      <c r="H39" s="215"/>
      <c r="I39" s="232" t="str">
        <f t="shared" si="13"/>
        <v/>
      </c>
      <c r="J39" s="215"/>
      <c r="K39" s="232" t="str">
        <f t="shared" si="14"/>
        <v/>
      </c>
      <c r="L39" s="215"/>
      <c r="M39" s="232" t="str">
        <f t="shared" si="15"/>
        <v/>
      </c>
      <c r="N39" s="215"/>
      <c r="O39" s="232" t="str">
        <f t="shared" si="16"/>
        <v/>
      </c>
      <c r="P39" s="215"/>
      <c r="Q39" s="232" t="str">
        <f t="shared" si="17"/>
        <v/>
      </c>
      <c r="R39" s="215"/>
      <c r="S39" s="232" t="str">
        <f t="shared" si="18"/>
        <v/>
      </c>
      <c r="T39" s="216" t="str">
        <f t="shared" si="19"/>
        <v/>
      </c>
      <c r="U39" s="219" t="str">
        <f t="shared" si="20"/>
        <v/>
      </c>
    </row>
    <row r="40" spans="1:2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23" t="str">
        <f t="shared" si="3"/>
        <v/>
      </c>
      <c r="J40" s="215"/>
      <c r="K40" s="217" t="str">
        <f t="shared" si="3"/>
        <v/>
      </c>
      <c r="L40" s="215"/>
      <c r="M40" s="217" t="str">
        <f t="shared" si="4"/>
        <v/>
      </c>
      <c r="N40" s="215"/>
      <c r="O40" s="217" t="str">
        <f t="shared" si="5"/>
        <v/>
      </c>
      <c r="P40" s="215"/>
      <c r="Q40" s="217" t="str">
        <f t="shared" si="6"/>
        <v/>
      </c>
      <c r="R40" s="215"/>
      <c r="S40" s="217" t="str">
        <f t="shared" si="7"/>
        <v/>
      </c>
      <c r="T40" s="216" t="str">
        <f t="shared" si="8"/>
        <v/>
      </c>
      <c r="U40" s="219" t="str">
        <f t="shared" si="9"/>
        <v/>
      </c>
    </row>
    <row r="41" spans="1:21" ht="18" customHeight="1" thickBot="1">
      <c r="A41" s="174" t="s">
        <v>2</v>
      </c>
      <c r="B41" s="167">
        <f>SUM(B15:B40)</f>
        <v>0</v>
      </c>
      <c r="C41" s="218">
        <f t="shared" si="0"/>
        <v>0</v>
      </c>
      <c r="D41" s="167">
        <f>SUM(D15:D40)</f>
        <v>0</v>
      </c>
      <c r="E41" s="218">
        <f t="shared" si="1"/>
        <v>0</v>
      </c>
      <c r="F41" s="167">
        <f>SUM(F15:F40)</f>
        <v>0</v>
      </c>
      <c r="G41" s="218">
        <f t="shared" si="2"/>
        <v>0</v>
      </c>
      <c r="H41" s="167">
        <f>SUM(H15:H40)</f>
        <v>0</v>
      </c>
      <c r="I41" s="222">
        <f t="shared" si="3"/>
        <v>0</v>
      </c>
      <c r="J41" s="167">
        <f>SUM(J15:J40)</f>
        <v>0</v>
      </c>
      <c r="K41" s="218">
        <f t="shared" si="3"/>
        <v>0</v>
      </c>
      <c r="L41" s="167">
        <f>SUM(L15:L40)</f>
        <v>0</v>
      </c>
      <c r="M41" s="218">
        <f t="shared" si="4"/>
        <v>0</v>
      </c>
      <c r="N41" s="167">
        <f>SUM(N15:N40)</f>
        <v>0</v>
      </c>
      <c r="O41" s="218">
        <f t="shared" si="5"/>
        <v>0</v>
      </c>
      <c r="P41" s="167">
        <f>SUM(P15:P40)</f>
        <v>0</v>
      </c>
      <c r="Q41" s="218">
        <f t="shared" si="6"/>
        <v>0</v>
      </c>
      <c r="R41" s="167">
        <f>SUM(R15:R40)</f>
        <v>0</v>
      </c>
      <c r="S41" s="218">
        <f t="shared" si="7"/>
        <v>0</v>
      </c>
      <c r="T41" s="167">
        <f t="shared" ref="T41" si="21">IF($A41="","",SUM(B41,D41,F41,H41,J41,L41,N41,P41,R41))</f>
        <v>0</v>
      </c>
      <c r="U41" s="220">
        <f t="shared" ref="U41" si="22">IF($A41="","",SUM(C41,E41,G41,I41,K41,M41,O41,Q41,S41))</f>
        <v>0</v>
      </c>
    </row>
    <row r="42" spans="1:21" ht="13.8" thickBot="1"/>
    <row r="43" spans="1:21" ht="26.1" customHeight="1" thickBot="1">
      <c r="B43" s="159" t="s">
        <v>338</v>
      </c>
      <c r="C43" s="208"/>
      <c r="D43" s="208"/>
      <c r="E43" s="208"/>
      <c r="F43" s="208"/>
      <c r="G43" s="208"/>
      <c r="H43" s="208"/>
      <c r="I43" s="208"/>
      <c r="J43" s="208"/>
      <c r="K43" s="208"/>
      <c r="L43" s="208"/>
      <c r="M43" s="208"/>
      <c r="N43" s="208"/>
      <c r="O43" s="208"/>
      <c r="P43" s="208"/>
      <c r="Q43" s="208"/>
      <c r="R43" s="208"/>
      <c r="S43" s="208"/>
      <c r="T43" s="208"/>
      <c r="U43" s="211"/>
    </row>
    <row r="44" spans="1:21" s="44" customFormat="1" ht="27" thickBot="1">
      <c r="A44" s="37"/>
      <c r="B44" s="159" t="s">
        <v>9</v>
      </c>
      <c r="C44" s="211"/>
      <c r="D44" s="212" t="s">
        <v>10</v>
      </c>
      <c r="E44" s="161"/>
      <c r="F44" s="213" t="s">
        <v>11</v>
      </c>
      <c r="G44" s="214"/>
      <c r="H44" s="208" t="s">
        <v>333</v>
      </c>
      <c r="I44" s="161"/>
      <c r="J44" s="212" t="s">
        <v>334</v>
      </c>
      <c r="K44" s="225"/>
      <c r="L44" s="208" t="s">
        <v>319</v>
      </c>
      <c r="M44" s="161"/>
      <c r="N44" s="213" t="s">
        <v>12</v>
      </c>
      <c r="O44" s="161"/>
      <c r="P44" s="208" t="s">
        <v>1</v>
      </c>
      <c r="Q44" s="161"/>
      <c r="R44" s="159" t="s">
        <v>13</v>
      </c>
      <c r="S44" s="211"/>
      <c r="T44" s="159" t="s">
        <v>2</v>
      </c>
      <c r="U44" s="161"/>
    </row>
    <row r="45" spans="1:21" ht="20.100000000000001" customHeight="1">
      <c r="A45" s="171" t="s">
        <v>195</v>
      </c>
      <c r="B45" s="162" t="s">
        <v>7</v>
      </c>
      <c r="C45" s="210" t="s">
        <v>6</v>
      </c>
      <c r="D45" s="209" t="s">
        <v>7</v>
      </c>
      <c r="E45" s="209" t="s">
        <v>6</v>
      </c>
      <c r="F45" s="162" t="s">
        <v>7</v>
      </c>
      <c r="G45" s="210" t="s">
        <v>6</v>
      </c>
      <c r="H45" s="209" t="s">
        <v>7</v>
      </c>
      <c r="I45" s="224" t="s">
        <v>6</v>
      </c>
      <c r="J45" s="209" t="s">
        <v>7</v>
      </c>
      <c r="K45" s="224" t="s">
        <v>6</v>
      </c>
      <c r="L45" s="209" t="s">
        <v>7</v>
      </c>
      <c r="M45" s="209" t="s">
        <v>6</v>
      </c>
      <c r="N45" s="162" t="s">
        <v>7</v>
      </c>
      <c r="O45" s="210" t="s">
        <v>6</v>
      </c>
      <c r="P45" s="209" t="s">
        <v>7</v>
      </c>
      <c r="Q45" s="209" t="s">
        <v>6</v>
      </c>
      <c r="R45" s="162" t="s">
        <v>7</v>
      </c>
      <c r="S45" s="210" t="s">
        <v>6</v>
      </c>
      <c r="T45" s="162" t="s">
        <v>7</v>
      </c>
      <c r="U45" s="210" t="s">
        <v>6</v>
      </c>
    </row>
    <row r="46" spans="1:21" ht="18" customHeight="1">
      <c r="A46" s="172" t="str">
        <f>IF($D$8="Data Not Entered On Set-Up Worksheet","",IF(OR(VLOOKUP($D$8,County_Lookup,2,FALSE)="",VLOOKUP($D$8,County_Lookup,2,FALSE)=0),"",VLOOKUP($D$8,County_Lookup,2,FALSE)))</f>
        <v/>
      </c>
      <c r="B46" s="215"/>
      <c r="C46" s="217" t="str">
        <f t="shared" ref="C46:C72" si="23">IF($A46="","",IF($T46=0,0,B46/$T46))</f>
        <v/>
      </c>
      <c r="D46" s="215"/>
      <c r="E46" s="217" t="str">
        <f t="shared" ref="E46:E72" si="24">IF($A46="","",IF($T46=0,0,D46/$T46))</f>
        <v/>
      </c>
      <c r="F46" s="215"/>
      <c r="G46" s="217" t="str">
        <f t="shared" ref="G46:G72" si="25">IF($A46="","",IF($T46=0,0,F46/$T46))</f>
        <v/>
      </c>
      <c r="H46" s="215"/>
      <c r="I46" s="223" t="str">
        <f t="shared" ref="I46:K72" si="26">IF($A46="","",IF($T46=0,0,H46/$T46))</f>
        <v/>
      </c>
      <c r="J46" s="215"/>
      <c r="K46" s="217" t="str">
        <f t="shared" si="26"/>
        <v/>
      </c>
      <c r="L46" s="215"/>
      <c r="M46" s="217" t="str">
        <f t="shared" ref="M46:M72" si="27">IF($A46="","",IF($T46=0,0,L46/$T46))</f>
        <v/>
      </c>
      <c r="N46" s="215"/>
      <c r="O46" s="217" t="str">
        <f t="shared" ref="O46:O72" si="28">IF($A46="","",IF($T46=0,0,N46/$T46))</f>
        <v/>
      </c>
      <c r="P46" s="215"/>
      <c r="Q46" s="217" t="str">
        <f t="shared" ref="Q46:Q72" si="29">IF($A46="","",IF($T46=0,0,P46/$T46))</f>
        <v/>
      </c>
      <c r="R46" s="215"/>
      <c r="S46" s="217" t="str">
        <f t="shared" ref="S46:S72" si="30">IF($A46="","",IF($T46=0,0,R46/$T46))</f>
        <v/>
      </c>
      <c r="T46" s="216" t="str">
        <f t="shared" ref="T46:T72" si="31">IF($A46="","",SUM(B46,D46,F46,H46,J46,L46,N46,P46,R46))</f>
        <v/>
      </c>
      <c r="U46" s="219" t="str">
        <f t="shared" ref="U46:U72" si="32">IF($A46="","",SUM(C46,E46,G46,I46,K46,M46,O46,Q46,S46))</f>
        <v/>
      </c>
    </row>
    <row r="47" spans="1:21" ht="18" customHeight="1">
      <c r="A47" s="173" t="str">
        <f>IF($D$8="Data Not Entered On Set-Up Worksheet","",IF(OR(VLOOKUP($D$8,County_Lookup,3,FALSE)="",VLOOKUP($D$8,County_Lookup,3,FALSE)=0),"",VLOOKUP($D$8,County_Lookup,3,FALSE)))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Worksheet","",IF(OR(VLOOKUP($D$8,County_Lookup,4,FALSE)="",VLOOKUP($D$8,County_Lookup,4,FALSE)=0),"",VLOOKUP($D$8,County_Lookup,4,FALSE)))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Worksheet","",IF(OR(VLOOKUP($D$8,County_Lookup,5,FALSE)="",VLOOKUP($D$8,County_Lookup,5,FALSE)=0),"",VLOOKUP($D$8,County_Lookup,5,FALSE)))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3" t="str">
        <f>IF($D$8="Data Not Entered On Set-Up Worksheet","",IF(OR(VLOOKUP($D$8,County_Lookup,6,FALSE)="",VLOOKUP($D$8,County_Lookup,6,FALSE)=0),"",VLOOKUP($D$8,County_Lookup,6,FALSE)))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Worksheet","",IF(OR(VLOOKUP($D$8,County_Lookup,7,FALSE)="",VLOOKUP($D$8,County_Lookup,7,FALSE)=0),"",VLOOKUP($D$8,County_Lookup,7,FALSE)))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2" t="str">
        <f>IF($D$8="Data Not Entered On Set-Up Worksheet","",IF(OR(VLOOKUP($D$8,County_Lookup,8,FALSE)="",VLOOKUP($D$8,County_Lookup,8,FALSE)=0),"",VLOOKUP($D$8,County_Lookup,8,FALSE)))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Worksheet","",IF(OR(VLOOKUP($D$8,County_Lookup,9,FALSE)="",VLOOKUP($D$8,County_Lookup,9,FALSE)=0),"",VLOOKUP($D$8,County_Lookup,9,FALSE)))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Worksheet","",IF(OR(VLOOKUP($D$8,County_Lookup,10,FALSE)="",VLOOKUP($D$8,County_Lookup,10,FALSE)=0),"",VLOOKUP($D$8,County_Lookup,10,FALSE)))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Worksheet","",IF(OR(VLOOKUP($D$8,County_Lookup,11,FALSE)="",VLOOKUP($D$8,County_Lookup,11,FALSE)=0),"",VLOOKUP($D$8,County_Lookup,11,FALSE)))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Worksheet","",IF(OR(VLOOKUP($D$8,County_Lookup,12,FALSE)="",VLOOKUP($D$8,County_Lookup,12,FALSE)=0),"",VLOOKUP($D$8,County_Lookup,12,FALSE)))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3" t="str">
        <f>IF($D$8="Data Not Entered On Set-Up Worksheet","",IF(OR(VLOOKUP($D$8,County_Lookup,13,FALSE)="",VLOOKUP($D$8,County_Lookup,13,FALSE)=0),"",VLOOKUP($D$8,County_Lookup,13,FALSE)))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Worksheet","",IF(OR(VLOOKUP($D$8,County_Lookup,14,FALSE)="",VLOOKUP($D$8,County_Lookup,14,FALSE)=0),"",VLOOKUP($D$8,County_Lookup,14,FALSE)))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2" t="str">
        <f>IF($D$8="Data Not Entered On Set-Up Worksheet","",IF(OR(VLOOKUP($D$8,County_Lookup,15,FALSE)="",VLOOKUP($D$8,County_Lookup,15,FALSE)=0),"",VLOOKUP($D$8,County_Lookup,15,FALSE)))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Worksheet","",IF(OR(VLOOKUP($D$8,County_Lookup,16,FALSE)="",VLOOKUP($D$8,County_Lookup,16,FALSE)=0),"",VLOOKUP($D$8,County_Lookup,16,FALSE)))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Worksheet","",IF(OR(VLOOKUP($D$8,County_Lookup,17,FALSE)="",VLOOKUP($D$8,County_Lookup,17,FALSE)=0),"",VLOOKUP($D$8,County_Lookup,17,FALSE)))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Worksheet","",IF(OR(VLOOKUP($D$8,County_Lookup,18,FALSE)="",VLOOKUP($D$8,County_Lookup,18,FALSE)=0),"",VLOOKUP($D$8,County_Lookup,18,FALSE)))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Worksheet","",IF(OR(VLOOKUP($D$8,County_Lookup,19,FALSE)="",VLOOKUP($D$8,County_Lookup,19,FALSE)=0),"",VLOOKUP($D$8,County_Lookup,19,FALSE)))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3" t="str">
        <f>IF($D$8="Data Not Entered On Set-Up Worksheet","",IF(OR(VLOOKUP($D$8,County_Lookup,20,FALSE)="",VLOOKUP($D$8,County_Lookup,20,FALSE)=0),"",VLOOKUP($D$8,County_Lookup,20,FALSE)))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Worksheet","",IF(OR(VLOOKUP($D$8,County_Lookup,21,FALSE)="",VLOOKUP($D$8,County_Lookup,21,FALSE)=0),"",VLOOKUP($D$8,County_Lookup,21,FALSE)))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2" t="str">
        <f>IF($D$8="Data Not Entered On Set-Up Worksheet","",IF(OR(VLOOKUP($D$8,County_Lookup,22,FALSE)="",VLOOKUP($D$8,County_Lookup,22,FALSE)=0),"",VLOOKUP($D$8,County_Lookup,22,FALSE)))</f>
        <v/>
      </c>
      <c r="B66" s="215"/>
      <c r="C66" s="217" t="str">
        <f t="shared" si="23"/>
        <v/>
      </c>
      <c r="D66" s="215"/>
      <c r="E66" s="217" t="str">
        <f t="shared" si="24"/>
        <v/>
      </c>
      <c r="F66" s="215"/>
      <c r="G66" s="217" t="str">
        <f t="shared" si="25"/>
        <v/>
      </c>
      <c r="H66" s="215"/>
      <c r="I66" s="223" t="str">
        <f t="shared" si="26"/>
        <v/>
      </c>
      <c r="J66" s="215"/>
      <c r="K66" s="217" t="str">
        <f t="shared" si="26"/>
        <v/>
      </c>
      <c r="L66" s="215"/>
      <c r="M66" s="217" t="str">
        <f t="shared" si="27"/>
        <v/>
      </c>
      <c r="N66" s="215"/>
      <c r="O66" s="217" t="str">
        <f t="shared" si="28"/>
        <v/>
      </c>
      <c r="P66" s="215"/>
      <c r="Q66" s="217" t="str">
        <f t="shared" si="29"/>
        <v/>
      </c>
      <c r="R66" s="215"/>
      <c r="S66" s="217" t="str">
        <f t="shared" si="30"/>
        <v/>
      </c>
      <c r="T66" s="216" t="str">
        <f t="shared" si="31"/>
        <v/>
      </c>
      <c r="U66" s="219" t="str">
        <f t="shared" si="32"/>
        <v/>
      </c>
    </row>
    <row r="67" spans="1:21" ht="18" customHeight="1">
      <c r="A67" s="173" t="str">
        <f>IF($D$8="Data Not Entered On Set-Up Worksheet","",IF(OR(VLOOKUP($D$8,County_Lookup,23,FALSE)="",VLOOKUP($D$8,County_Lookup,23,FALSE)=0),"",VLOOKUP($D$8,County_Lookup,23,FALSE)))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c r="A68" s="173" t="str">
        <f>IF($D$8="Data Not Entered On Set-Up Worksheet","",IF(OR(VLOOKUP($D$8,County_Lookup,24,FALSE)="",VLOOKUP($D$8,County_Lookup,24,FALSE)=0),"",VLOOKUP($D$8,County_Lookup,24,FALSE)))</f>
        <v/>
      </c>
      <c r="B68" s="215"/>
      <c r="C68" s="227" t="str">
        <f t="shared" ref="C68:C70" si="33">IF($A68="","",IF($T68=0,0,B68/$T68))</f>
        <v/>
      </c>
      <c r="D68" s="215"/>
      <c r="E68" s="227" t="str">
        <f t="shared" ref="E68:E70" si="34">IF($A68="","",IF($T68=0,0,D68/$T68))</f>
        <v/>
      </c>
      <c r="F68" s="215"/>
      <c r="G68" s="227" t="str">
        <f t="shared" ref="G68:G70" si="35">IF($A68="","",IF($T68=0,0,F68/$T68))</f>
        <v/>
      </c>
      <c r="H68" s="215"/>
      <c r="I68" s="227" t="str">
        <f t="shared" ref="I68:I70" si="36">IF($A68="","",IF($T68=0,0,H68/$T68))</f>
        <v/>
      </c>
      <c r="J68" s="215"/>
      <c r="K68" s="227" t="str">
        <f t="shared" ref="K68:K70" si="37">IF($A68="","",IF($T68=0,0,J68/$T68))</f>
        <v/>
      </c>
      <c r="L68" s="215"/>
      <c r="M68" s="227" t="str">
        <f t="shared" ref="M68:M70" si="38">IF($A68="","",IF($T68=0,0,L68/$T68))</f>
        <v/>
      </c>
      <c r="N68" s="215"/>
      <c r="O68" s="227" t="str">
        <f t="shared" ref="O68:O70" si="39">IF($A68="","",IF($T68=0,0,N68/$T68))</f>
        <v/>
      </c>
      <c r="P68" s="215"/>
      <c r="Q68" s="227" t="str">
        <f t="shared" ref="Q68:Q70" si="40">IF($A68="","",IF($T68=0,0,P68/$T68))</f>
        <v/>
      </c>
      <c r="R68" s="215"/>
      <c r="S68" s="227" t="str">
        <f t="shared" ref="S68:S70" si="41">IF($A68="","",IF($T68=0,0,R68/$T68))</f>
        <v/>
      </c>
      <c r="T68" s="216" t="str">
        <f t="shared" ref="T68:T70" si="42">IF($A68="","",SUM(B68,D68,F68,H68,J68,L68,N68,P68,R68))</f>
        <v/>
      </c>
      <c r="U68" s="219" t="str">
        <f t="shared" ref="U68:U70" si="43">IF($A68="","",SUM(C68,E68,G68,I68,K68,M68,O68,Q68,S68))</f>
        <v/>
      </c>
    </row>
    <row r="69" spans="1:21" ht="18" customHeight="1">
      <c r="A69" s="173" t="str">
        <f>IF($D$8="Data Not Entered On Set-Up Worksheet","",IF(OR(VLOOKUP($D$8,County_Lookup,25,FALSE)="",VLOOKUP($D$8,County_Lookup,25,FALSE)=0),"",VLOOKUP($D$8,County_Lookup,25,FALSE)))</f>
        <v/>
      </c>
      <c r="B69" s="215"/>
      <c r="C69" s="231" t="str">
        <f t="shared" si="33"/>
        <v/>
      </c>
      <c r="D69" s="215"/>
      <c r="E69" s="231" t="str">
        <f t="shared" si="34"/>
        <v/>
      </c>
      <c r="F69" s="215"/>
      <c r="G69" s="231" t="str">
        <f t="shared" si="35"/>
        <v/>
      </c>
      <c r="H69" s="215"/>
      <c r="I69" s="231" t="str">
        <f t="shared" si="36"/>
        <v/>
      </c>
      <c r="J69" s="215"/>
      <c r="K69" s="231" t="str">
        <f t="shared" si="37"/>
        <v/>
      </c>
      <c r="L69" s="215"/>
      <c r="M69" s="231" t="str">
        <f t="shared" si="38"/>
        <v/>
      </c>
      <c r="N69" s="215"/>
      <c r="O69" s="231" t="str">
        <f t="shared" si="39"/>
        <v/>
      </c>
      <c r="P69" s="215"/>
      <c r="Q69" s="231" t="str">
        <f t="shared" si="40"/>
        <v/>
      </c>
      <c r="R69" s="215"/>
      <c r="S69" s="231" t="str">
        <f t="shared" si="41"/>
        <v/>
      </c>
      <c r="T69" s="216" t="str">
        <f t="shared" si="42"/>
        <v/>
      </c>
      <c r="U69" s="219" t="str">
        <f t="shared" si="43"/>
        <v/>
      </c>
    </row>
    <row r="70" spans="1:21" ht="18" customHeight="1">
      <c r="A70" s="173" t="str">
        <f>IF($D$8="Data Not Entered On Set-Up Worksheet","",IF(OR(VLOOKUP($D$8,County_Lookup,26,FALSE)="",VLOOKUP($D$8,County_Lookup,26,FALSE)=0),"",VLOOKUP($D$8,County_Lookup,26,FALSE)))</f>
        <v/>
      </c>
      <c r="B70" s="215"/>
      <c r="C70" s="232" t="str">
        <f t="shared" si="33"/>
        <v/>
      </c>
      <c r="D70" s="215"/>
      <c r="E70" s="232" t="str">
        <f t="shared" si="34"/>
        <v/>
      </c>
      <c r="F70" s="215"/>
      <c r="G70" s="232" t="str">
        <f t="shared" si="35"/>
        <v/>
      </c>
      <c r="H70" s="215"/>
      <c r="I70" s="232" t="str">
        <f t="shared" si="36"/>
        <v/>
      </c>
      <c r="J70" s="215"/>
      <c r="K70" s="232" t="str">
        <f t="shared" si="37"/>
        <v/>
      </c>
      <c r="L70" s="215"/>
      <c r="M70" s="232" t="str">
        <f t="shared" si="38"/>
        <v/>
      </c>
      <c r="N70" s="215"/>
      <c r="O70" s="232" t="str">
        <f t="shared" si="39"/>
        <v/>
      </c>
      <c r="P70" s="215"/>
      <c r="Q70" s="232" t="str">
        <f t="shared" si="40"/>
        <v/>
      </c>
      <c r="R70" s="215"/>
      <c r="S70" s="232" t="str">
        <f t="shared" si="41"/>
        <v/>
      </c>
      <c r="T70" s="216" t="str">
        <f t="shared" si="42"/>
        <v/>
      </c>
      <c r="U70" s="219" t="str">
        <f t="shared" si="43"/>
        <v/>
      </c>
    </row>
    <row r="71" spans="1:21" ht="18" customHeight="1">
      <c r="A71" s="173" t="str">
        <f>IF($D$8="Data Not Entered On Set-Up Worksheet","",IF(OR(VLOOKUP($D$8,County_Lookup,27,FALSE)="",VLOOKUP($D$8,County_Lookup,27,FALSE)=0),"",VLOOKUP($D$8,County_Lookup,27,FALSE)))</f>
        <v/>
      </c>
      <c r="B71" s="215"/>
      <c r="C71" s="217" t="str">
        <f t="shared" si="23"/>
        <v/>
      </c>
      <c r="D71" s="215"/>
      <c r="E71" s="217" t="str">
        <f t="shared" si="24"/>
        <v/>
      </c>
      <c r="F71" s="215"/>
      <c r="G71" s="217" t="str">
        <f t="shared" si="25"/>
        <v/>
      </c>
      <c r="H71" s="215"/>
      <c r="I71" s="223" t="str">
        <f t="shared" si="26"/>
        <v/>
      </c>
      <c r="J71" s="215"/>
      <c r="K71" s="217" t="str">
        <f t="shared" si="26"/>
        <v/>
      </c>
      <c r="L71" s="215"/>
      <c r="M71" s="217" t="str">
        <f t="shared" si="27"/>
        <v/>
      </c>
      <c r="N71" s="215"/>
      <c r="O71" s="217" t="str">
        <f t="shared" si="28"/>
        <v/>
      </c>
      <c r="P71" s="215"/>
      <c r="Q71" s="217" t="str">
        <f t="shared" si="29"/>
        <v/>
      </c>
      <c r="R71" s="215"/>
      <c r="S71" s="217" t="str">
        <f t="shared" si="30"/>
        <v/>
      </c>
      <c r="T71" s="216" t="str">
        <f t="shared" si="31"/>
        <v/>
      </c>
      <c r="U71" s="219" t="str">
        <f t="shared" si="32"/>
        <v/>
      </c>
    </row>
    <row r="72" spans="1:21" ht="18" customHeight="1" thickBot="1">
      <c r="A72" s="174" t="s">
        <v>2</v>
      </c>
      <c r="B72" s="167">
        <f>SUM(B46:B71)</f>
        <v>0</v>
      </c>
      <c r="C72" s="218">
        <f t="shared" si="23"/>
        <v>0</v>
      </c>
      <c r="D72" s="167">
        <f>SUM(D46:D71)</f>
        <v>0</v>
      </c>
      <c r="E72" s="218">
        <f t="shared" si="24"/>
        <v>0</v>
      </c>
      <c r="F72" s="167">
        <f>SUM(F46:F71)</f>
        <v>0</v>
      </c>
      <c r="G72" s="218">
        <f t="shared" si="25"/>
        <v>0</v>
      </c>
      <c r="H72" s="167">
        <f>SUM(H46:H71)</f>
        <v>0</v>
      </c>
      <c r="I72" s="222">
        <f t="shared" si="26"/>
        <v>0</v>
      </c>
      <c r="J72" s="167">
        <f>SUM(J46:J71)</f>
        <v>0</v>
      </c>
      <c r="K72" s="218">
        <f t="shared" si="26"/>
        <v>0</v>
      </c>
      <c r="L72" s="167">
        <f>SUM(L46:L71)</f>
        <v>0</v>
      </c>
      <c r="M72" s="218">
        <f t="shared" si="27"/>
        <v>0</v>
      </c>
      <c r="N72" s="167">
        <f>SUM(N46:N71)</f>
        <v>0</v>
      </c>
      <c r="O72" s="218">
        <f t="shared" si="28"/>
        <v>0</v>
      </c>
      <c r="P72" s="167">
        <f>SUM(P46:P71)</f>
        <v>0</v>
      </c>
      <c r="Q72" s="218">
        <f t="shared" si="29"/>
        <v>0</v>
      </c>
      <c r="R72" s="167">
        <f>SUM(R46:R71)</f>
        <v>0</v>
      </c>
      <c r="S72" s="218">
        <f t="shared" si="30"/>
        <v>0</v>
      </c>
      <c r="T72" s="167">
        <f t="shared" si="31"/>
        <v>0</v>
      </c>
      <c r="U72" s="220">
        <f t="shared" si="32"/>
        <v>0</v>
      </c>
    </row>
    <row r="73" spans="1:21" ht="13.8" thickBot="1"/>
    <row r="74" spans="1:21" ht="26.1" customHeight="1" thickBot="1">
      <c r="B74" s="159" t="s">
        <v>339</v>
      </c>
      <c r="C74" s="208"/>
      <c r="D74" s="208"/>
      <c r="E74" s="208"/>
      <c r="F74" s="208"/>
      <c r="G74" s="208"/>
      <c r="H74" s="208"/>
      <c r="I74" s="208"/>
      <c r="J74" s="208"/>
      <c r="K74" s="208"/>
      <c r="L74" s="208"/>
      <c r="M74" s="208"/>
      <c r="N74" s="208"/>
      <c r="O74" s="208"/>
      <c r="P74" s="208"/>
      <c r="Q74" s="208"/>
      <c r="R74" s="208"/>
      <c r="S74" s="208"/>
      <c r="T74" s="208"/>
      <c r="U74" s="211"/>
    </row>
    <row r="75" spans="1:21" s="44" customFormat="1" ht="27" thickBot="1">
      <c r="A75" s="37"/>
      <c r="B75" s="159" t="s">
        <v>9</v>
      </c>
      <c r="C75" s="211"/>
      <c r="D75" s="212" t="s">
        <v>10</v>
      </c>
      <c r="E75" s="161"/>
      <c r="F75" s="213" t="s">
        <v>11</v>
      </c>
      <c r="G75" s="214"/>
      <c r="H75" s="208" t="s">
        <v>333</v>
      </c>
      <c r="I75" s="161"/>
      <c r="J75" s="212" t="s">
        <v>334</v>
      </c>
      <c r="K75" s="225"/>
      <c r="L75" s="208" t="s">
        <v>319</v>
      </c>
      <c r="M75" s="161"/>
      <c r="N75" s="213" t="s">
        <v>12</v>
      </c>
      <c r="O75" s="161"/>
      <c r="P75" s="208" t="s">
        <v>1</v>
      </c>
      <c r="Q75" s="161"/>
      <c r="R75" s="159" t="s">
        <v>13</v>
      </c>
      <c r="S75" s="211"/>
      <c r="T75" s="159" t="s">
        <v>2</v>
      </c>
      <c r="U75" s="161"/>
    </row>
    <row r="76" spans="1:21" ht="20.100000000000001" customHeight="1">
      <c r="A76" s="171" t="s">
        <v>195</v>
      </c>
      <c r="B76" s="278" t="s">
        <v>6</v>
      </c>
      <c r="C76" s="279"/>
      <c r="D76" s="278" t="s">
        <v>6</v>
      </c>
      <c r="E76" s="279"/>
      <c r="F76" s="278" t="s">
        <v>6</v>
      </c>
      <c r="G76" s="279"/>
      <c r="H76" s="278" t="s">
        <v>6</v>
      </c>
      <c r="I76" s="279"/>
      <c r="J76" s="278" t="s">
        <v>6</v>
      </c>
      <c r="K76" s="279"/>
      <c r="L76" s="278" t="s">
        <v>6</v>
      </c>
      <c r="M76" s="279"/>
      <c r="N76" s="278" t="s">
        <v>6</v>
      </c>
      <c r="O76" s="279"/>
      <c r="P76" s="278" t="s">
        <v>6</v>
      </c>
      <c r="Q76" s="279"/>
      <c r="R76" s="278" t="s">
        <v>6</v>
      </c>
      <c r="S76" s="279"/>
      <c r="T76" s="278" t="s">
        <v>6</v>
      </c>
      <c r="U76" s="279"/>
    </row>
    <row r="77" spans="1:21" ht="18" customHeight="1">
      <c r="A77" s="172" t="str">
        <f>IF($D$8="Data Not Entered On Set-Up Worksheet","",IF(OR(VLOOKUP($D$8,County_Lookup,2,FALSE)="",VLOOKUP($D$8,County_Lookup,2,FALSE)=0),"",VLOOKUP($D$8,County_Lookup,2,FALSE)))</f>
        <v/>
      </c>
      <c r="B77" s="274" t="str">
        <f t="shared" ref="B77:B103" si="44">IF($A77="","",IF(B46=0,0,B15/B46))</f>
        <v/>
      </c>
      <c r="C77" s="275"/>
      <c r="D77" s="274" t="str">
        <f t="shared" ref="D77:D103" si="45">IF($A77="","",IF(D46=0,0,D15/D46))</f>
        <v/>
      </c>
      <c r="E77" s="275"/>
      <c r="F77" s="274" t="str">
        <f t="shared" ref="F77:F103" si="46">IF($A77="","",IF(F46=0,0,F15/F46))</f>
        <v/>
      </c>
      <c r="G77" s="275"/>
      <c r="H77" s="274" t="str">
        <f t="shared" ref="H77:H103" si="47">IF($A77="","",IF(H46=0,0,H15/H46))</f>
        <v/>
      </c>
      <c r="I77" s="275"/>
      <c r="J77" s="274" t="str">
        <f t="shared" ref="J77:J103" si="48">IF($A77="","",IF(J46=0,0,J15/J46))</f>
        <v/>
      </c>
      <c r="K77" s="275"/>
      <c r="L77" s="274" t="str">
        <f t="shared" ref="L77:L103" si="49">IF($A77="","",IF(L46=0,0,L15/L46))</f>
        <v/>
      </c>
      <c r="M77" s="275"/>
      <c r="N77" s="274" t="str">
        <f t="shared" ref="N77:N103" si="50">IF($A77="","",IF(N46=0,0,N15/N46))</f>
        <v/>
      </c>
      <c r="O77" s="275"/>
      <c r="P77" s="274" t="str">
        <f t="shared" ref="P77:P103" si="51">IF($A77="","",IF(P46=0,0,P15/P46))</f>
        <v/>
      </c>
      <c r="Q77" s="275"/>
      <c r="R77" s="274" t="str">
        <f t="shared" ref="R77:R103" si="52">IF($A77="","",IF(R46=0,0,R15/R46))</f>
        <v/>
      </c>
      <c r="S77" s="275"/>
      <c r="T77" s="274" t="str">
        <f t="shared" ref="T77:T103" si="53">IF($A77="","",IF(T46=0,0,T15/T46))</f>
        <v/>
      </c>
      <c r="U77" s="275"/>
    </row>
    <row r="78" spans="1:21" ht="18" customHeight="1">
      <c r="A78" s="173" t="str">
        <f>IF($D$8="Data Not Entered On Set-Up Worksheet","",IF(OR(VLOOKUP($D$8,County_Lookup,3,FALSE)="",VLOOKUP($D$8,County_Lookup,3,FALSE)=0),"",VLOOKUP($D$8,County_Lookup,3,FALSE)))</f>
        <v/>
      </c>
      <c r="B78" s="274" t="str">
        <f t="shared" si="44"/>
        <v/>
      </c>
      <c r="C78" s="275"/>
      <c r="D78" s="274" t="str">
        <f t="shared" si="45"/>
        <v/>
      </c>
      <c r="E78" s="275"/>
      <c r="F78" s="274" t="str">
        <f t="shared" si="46"/>
        <v/>
      </c>
      <c r="G78" s="275"/>
      <c r="H78" s="274" t="str">
        <f t="shared" si="47"/>
        <v/>
      </c>
      <c r="I78" s="275"/>
      <c r="J78" s="274" t="str">
        <f t="shared" si="48"/>
        <v/>
      </c>
      <c r="K78" s="275"/>
      <c r="L78" s="274" t="str">
        <f t="shared" si="49"/>
        <v/>
      </c>
      <c r="M78" s="275"/>
      <c r="N78" s="274" t="str">
        <f t="shared" si="50"/>
        <v/>
      </c>
      <c r="O78" s="275"/>
      <c r="P78" s="274" t="str">
        <f t="shared" si="51"/>
        <v/>
      </c>
      <c r="Q78" s="275"/>
      <c r="R78" s="274" t="str">
        <f t="shared" si="52"/>
        <v/>
      </c>
      <c r="S78" s="275"/>
      <c r="T78" s="274" t="str">
        <f t="shared" si="53"/>
        <v/>
      </c>
      <c r="U78" s="275"/>
    </row>
    <row r="79" spans="1:21" ht="18" customHeight="1">
      <c r="A79" s="173" t="str">
        <f>IF($D$8="Data Not Entered On Set-Up Worksheet","",IF(OR(VLOOKUP($D$8,County_Lookup,4,FALSE)="",VLOOKUP($D$8,County_Lookup,4,FALSE)=0),"",VLOOKUP($D$8,County_Lookup,4,FALSE)))</f>
        <v/>
      </c>
      <c r="B79" s="274" t="str">
        <f t="shared" si="44"/>
        <v/>
      </c>
      <c r="C79" s="275"/>
      <c r="D79" s="274" t="str">
        <f t="shared" si="45"/>
        <v/>
      </c>
      <c r="E79" s="275"/>
      <c r="F79" s="274" t="str">
        <f t="shared" si="46"/>
        <v/>
      </c>
      <c r="G79" s="275"/>
      <c r="H79" s="274" t="str">
        <f t="shared" si="47"/>
        <v/>
      </c>
      <c r="I79" s="275"/>
      <c r="J79" s="274" t="str">
        <f t="shared" si="48"/>
        <v/>
      </c>
      <c r="K79" s="275"/>
      <c r="L79" s="274" t="str">
        <f t="shared" si="49"/>
        <v/>
      </c>
      <c r="M79" s="275"/>
      <c r="N79" s="274" t="str">
        <f t="shared" si="50"/>
        <v/>
      </c>
      <c r="O79" s="275"/>
      <c r="P79" s="274" t="str">
        <f t="shared" si="51"/>
        <v/>
      </c>
      <c r="Q79" s="275"/>
      <c r="R79" s="274" t="str">
        <f t="shared" si="52"/>
        <v/>
      </c>
      <c r="S79" s="275"/>
      <c r="T79" s="274" t="str">
        <f t="shared" si="53"/>
        <v/>
      </c>
      <c r="U79" s="275"/>
    </row>
    <row r="80" spans="1:21" ht="18" customHeight="1">
      <c r="A80" s="173" t="str">
        <f>IF($D$8="Data Not Entered On Set-Up Worksheet","",IF(OR(VLOOKUP($D$8,County_Lookup,5,FALSE)="",VLOOKUP($D$8,County_Lookup,5,FALSE)=0),"",VLOOKUP($D$8,County_Lookup,5,FALSE)))</f>
        <v/>
      </c>
      <c r="B80" s="274" t="str">
        <f t="shared" si="44"/>
        <v/>
      </c>
      <c r="C80" s="275"/>
      <c r="D80" s="274" t="str">
        <f t="shared" si="45"/>
        <v/>
      </c>
      <c r="E80" s="275"/>
      <c r="F80" s="274" t="str">
        <f t="shared" si="46"/>
        <v/>
      </c>
      <c r="G80" s="275"/>
      <c r="H80" s="274" t="str">
        <f t="shared" si="47"/>
        <v/>
      </c>
      <c r="I80" s="275"/>
      <c r="J80" s="274" t="str">
        <f t="shared" si="48"/>
        <v/>
      </c>
      <c r="K80" s="275"/>
      <c r="L80" s="274" t="str">
        <f t="shared" si="49"/>
        <v/>
      </c>
      <c r="M80" s="275"/>
      <c r="N80" s="274" t="str">
        <f t="shared" si="50"/>
        <v/>
      </c>
      <c r="O80" s="275"/>
      <c r="P80" s="274" t="str">
        <f t="shared" si="51"/>
        <v/>
      </c>
      <c r="Q80" s="275"/>
      <c r="R80" s="274" t="str">
        <f t="shared" si="52"/>
        <v/>
      </c>
      <c r="S80" s="275"/>
      <c r="T80" s="274" t="str">
        <f t="shared" si="53"/>
        <v/>
      </c>
      <c r="U80" s="275"/>
    </row>
    <row r="81" spans="1:21" ht="18" customHeight="1">
      <c r="A81" s="173" t="str">
        <f>IF($D$8="Data Not Entered On Set-Up Worksheet","",IF(OR(VLOOKUP($D$8,County_Lookup,6,FALSE)="",VLOOKUP($D$8,County_Lookup,6,FALSE)=0),"",VLOOKUP($D$8,County_Lookup,6,FALSE)))</f>
        <v/>
      </c>
      <c r="B81" s="274" t="str">
        <f t="shared" si="44"/>
        <v/>
      </c>
      <c r="C81" s="275"/>
      <c r="D81" s="274" t="str">
        <f t="shared" si="45"/>
        <v/>
      </c>
      <c r="E81" s="275"/>
      <c r="F81" s="274" t="str">
        <f t="shared" si="46"/>
        <v/>
      </c>
      <c r="G81" s="275"/>
      <c r="H81" s="274" t="str">
        <f t="shared" si="47"/>
        <v/>
      </c>
      <c r="I81" s="275"/>
      <c r="J81" s="274" t="str">
        <f t="shared" si="48"/>
        <v/>
      </c>
      <c r="K81" s="275"/>
      <c r="L81" s="274" t="str">
        <f t="shared" si="49"/>
        <v/>
      </c>
      <c r="M81" s="275"/>
      <c r="N81" s="274" t="str">
        <f t="shared" si="50"/>
        <v/>
      </c>
      <c r="O81" s="275"/>
      <c r="P81" s="274" t="str">
        <f t="shared" si="51"/>
        <v/>
      </c>
      <c r="Q81" s="275"/>
      <c r="R81" s="274" t="str">
        <f t="shared" si="52"/>
        <v/>
      </c>
      <c r="S81" s="275"/>
      <c r="T81" s="274" t="str">
        <f t="shared" si="53"/>
        <v/>
      </c>
      <c r="U81" s="275"/>
    </row>
    <row r="82" spans="1:21" ht="18" customHeight="1">
      <c r="A82" s="173" t="str">
        <f>IF($D$8="Data Not Entered On Set-Up Worksheet","",IF(OR(VLOOKUP($D$8,County_Lookup,7,FALSE)="",VLOOKUP($D$8,County_Lookup,7,FALSE)=0),"",VLOOKUP($D$8,County_Lookup,7,FALSE)))</f>
        <v/>
      </c>
      <c r="B82" s="274" t="str">
        <f t="shared" si="44"/>
        <v/>
      </c>
      <c r="C82" s="275"/>
      <c r="D82" s="274" t="str">
        <f t="shared" si="45"/>
        <v/>
      </c>
      <c r="E82" s="275"/>
      <c r="F82" s="274" t="str">
        <f t="shared" si="46"/>
        <v/>
      </c>
      <c r="G82" s="275"/>
      <c r="H82" s="274" t="str">
        <f t="shared" si="47"/>
        <v/>
      </c>
      <c r="I82" s="275"/>
      <c r="J82" s="274" t="str">
        <f t="shared" si="48"/>
        <v/>
      </c>
      <c r="K82" s="275"/>
      <c r="L82" s="274" t="str">
        <f t="shared" si="49"/>
        <v/>
      </c>
      <c r="M82" s="275"/>
      <c r="N82" s="274" t="str">
        <f t="shared" si="50"/>
        <v/>
      </c>
      <c r="O82" s="275"/>
      <c r="P82" s="274" t="str">
        <f t="shared" si="51"/>
        <v/>
      </c>
      <c r="Q82" s="275"/>
      <c r="R82" s="274" t="str">
        <f t="shared" si="52"/>
        <v/>
      </c>
      <c r="S82" s="275"/>
      <c r="T82" s="274" t="str">
        <f t="shared" si="53"/>
        <v/>
      </c>
      <c r="U82" s="275"/>
    </row>
    <row r="83" spans="1:21" ht="18" customHeight="1">
      <c r="A83" s="172" t="str">
        <f>IF($D$8="Data Not Entered On Set-Up Worksheet","",IF(OR(VLOOKUP($D$8,County_Lookup,8,FALSE)="",VLOOKUP($D$8,County_Lookup,8,FALSE)=0),"",VLOOKUP($D$8,County_Lookup,8,FALSE)))</f>
        <v/>
      </c>
      <c r="B83" s="274" t="str">
        <f t="shared" si="44"/>
        <v/>
      </c>
      <c r="C83" s="275"/>
      <c r="D83" s="274" t="str">
        <f t="shared" si="45"/>
        <v/>
      </c>
      <c r="E83" s="275"/>
      <c r="F83" s="274" t="str">
        <f t="shared" si="46"/>
        <v/>
      </c>
      <c r="G83" s="275"/>
      <c r="H83" s="274" t="str">
        <f t="shared" si="47"/>
        <v/>
      </c>
      <c r="I83" s="275"/>
      <c r="J83" s="274" t="str">
        <f t="shared" si="48"/>
        <v/>
      </c>
      <c r="K83" s="275"/>
      <c r="L83" s="274" t="str">
        <f t="shared" si="49"/>
        <v/>
      </c>
      <c r="M83" s="275"/>
      <c r="N83" s="274" t="str">
        <f t="shared" si="50"/>
        <v/>
      </c>
      <c r="O83" s="275"/>
      <c r="P83" s="274" t="str">
        <f t="shared" si="51"/>
        <v/>
      </c>
      <c r="Q83" s="275"/>
      <c r="R83" s="274" t="str">
        <f t="shared" si="52"/>
        <v/>
      </c>
      <c r="S83" s="275"/>
      <c r="T83" s="274" t="str">
        <f t="shared" si="53"/>
        <v/>
      </c>
      <c r="U83" s="275"/>
    </row>
    <row r="84" spans="1:21" ht="18" customHeight="1">
      <c r="A84" s="173" t="str">
        <f>IF($D$8="Data Not Entered On Set-Up Worksheet","",IF(OR(VLOOKUP($D$8,County_Lookup,9,FALSE)="",VLOOKUP($D$8,County_Lookup,9,FALSE)=0),"",VLOOKUP($D$8,County_Lookup,9,FALSE)))</f>
        <v/>
      </c>
      <c r="B84" s="274" t="str">
        <f t="shared" si="44"/>
        <v/>
      </c>
      <c r="C84" s="275"/>
      <c r="D84" s="274" t="str">
        <f t="shared" si="45"/>
        <v/>
      </c>
      <c r="E84" s="275"/>
      <c r="F84" s="274" t="str">
        <f t="shared" si="46"/>
        <v/>
      </c>
      <c r="G84" s="275"/>
      <c r="H84" s="274" t="str">
        <f t="shared" si="47"/>
        <v/>
      </c>
      <c r="I84" s="275"/>
      <c r="J84" s="274" t="str">
        <f t="shared" si="48"/>
        <v/>
      </c>
      <c r="K84" s="275"/>
      <c r="L84" s="274" t="str">
        <f t="shared" si="49"/>
        <v/>
      </c>
      <c r="M84" s="275"/>
      <c r="N84" s="274" t="str">
        <f t="shared" si="50"/>
        <v/>
      </c>
      <c r="O84" s="275"/>
      <c r="P84" s="274" t="str">
        <f t="shared" si="51"/>
        <v/>
      </c>
      <c r="Q84" s="275"/>
      <c r="R84" s="274" t="str">
        <f t="shared" si="52"/>
        <v/>
      </c>
      <c r="S84" s="275"/>
      <c r="T84" s="274" t="str">
        <f t="shared" si="53"/>
        <v/>
      </c>
      <c r="U84" s="275"/>
    </row>
    <row r="85" spans="1:21" ht="18" customHeight="1">
      <c r="A85" s="173" t="str">
        <f>IF($D$8="Data Not Entered On Set-Up Worksheet","",IF(OR(VLOOKUP($D$8,County_Lookup,10,FALSE)="",VLOOKUP($D$8,County_Lookup,10,FALSE)=0),"",VLOOKUP($D$8,County_Lookup,10,FALSE)))</f>
        <v/>
      </c>
      <c r="B85" s="274" t="str">
        <f t="shared" si="44"/>
        <v/>
      </c>
      <c r="C85" s="275"/>
      <c r="D85" s="274" t="str">
        <f t="shared" si="45"/>
        <v/>
      </c>
      <c r="E85" s="275"/>
      <c r="F85" s="274" t="str">
        <f t="shared" si="46"/>
        <v/>
      </c>
      <c r="G85" s="275"/>
      <c r="H85" s="274" t="str">
        <f t="shared" si="47"/>
        <v/>
      </c>
      <c r="I85" s="275"/>
      <c r="J85" s="274" t="str">
        <f t="shared" si="48"/>
        <v/>
      </c>
      <c r="K85" s="275"/>
      <c r="L85" s="274" t="str">
        <f t="shared" si="49"/>
        <v/>
      </c>
      <c r="M85" s="275"/>
      <c r="N85" s="274" t="str">
        <f t="shared" si="50"/>
        <v/>
      </c>
      <c r="O85" s="275"/>
      <c r="P85" s="274" t="str">
        <f t="shared" si="51"/>
        <v/>
      </c>
      <c r="Q85" s="275"/>
      <c r="R85" s="274" t="str">
        <f t="shared" si="52"/>
        <v/>
      </c>
      <c r="S85" s="275"/>
      <c r="T85" s="274" t="str">
        <f t="shared" si="53"/>
        <v/>
      </c>
      <c r="U85" s="275"/>
    </row>
    <row r="86" spans="1:21" ht="18" customHeight="1">
      <c r="A86" s="173" t="str">
        <f>IF($D$8="Data Not Entered On Set-Up Worksheet","",IF(OR(VLOOKUP($D$8,County_Lookup,11,FALSE)="",VLOOKUP($D$8,County_Lookup,11,FALSE)=0),"",VLOOKUP($D$8,County_Lookup,11,FALSE)))</f>
        <v/>
      </c>
      <c r="B86" s="274" t="str">
        <f t="shared" si="44"/>
        <v/>
      </c>
      <c r="C86" s="275"/>
      <c r="D86" s="274" t="str">
        <f t="shared" si="45"/>
        <v/>
      </c>
      <c r="E86" s="275"/>
      <c r="F86" s="274" t="str">
        <f t="shared" si="46"/>
        <v/>
      </c>
      <c r="G86" s="275"/>
      <c r="H86" s="274" t="str">
        <f t="shared" si="47"/>
        <v/>
      </c>
      <c r="I86" s="275"/>
      <c r="J86" s="274" t="str">
        <f t="shared" si="48"/>
        <v/>
      </c>
      <c r="K86" s="275"/>
      <c r="L86" s="274" t="str">
        <f t="shared" si="49"/>
        <v/>
      </c>
      <c r="M86" s="275"/>
      <c r="N86" s="274" t="str">
        <f t="shared" si="50"/>
        <v/>
      </c>
      <c r="O86" s="275"/>
      <c r="P86" s="274" t="str">
        <f t="shared" si="51"/>
        <v/>
      </c>
      <c r="Q86" s="275"/>
      <c r="R86" s="274" t="str">
        <f t="shared" si="52"/>
        <v/>
      </c>
      <c r="S86" s="275"/>
      <c r="T86" s="274" t="str">
        <f t="shared" si="53"/>
        <v/>
      </c>
      <c r="U86" s="275"/>
    </row>
    <row r="87" spans="1:21" ht="18" customHeight="1">
      <c r="A87" s="173" t="str">
        <f>IF($D$8="Data Not Entered On Set-Up Worksheet","",IF(OR(VLOOKUP($D$8,County_Lookup,12,FALSE)="",VLOOKUP($D$8,County_Lookup,12,FALSE)=0),"",VLOOKUP($D$8,County_Lookup,12,FALSE)))</f>
        <v/>
      </c>
      <c r="B87" s="274" t="str">
        <f t="shared" si="44"/>
        <v/>
      </c>
      <c r="C87" s="275"/>
      <c r="D87" s="274" t="str">
        <f t="shared" si="45"/>
        <v/>
      </c>
      <c r="E87" s="275"/>
      <c r="F87" s="274" t="str">
        <f t="shared" si="46"/>
        <v/>
      </c>
      <c r="G87" s="275"/>
      <c r="H87" s="274" t="str">
        <f t="shared" si="47"/>
        <v/>
      </c>
      <c r="I87" s="275"/>
      <c r="J87" s="274" t="str">
        <f t="shared" si="48"/>
        <v/>
      </c>
      <c r="K87" s="275"/>
      <c r="L87" s="274" t="str">
        <f t="shared" si="49"/>
        <v/>
      </c>
      <c r="M87" s="275"/>
      <c r="N87" s="274" t="str">
        <f t="shared" si="50"/>
        <v/>
      </c>
      <c r="O87" s="275"/>
      <c r="P87" s="274" t="str">
        <f t="shared" si="51"/>
        <v/>
      </c>
      <c r="Q87" s="275"/>
      <c r="R87" s="274" t="str">
        <f t="shared" si="52"/>
        <v/>
      </c>
      <c r="S87" s="275"/>
      <c r="T87" s="274" t="str">
        <f t="shared" si="53"/>
        <v/>
      </c>
      <c r="U87" s="275"/>
    </row>
    <row r="88" spans="1:21" ht="18" customHeight="1">
      <c r="A88" s="173" t="str">
        <f>IF($D$8="Data Not Entered On Set-Up Worksheet","",IF(OR(VLOOKUP($D$8,County_Lookup,13,FALSE)="",VLOOKUP($D$8,County_Lookup,13,FALSE)=0),"",VLOOKUP($D$8,County_Lookup,13,FALSE)))</f>
        <v/>
      </c>
      <c r="B88" s="274" t="str">
        <f t="shared" si="44"/>
        <v/>
      </c>
      <c r="C88" s="275"/>
      <c r="D88" s="274" t="str">
        <f t="shared" si="45"/>
        <v/>
      </c>
      <c r="E88" s="275"/>
      <c r="F88" s="274" t="str">
        <f t="shared" si="46"/>
        <v/>
      </c>
      <c r="G88" s="275"/>
      <c r="H88" s="274" t="str">
        <f t="shared" si="47"/>
        <v/>
      </c>
      <c r="I88" s="275"/>
      <c r="J88" s="274" t="str">
        <f t="shared" si="48"/>
        <v/>
      </c>
      <c r="K88" s="275"/>
      <c r="L88" s="274" t="str">
        <f t="shared" si="49"/>
        <v/>
      </c>
      <c r="M88" s="275"/>
      <c r="N88" s="274" t="str">
        <f t="shared" si="50"/>
        <v/>
      </c>
      <c r="O88" s="275"/>
      <c r="P88" s="274" t="str">
        <f t="shared" si="51"/>
        <v/>
      </c>
      <c r="Q88" s="275"/>
      <c r="R88" s="274" t="str">
        <f t="shared" si="52"/>
        <v/>
      </c>
      <c r="S88" s="275"/>
      <c r="T88" s="274" t="str">
        <f t="shared" si="53"/>
        <v/>
      </c>
      <c r="U88" s="275"/>
    </row>
    <row r="89" spans="1:21" ht="18" customHeight="1">
      <c r="A89" s="173" t="str">
        <f>IF($D$8="Data Not Entered On Set-Up Worksheet","",IF(OR(VLOOKUP($D$8,County_Lookup,14,FALSE)="",VLOOKUP($D$8,County_Lookup,14,FALSE)=0),"",VLOOKUP($D$8,County_Lookup,14,FALSE)))</f>
        <v/>
      </c>
      <c r="B89" s="274" t="str">
        <f t="shared" si="44"/>
        <v/>
      </c>
      <c r="C89" s="275"/>
      <c r="D89" s="274" t="str">
        <f t="shared" si="45"/>
        <v/>
      </c>
      <c r="E89" s="275"/>
      <c r="F89" s="274" t="str">
        <f t="shared" si="46"/>
        <v/>
      </c>
      <c r="G89" s="275"/>
      <c r="H89" s="274" t="str">
        <f t="shared" si="47"/>
        <v/>
      </c>
      <c r="I89" s="275"/>
      <c r="J89" s="274" t="str">
        <f t="shared" si="48"/>
        <v/>
      </c>
      <c r="K89" s="275"/>
      <c r="L89" s="274" t="str">
        <f t="shared" si="49"/>
        <v/>
      </c>
      <c r="M89" s="275"/>
      <c r="N89" s="274" t="str">
        <f t="shared" si="50"/>
        <v/>
      </c>
      <c r="O89" s="275"/>
      <c r="P89" s="274" t="str">
        <f t="shared" si="51"/>
        <v/>
      </c>
      <c r="Q89" s="275"/>
      <c r="R89" s="274" t="str">
        <f t="shared" si="52"/>
        <v/>
      </c>
      <c r="S89" s="275"/>
      <c r="T89" s="274" t="str">
        <f t="shared" si="53"/>
        <v/>
      </c>
      <c r="U89" s="275"/>
    </row>
    <row r="90" spans="1:21" ht="18" customHeight="1">
      <c r="A90" s="172" t="str">
        <f>IF($D$8="Data Not Entered On Set-Up Worksheet","",IF(OR(VLOOKUP($D$8,County_Lookup,15,FALSE)="",VLOOKUP($D$8,County_Lookup,15,FALSE)=0),"",VLOOKUP($D$8,County_Lookup,15,FALSE)))</f>
        <v/>
      </c>
      <c r="B90" s="274" t="str">
        <f t="shared" si="44"/>
        <v/>
      </c>
      <c r="C90" s="275"/>
      <c r="D90" s="274" t="str">
        <f t="shared" si="45"/>
        <v/>
      </c>
      <c r="E90" s="275"/>
      <c r="F90" s="274" t="str">
        <f t="shared" si="46"/>
        <v/>
      </c>
      <c r="G90" s="275"/>
      <c r="H90" s="274" t="str">
        <f t="shared" si="47"/>
        <v/>
      </c>
      <c r="I90" s="275"/>
      <c r="J90" s="274" t="str">
        <f t="shared" si="48"/>
        <v/>
      </c>
      <c r="K90" s="275"/>
      <c r="L90" s="274" t="str">
        <f t="shared" si="49"/>
        <v/>
      </c>
      <c r="M90" s="275"/>
      <c r="N90" s="274" t="str">
        <f t="shared" si="50"/>
        <v/>
      </c>
      <c r="O90" s="275"/>
      <c r="P90" s="274" t="str">
        <f t="shared" si="51"/>
        <v/>
      </c>
      <c r="Q90" s="275"/>
      <c r="R90" s="274" t="str">
        <f t="shared" si="52"/>
        <v/>
      </c>
      <c r="S90" s="275"/>
      <c r="T90" s="274" t="str">
        <f t="shared" si="53"/>
        <v/>
      </c>
      <c r="U90" s="275"/>
    </row>
    <row r="91" spans="1:21" ht="18" customHeight="1">
      <c r="A91" s="173" t="str">
        <f>IF($D$8="Data Not Entered On Set-Up Worksheet","",IF(OR(VLOOKUP($D$8,County_Lookup,16,FALSE)="",VLOOKUP($D$8,County_Lookup,16,FALSE)=0),"",VLOOKUP($D$8,County_Lookup,16,FALSE)))</f>
        <v/>
      </c>
      <c r="B91" s="274" t="str">
        <f t="shared" si="44"/>
        <v/>
      </c>
      <c r="C91" s="275"/>
      <c r="D91" s="274" t="str">
        <f t="shared" si="45"/>
        <v/>
      </c>
      <c r="E91" s="275"/>
      <c r="F91" s="274" t="str">
        <f t="shared" si="46"/>
        <v/>
      </c>
      <c r="G91" s="275"/>
      <c r="H91" s="274" t="str">
        <f t="shared" si="47"/>
        <v/>
      </c>
      <c r="I91" s="275"/>
      <c r="J91" s="274" t="str">
        <f t="shared" si="48"/>
        <v/>
      </c>
      <c r="K91" s="275"/>
      <c r="L91" s="274" t="str">
        <f t="shared" si="49"/>
        <v/>
      </c>
      <c r="M91" s="275"/>
      <c r="N91" s="274" t="str">
        <f t="shared" si="50"/>
        <v/>
      </c>
      <c r="O91" s="275"/>
      <c r="P91" s="274" t="str">
        <f t="shared" si="51"/>
        <v/>
      </c>
      <c r="Q91" s="275"/>
      <c r="R91" s="274" t="str">
        <f t="shared" si="52"/>
        <v/>
      </c>
      <c r="S91" s="275"/>
      <c r="T91" s="274" t="str">
        <f t="shared" si="53"/>
        <v/>
      </c>
      <c r="U91" s="275"/>
    </row>
    <row r="92" spans="1:21" ht="18" customHeight="1">
      <c r="A92" s="173" t="str">
        <f>IF($D$8="Data Not Entered On Set-Up Worksheet","",IF(OR(VLOOKUP($D$8,County_Lookup,17,FALSE)="",VLOOKUP($D$8,County_Lookup,17,FALSE)=0),"",VLOOKUP($D$8,County_Lookup,17,FALSE)))</f>
        <v/>
      </c>
      <c r="B92" s="274" t="str">
        <f t="shared" si="44"/>
        <v/>
      </c>
      <c r="C92" s="275"/>
      <c r="D92" s="274" t="str">
        <f t="shared" si="45"/>
        <v/>
      </c>
      <c r="E92" s="275"/>
      <c r="F92" s="274" t="str">
        <f t="shared" si="46"/>
        <v/>
      </c>
      <c r="G92" s="275"/>
      <c r="H92" s="274" t="str">
        <f t="shared" si="47"/>
        <v/>
      </c>
      <c r="I92" s="275"/>
      <c r="J92" s="274" t="str">
        <f t="shared" si="48"/>
        <v/>
      </c>
      <c r="K92" s="275"/>
      <c r="L92" s="274" t="str">
        <f t="shared" si="49"/>
        <v/>
      </c>
      <c r="M92" s="275"/>
      <c r="N92" s="274" t="str">
        <f t="shared" si="50"/>
        <v/>
      </c>
      <c r="O92" s="275"/>
      <c r="P92" s="274" t="str">
        <f t="shared" si="51"/>
        <v/>
      </c>
      <c r="Q92" s="275"/>
      <c r="R92" s="274" t="str">
        <f t="shared" si="52"/>
        <v/>
      </c>
      <c r="S92" s="275"/>
      <c r="T92" s="274" t="str">
        <f t="shared" si="53"/>
        <v/>
      </c>
      <c r="U92" s="275"/>
    </row>
    <row r="93" spans="1:21" ht="18" customHeight="1">
      <c r="A93" s="173" t="str">
        <f>IF($D$8="Data Not Entered On Set-Up Worksheet","",IF(OR(VLOOKUP($D$8,County_Lookup,18,FALSE)="",VLOOKUP($D$8,County_Lookup,18,FALSE)=0),"",VLOOKUP($D$8,County_Lookup,18,FALSE)))</f>
        <v/>
      </c>
      <c r="B93" s="274" t="str">
        <f t="shared" si="44"/>
        <v/>
      </c>
      <c r="C93" s="275"/>
      <c r="D93" s="274" t="str">
        <f t="shared" si="45"/>
        <v/>
      </c>
      <c r="E93" s="275"/>
      <c r="F93" s="274" t="str">
        <f t="shared" si="46"/>
        <v/>
      </c>
      <c r="G93" s="275"/>
      <c r="H93" s="274" t="str">
        <f t="shared" si="47"/>
        <v/>
      </c>
      <c r="I93" s="275"/>
      <c r="J93" s="274" t="str">
        <f t="shared" si="48"/>
        <v/>
      </c>
      <c r="K93" s="275"/>
      <c r="L93" s="274" t="str">
        <f t="shared" si="49"/>
        <v/>
      </c>
      <c r="M93" s="275"/>
      <c r="N93" s="274" t="str">
        <f t="shared" si="50"/>
        <v/>
      </c>
      <c r="O93" s="275"/>
      <c r="P93" s="274" t="str">
        <f t="shared" si="51"/>
        <v/>
      </c>
      <c r="Q93" s="275"/>
      <c r="R93" s="274" t="str">
        <f t="shared" si="52"/>
        <v/>
      </c>
      <c r="S93" s="275"/>
      <c r="T93" s="274" t="str">
        <f t="shared" si="53"/>
        <v/>
      </c>
      <c r="U93" s="275"/>
    </row>
    <row r="94" spans="1:21" ht="18" customHeight="1">
      <c r="A94" s="173" t="str">
        <f>IF($D$8="Data Not Entered On Set-Up Worksheet","",IF(OR(VLOOKUP($D$8,County_Lookup,19,FALSE)="",VLOOKUP($D$8,County_Lookup,19,FALSE)=0),"",VLOOKUP($D$8,County_Lookup,19,FALSE)))</f>
        <v/>
      </c>
      <c r="B94" s="274" t="str">
        <f t="shared" si="44"/>
        <v/>
      </c>
      <c r="C94" s="275"/>
      <c r="D94" s="274" t="str">
        <f t="shared" si="45"/>
        <v/>
      </c>
      <c r="E94" s="275"/>
      <c r="F94" s="274" t="str">
        <f t="shared" si="46"/>
        <v/>
      </c>
      <c r="G94" s="275"/>
      <c r="H94" s="274" t="str">
        <f t="shared" si="47"/>
        <v/>
      </c>
      <c r="I94" s="275"/>
      <c r="J94" s="274" t="str">
        <f t="shared" si="48"/>
        <v/>
      </c>
      <c r="K94" s="275"/>
      <c r="L94" s="274" t="str">
        <f t="shared" si="49"/>
        <v/>
      </c>
      <c r="M94" s="275"/>
      <c r="N94" s="274" t="str">
        <f t="shared" si="50"/>
        <v/>
      </c>
      <c r="O94" s="275"/>
      <c r="P94" s="274" t="str">
        <f t="shared" si="51"/>
        <v/>
      </c>
      <c r="Q94" s="275"/>
      <c r="R94" s="274" t="str">
        <f t="shared" si="52"/>
        <v/>
      </c>
      <c r="S94" s="275"/>
      <c r="T94" s="274" t="str">
        <f t="shared" si="53"/>
        <v/>
      </c>
      <c r="U94" s="275"/>
    </row>
    <row r="95" spans="1:21" ht="18" customHeight="1">
      <c r="A95" s="173" t="str">
        <f>IF($D$8="Data Not Entered On Set-Up Worksheet","",IF(OR(VLOOKUP($D$8,County_Lookup,20,FALSE)="",VLOOKUP($D$8,County_Lookup,20,FALSE)=0),"",VLOOKUP($D$8,County_Lookup,20,FALSE)))</f>
        <v/>
      </c>
      <c r="B95" s="274" t="str">
        <f t="shared" si="44"/>
        <v/>
      </c>
      <c r="C95" s="275"/>
      <c r="D95" s="274" t="str">
        <f t="shared" si="45"/>
        <v/>
      </c>
      <c r="E95" s="275"/>
      <c r="F95" s="274" t="str">
        <f t="shared" si="46"/>
        <v/>
      </c>
      <c r="G95" s="275"/>
      <c r="H95" s="274" t="str">
        <f t="shared" si="47"/>
        <v/>
      </c>
      <c r="I95" s="275"/>
      <c r="J95" s="274" t="str">
        <f t="shared" si="48"/>
        <v/>
      </c>
      <c r="K95" s="275"/>
      <c r="L95" s="274" t="str">
        <f t="shared" si="49"/>
        <v/>
      </c>
      <c r="M95" s="275"/>
      <c r="N95" s="274" t="str">
        <f t="shared" si="50"/>
        <v/>
      </c>
      <c r="O95" s="275"/>
      <c r="P95" s="274" t="str">
        <f t="shared" si="51"/>
        <v/>
      </c>
      <c r="Q95" s="275"/>
      <c r="R95" s="274" t="str">
        <f t="shared" si="52"/>
        <v/>
      </c>
      <c r="S95" s="275"/>
      <c r="T95" s="274" t="str">
        <f t="shared" si="53"/>
        <v/>
      </c>
      <c r="U95" s="275"/>
    </row>
    <row r="96" spans="1:21" ht="18" customHeight="1">
      <c r="A96" s="173" t="str">
        <f>IF($D$8="Data Not Entered On Set-Up Worksheet","",IF(OR(VLOOKUP($D$8,County_Lookup,21,FALSE)="",VLOOKUP($D$8,County_Lookup,21,FALSE)=0),"",VLOOKUP($D$8,County_Lookup,21,FALSE)))</f>
        <v/>
      </c>
      <c r="B96" s="274" t="str">
        <f t="shared" si="44"/>
        <v/>
      </c>
      <c r="C96" s="275"/>
      <c r="D96" s="274" t="str">
        <f t="shared" si="45"/>
        <v/>
      </c>
      <c r="E96" s="275"/>
      <c r="F96" s="274" t="str">
        <f t="shared" si="46"/>
        <v/>
      </c>
      <c r="G96" s="275"/>
      <c r="H96" s="274" t="str">
        <f t="shared" si="47"/>
        <v/>
      </c>
      <c r="I96" s="275"/>
      <c r="J96" s="274" t="str">
        <f t="shared" si="48"/>
        <v/>
      </c>
      <c r="K96" s="275"/>
      <c r="L96" s="274" t="str">
        <f t="shared" si="49"/>
        <v/>
      </c>
      <c r="M96" s="275"/>
      <c r="N96" s="274" t="str">
        <f t="shared" si="50"/>
        <v/>
      </c>
      <c r="O96" s="275"/>
      <c r="P96" s="274" t="str">
        <f t="shared" si="51"/>
        <v/>
      </c>
      <c r="Q96" s="275"/>
      <c r="R96" s="274" t="str">
        <f t="shared" si="52"/>
        <v/>
      </c>
      <c r="S96" s="275"/>
      <c r="T96" s="274" t="str">
        <f t="shared" si="53"/>
        <v/>
      </c>
      <c r="U96" s="275"/>
    </row>
    <row r="97" spans="1:21" ht="18" customHeight="1">
      <c r="A97" s="172" t="str">
        <f>IF($D$8="Data Not Entered On Set-Up Worksheet","",IF(OR(VLOOKUP($D$8,County_Lookup,22,FALSE)="",VLOOKUP($D$8,County_Lookup,22,FALSE)=0),"",VLOOKUP($D$8,County_Lookup,22,FALSE)))</f>
        <v/>
      </c>
      <c r="B97" s="274" t="str">
        <f t="shared" si="44"/>
        <v/>
      </c>
      <c r="C97" s="275"/>
      <c r="D97" s="274" t="str">
        <f t="shared" si="45"/>
        <v/>
      </c>
      <c r="E97" s="275"/>
      <c r="F97" s="274" t="str">
        <f t="shared" si="46"/>
        <v/>
      </c>
      <c r="G97" s="275"/>
      <c r="H97" s="274" t="str">
        <f t="shared" si="47"/>
        <v/>
      </c>
      <c r="I97" s="275"/>
      <c r="J97" s="274" t="str">
        <f t="shared" si="48"/>
        <v/>
      </c>
      <c r="K97" s="275"/>
      <c r="L97" s="274" t="str">
        <f t="shared" si="49"/>
        <v/>
      </c>
      <c r="M97" s="275"/>
      <c r="N97" s="274" t="str">
        <f t="shared" si="50"/>
        <v/>
      </c>
      <c r="O97" s="275"/>
      <c r="P97" s="274" t="str">
        <f t="shared" si="51"/>
        <v/>
      </c>
      <c r="Q97" s="275"/>
      <c r="R97" s="274" t="str">
        <f t="shared" si="52"/>
        <v/>
      </c>
      <c r="S97" s="275"/>
      <c r="T97" s="274" t="str">
        <f t="shared" si="53"/>
        <v/>
      </c>
      <c r="U97" s="275"/>
    </row>
    <row r="98" spans="1:21" ht="18" customHeight="1">
      <c r="A98" s="173" t="str">
        <f>IF($D$8="Data Not Entered On Set-Up Worksheet","",IF(OR(VLOOKUP($D$8,County_Lookup,23,FALSE)="",VLOOKUP($D$8,County_Lookup,23,FALSE)=0),"",VLOOKUP($D$8,County_Lookup,23,FALSE)))</f>
        <v/>
      </c>
      <c r="B98" s="274" t="str">
        <f t="shared" si="44"/>
        <v/>
      </c>
      <c r="C98" s="275"/>
      <c r="D98" s="274" t="str">
        <f t="shared" si="45"/>
        <v/>
      </c>
      <c r="E98" s="275"/>
      <c r="F98" s="274" t="str">
        <f t="shared" si="46"/>
        <v/>
      </c>
      <c r="G98" s="275"/>
      <c r="H98" s="274" t="str">
        <f t="shared" si="47"/>
        <v/>
      </c>
      <c r="I98" s="275"/>
      <c r="J98" s="274" t="str">
        <f t="shared" si="48"/>
        <v/>
      </c>
      <c r="K98" s="275"/>
      <c r="L98" s="274" t="str">
        <f t="shared" si="49"/>
        <v/>
      </c>
      <c r="M98" s="275"/>
      <c r="N98" s="274" t="str">
        <f t="shared" si="50"/>
        <v/>
      </c>
      <c r="O98" s="275"/>
      <c r="P98" s="274" t="str">
        <f t="shared" si="51"/>
        <v/>
      </c>
      <c r="Q98" s="275"/>
      <c r="R98" s="274" t="str">
        <f t="shared" si="52"/>
        <v/>
      </c>
      <c r="S98" s="275"/>
      <c r="T98" s="274" t="str">
        <f t="shared" si="53"/>
        <v/>
      </c>
      <c r="U98" s="275"/>
    </row>
    <row r="99" spans="1:21" ht="18" customHeight="1">
      <c r="A99" s="173" t="str">
        <f>IF($D$8="Data Not Entered On Set-Up Worksheet","",IF(OR(VLOOKUP($D$8,County_Lookup,24,FALSE)="",VLOOKUP($D$8,County_Lookup,24,FALSE)=0),"",VLOOKUP($D$8,County_Lookup,24,FALSE)))</f>
        <v/>
      </c>
      <c r="B99" s="274" t="str">
        <f t="shared" si="44"/>
        <v/>
      </c>
      <c r="C99" s="275"/>
      <c r="D99" s="274" t="str">
        <f t="shared" si="45"/>
        <v/>
      </c>
      <c r="E99" s="275"/>
      <c r="F99" s="274" t="str">
        <f t="shared" si="46"/>
        <v/>
      </c>
      <c r="G99" s="275"/>
      <c r="H99" s="274" t="str">
        <f t="shared" si="47"/>
        <v/>
      </c>
      <c r="I99" s="275"/>
      <c r="J99" s="274" t="str">
        <f t="shared" si="48"/>
        <v/>
      </c>
      <c r="K99" s="275"/>
      <c r="L99" s="274" t="str">
        <f t="shared" si="49"/>
        <v/>
      </c>
      <c r="M99" s="275"/>
      <c r="N99" s="274" t="str">
        <f t="shared" si="50"/>
        <v/>
      </c>
      <c r="O99" s="275"/>
      <c r="P99" s="274" t="str">
        <f t="shared" si="51"/>
        <v/>
      </c>
      <c r="Q99" s="275"/>
      <c r="R99" s="274" t="str">
        <f t="shared" si="52"/>
        <v/>
      </c>
      <c r="S99" s="275"/>
      <c r="T99" s="274" t="str">
        <f t="shared" si="53"/>
        <v/>
      </c>
      <c r="U99" s="275"/>
    </row>
    <row r="100" spans="1:21" ht="18" customHeight="1">
      <c r="A100" s="173" t="str">
        <f>IF($D$8="Data Not Entered On Set-Up Worksheet","",IF(OR(VLOOKUP($D$8,County_Lookup,25,FALSE)="",VLOOKUP($D$8,County_Lookup,25,FALSE)=0),"",VLOOKUP($D$8,County_Lookup,25,FALSE)))</f>
        <v/>
      </c>
      <c r="B100" s="274" t="str">
        <f t="shared" si="44"/>
        <v/>
      </c>
      <c r="C100" s="275"/>
      <c r="D100" s="274" t="str">
        <f t="shared" si="45"/>
        <v/>
      </c>
      <c r="E100" s="275"/>
      <c r="F100" s="274" t="str">
        <f t="shared" si="46"/>
        <v/>
      </c>
      <c r="G100" s="275"/>
      <c r="H100" s="274" t="str">
        <f t="shared" si="47"/>
        <v/>
      </c>
      <c r="I100" s="275"/>
      <c r="J100" s="274" t="str">
        <f t="shared" si="48"/>
        <v/>
      </c>
      <c r="K100" s="275"/>
      <c r="L100" s="274" t="str">
        <f t="shared" si="49"/>
        <v/>
      </c>
      <c r="M100" s="275"/>
      <c r="N100" s="274" t="str">
        <f t="shared" si="50"/>
        <v/>
      </c>
      <c r="O100" s="275"/>
      <c r="P100" s="274" t="str">
        <f t="shared" si="51"/>
        <v/>
      </c>
      <c r="Q100" s="275"/>
      <c r="R100" s="274" t="str">
        <f t="shared" si="52"/>
        <v/>
      </c>
      <c r="S100" s="275"/>
      <c r="T100" s="274" t="str">
        <f t="shared" si="53"/>
        <v/>
      </c>
      <c r="U100" s="275"/>
    </row>
    <row r="101" spans="1:21" ht="18" customHeight="1">
      <c r="A101" s="173" t="str">
        <f>IF($D$8="Data Not Entered On Set-Up Worksheet","",IF(OR(VLOOKUP($D$8,County_Lookup,26,FALSE)="",VLOOKUP($D$8,County_Lookup,26,FALSE)=0),"",VLOOKUP($D$8,County_Lookup,26,FALSE)))</f>
        <v/>
      </c>
      <c r="B101" s="274" t="str">
        <f t="shared" si="44"/>
        <v/>
      </c>
      <c r="C101" s="275"/>
      <c r="D101" s="274" t="str">
        <f t="shared" si="45"/>
        <v/>
      </c>
      <c r="E101" s="275"/>
      <c r="F101" s="274" t="str">
        <f t="shared" si="46"/>
        <v/>
      </c>
      <c r="G101" s="275"/>
      <c r="H101" s="274" t="str">
        <f t="shared" si="47"/>
        <v/>
      </c>
      <c r="I101" s="275"/>
      <c r="J101" s="274" t="str">
        <f t="shared" si="48"/>
        <v/>
      </c>
      <c r="K101" s="275"/>
      <c r="L101" s="274" t="str">
        <f t="shared" si="49"/>
        <v/>
      </c>
      <c r="M101" s="275"/>
      <c r="N101" s="274" t="str">
        <f t="shared" si="50"/>
        <v/>
      </c>
      <c r="O101" s="275"/>
      <c r="P101" s="274" t="str">
        <f t="shared" si="51"/>
        <v/>
      </c>
      <c r="Q101" s="275"/>
      <c r="R101" s="274" t="str">
        <f t="shared" si="52"/>
        <v/>
      </c>
      <c r="S101" s="275"/>
      <c r="T101" s="274" t="str">
        <f t="shared" si="53"/>
        <v/>
      </c>
      <c r="U101" s="275"/>
    </row>
    <row r="102" spans="1:21" ht="18" customHeight="1">
      <c r="A102" s="173" t="str">
        <f>IF($D$8="Data Not Entered On Set-Up Worksheet","",IF(OR(VLOOKUP($D$8,County_Lookup,27,FALSE)="",VLOOKUP($D$8,County_Lookup,27,FALSE)=0),"",VLOOKUP($D$8,County_Lookup,27,FALSE)))</f>
        <v/>
      </c>
      <c r="B102" s="274" t="str">
        <f t="shared" si="44"/>
        <v/>
      </c>
      <c r="C102" s="275"/>
      <c r="D102" s="274" t="str">
        <f t="shared" si="45"/>
        <v/>
      </c>
      <c r="E102" s="275"/>
      <c r="F102" s="274" t="str">
        <f t="shared" si="46"/>
        <v/>
      </c>
      <c r="G102" s="275"/>
      <c r="H102" s="274" t="str">
        <f t="shared" si="47"/>
        <v/>
      </c>
      <c r="I102" s="275"/>
      <c r="J102" s="274" t="str">
        <f t="shared" si="48"/>
        <v/>
      </c>
      <c r="K102" s="275"/>
      <c r="L102" s="274" t="str">
        <f t="shared" si="49"/>
        <v/>
      </c>
      <c r="M102" s="275"/>
      <c r="N102" s="274" t="str">
        <f t="shared" si="50"/>
        <v/>
      </c>
      <c r="O102" s="275"/>
      <c r="P102" s="274" t="str">
        <f t="shared" si="51"/>
        <v/>
      </c>
      <c r="Q102" s="275"/>
      <c r="R102" s="274" t="str">
        <f t="shared" si="52"/>
        <v/>
      </c>
      <c r="S102" s="275"/>
      <c r="T102" s="274" t="str">
        <f t="shared" si="53"/>
        <v/>
      </c>
      <c r="U102" s="275"/>
    </row>
    <row r="103" spans="1:21" ht="18" customHeight="1" thickBot="1">
      <c r="A103" s="174" t="s">
        <v>2</v>
      </c>
      <c r="B103" s="276">
        <f t="shared" si="44"/>
        <v>0</v>
      </c>
      <c r="C103" s="277"/>
      <c r="D103" s="276">
        <f t="shared" si="45"/>
        <v>0</v>
      </c>
      <c r="E103" s="277"/>
      <c r="F103" s="276">
        <f t="shared" si="46"/>
        <v>0</v>
      </c>
      <c r="G103" s="277"/>
      <c r="H103" s="276">
        <f t="shared" si="47"/>
        <v>0</v>
      </c>
      <c r="I103" s="277"/>
      <c r="J103" s="276">
        <f t="shared" si="48"/>
        <v>0</v>
      </c>
      <c r="K103" s="277"/>
      <c r="L103" s="276">
        <f t="shared" si="49"/>
        <v>0</v>
      </c>
      <c r="M103" s="277"/>
      <c r="N103" s="276">
        <f t="shared" si="50"/>
        <v>0</v>
      </c>
      <c r="O103" s="277"/>
      <c r="P103" s="276">
        <f t="shared" si="51"/>
        <v>0</v>
      </c>
      <c r="Q103" s="277"/>
      <c r="R103" s="276">
        <f t="shared" si="52"/>
        <v>0</v>
      </c>
      <c r="S103" s="277"/>
      <c r="T103" s="276">
        <f t="shared" si="53"/>
        <v>0</v>
      </c>
      <c r="U103" s="277"/>
    </row>
  </sheetData>
  <sheetProtection sheet="1" objects="1" scenarios="1"/>
  <mergeCells count="280">
    <mergeCell ref="D101:E101"/>
    <mergeCell ref="F101:G101"/>
    <mergeCell ref="H101:I101"/>
    <mergeCell ref="J101:K101"/>
    <mergeCell ref="L101:M101"/>
    <mergeCell ref="N101:O101"/>
    <mergeCell ref="P101:Q101"/>
    <mergeCell ref="R101:S101"/>
    <mergeCell ref="T101:U101"/>
    <mergeCell ref="H94:I94"/>
    <mergeCell ref="H95:I95"/>
    <mergeCell ref="H96:I96"/>
    <mergeCell ref="H97:I97"/>
    <mergeCell ref="H98:I98"/>
    <mergeCell ref="H102:I102"/>
    <mergeCell ref="H103:I103"/>
    <mergeCell ref="H85:I85"/>
    <mergeCell ref="H86:I86"/>
    <mergeCell ref="H87:I87"/>
    <mergeCell ref="H88:I88"/>
    <mergeCell ref="H89:I89"/>
    <mergeCell ref="H90:I90"/>
    <mergeCell ref="H91:I91"/>
    <mergeCell ref="H92:I92"/>
    <mergeCell ref="H93:I93"/>
    <mergeCell ref="H99:I99"/>
    <mergeCell ref="H76:I76"/>
    <mergeCell ref="H77:I77"/>
    <mergeCell ref="H78:I78"/>
    <mergeCell ref="H79:I79"/>
    <mergeCell ref="H80:I80"/>
    <mergeCell ref="H81:I81"/>
    <mergeCell ref="H82:I82"/>
    <mergeCell ref="H83:I83"/>
    <mergeCell ref="H84:I84"/>
    <mergeCell ref="B103:C103"/>
    <mergeCell ref="B102:C102"/>
    <mergeCell ref="B98:C98"/>
    <mergeCell ref="B97:C97"/>
    <mergeCell ref="B96:C96"/>
    <mergeCell ref="B95:C95"/>
    <mergeCell ref="B94:C94"/>
    <mergeCell ref="B93:C93"/>
    <mergeCell ref="B86:C86"/>
    <mergeCell ref="B99:C99"/>
    <mergeCell ref="B100:C100"/>
    <mergeCell ref="B101:C101"/>
    <mergeCell ref="B85:C85"/>
    <mergeCell ref="B84:C84"/>
    <mergeCell ref="B83:C83"/>
    <mergeCell ref="B82:C82"/>
    <mergeCell ref="B81:C81"/>
    <mergeCell ref="B92:C92"/>
    <mergeCell ref="B91:C91"/>
    <mergeCell ref="B90:C90"/>
    <mergeCell ref="B89:C89"/>
    <mergeCell ref="B88:C88"/>
    <mergeCell ref="B87:C87"/>
    <mergeCell ref="D83:E83"/>
    <mergeCell ref="D82:E82"/>
    <mergeCell ref="D81:E81"/>
    <mergeCell ref="D92:E92"/>
    <mergeCell ref="D91:E91"/>
    <mergeCell ref="D90:E90"/>
    <mergeCell ref="D89:E89"/>
    <mergeCell ref="D88:E88"/>
    <mergeCell ref="D87:E87"/>
    <mergeCell ref="F103:G103"/>
    <mergeCell ref="F102:G102"/>
    <mergeCell ref="F98:G98"/>
    <mergeCell ref="F97:G97"/>
    <mergeCell ref="F96:G96"/>
    <mergeCell ref="F95:G95"/>
    <mergeCell ref="D86:E86"/>
    <mergeCell ref="D85:E85"/>
    <mergeCell ref="D84:E84"/>
    <mergeCell ref="D103:E103"/>
    <mergeCell ref="D102:E102"/>
    <mergeCell ref="D98:E98"/>
    <mergeCell ref="D97:E97"/>
    <mergeCell ref="D96:E96"/>
    <mergeCell ref="D95:E95"/>
    <mergeCell ref="D94:E94"/>
    <mergeCell ref="D93:E93"/>
    <mergeCell ref="F88:G88"/>
    <mergeCell ref="F87:G87"/>
    <mergeCell ref="F86:G86"/>
    <mergeCell ref="F85:G85"/>
    <mergeCell ref="F84:G84"/>
    <mergeCell ref="D99:E99"/>
    <mergeCell ref="F99:G99"/>
    <mergeCell ref="B76:C76"/>
    <mergeCell ref="D76:E76"/>
    <mergeCell ref="F76:G76"/>
    <mergeCell ref="D80:E80"/>
    <mergeCell ref="D79:E79"/>
    <mergeCell ref="D78:E78"/>
    <mergeCell ref="D77:E77"/>
    <mergeCell ref="B80:C80"/>
    <mergeCell ref="B79:C79"/>
    <mergeCell ref="B78:C78"/>
    <mergeCell ref="B77:C77"/>
    <mergeCell ref="F82:G82"/>
    <mergeCell ref="F81:G81"/>
    <mergeCell ref="F80:G80"/>
    <mergeCell ref="F79:G79"/>
    <mergeCell ref="F78:G78"/>
    <mergeCell ref="F77:G77"/>
    <mergeCell ref="F83:G83"/>
    <mergeCell ref="F94:G94"/>
    <mergeCell ref="F93:G93"/>
    <mergeCell ref="F92:G92"/>
    <mergeCell ref="F91:G91"/>
    <mergeCell ref="F90:G90"/>
    <mergeCell ref="F89:G89"/>
    <mergeCell ref="J79:K79"/>
    <mergeCell ref="J80:K80"/>
    <mergeCell ref="J81:K81"/>
    <mergeCell ref="J82:K82"/>
    <mergeCell ref="J83:K83"/>
    <mergeCell ref="N76:O76"/>
    <mergeCell ref="P76:Q76"/>
    <mergeCell ref="R76:S76"/>
    <mergeCell ref="T76:U76"/>
    <mergeCell ref="J77:K77"/>
    <mergeCell ref="J78:K78"/>
    <mergeCell ref="L77:M77"/>
    <mergeCell ref="L78:M78"/>
    <mergeCell ref="P77:Q77"/>
    <mergeCell ref="P78:Q78"/>
    <mergeCell ref="T77:U77"/>
    <mergeCell ref="T78:U78"/>
    <mergeCell ref="J76:K76"/>
    <mergeCell ref="L76:M76"/>
    <mergeCell ref="P79:Q79"/>
    <mergeCell ref="P80:Q80"/>
    <mergeCell ref="P81:Q81"/>
    <mergeCell ref="P82:Q82"/>
    <mergeCell ref="P83:Q83"/>
    <mergeCell ref="J97:K97"/>
    <mergeCell ref="J98:K98"/>
    <mergeCell ref="J102:K102"/>
    <mergeCell ref="J84:K84"/>
    <mergeCell ref="J103:K103"/>
    <mergeCell ref="J91:K91"/>
    <mergeCell ref="J92:K92"/>
    <mergeCell ref="J93:K93"/>
    <mergeCell ref="J94:K94"/>
    <mergeCell ref="J95:K95"/>
    <mergeCell ref="J96:K96"/>
    <mergeCell ref="J85:K85"/>
    <mergeCell ref="J86:K86"/>
    <mergeCell ref="J87:K87"/>
    <mergeCell ref="J88:K88"/>
    <mergeCell ref="J89:K89"/>
    <mergeCell ref="J90:K90"/>
    <mergeCell ref="J99:K99"/>
    <mergeCell ref="L103:M103"/>
    <mergeCell ref="N77:O77"/>
    <mergeCell ref="N78:O78"/>
    <mergeCell ref="N79:O79"/>
    <mergeCell ref="N80:O80"/>
    <mergeCell ref="N81:O81"/>
    <mergeCell ref="N82:O82"/>
    <mergeCell ref="L91:M91"/>
    <mergeCell ref="L92:M92"/>
    <mergeCell ref="L93:M93"/>
    <mergeCell ref="L94:M94"/>
    <mergeCell ref="L95:M95"/>
    <mergeCell ref="L96:M96"/>
    <mergeCell ref="L85:M85"/>
    <mergeCell ref="L86:M86"/>
    <mergeCell ref="L87:M87"/>
    <mergeCell ref="L88:M88"/>
    <mergeCell ref="L79:M79"/>
    <mergeCell ref="L80:M80"/>
    <mergeCell ref="L81:M81"/>
    <mergeCell ref="L82:M82"/>
    <mergeCell ref="L83:M83"/>
    <mergeCell ref="N83:O83"/>
    <mergeCell ref="N84:O84"/>
    <mergeCell ref="N85:O85"/>
    <mergeCell ref="N86:O86"/>
    <mergeCell ref="L97:M97"/>
    <mergeCell ref="L98:M98"/>
    <mergeCell ref="L102:M102"/>
    <mergeCell ref="L84:M84"/>
    <mergeCell ref="N95:O95"/>
    <mergeCell ref="N96:O96"/>
    <mergeCell ref="N97:O97"/>
    <mergeCell ref="N98:O98"/>
    <mergeCell ref="N102:O102"/>
    <mergeCell ref="L89:M89"/>
    <mergeCell ref="L90:M90"/>
    <mergeCell ref="N87:O87"/>
    <mergeCell ref="N88:O88"/>
    <mergeCell ref="L99:M99"/>
    <mergeCell ref="N99:O99"/>
    <mergeCell ref="N103:O103"/>
    <mergeCell ref="N89:O89"/>
    <mergeCell ref="N90:O90"/>
    <mergeCell ref="N91:O91"/>
    <mergeCell ref="N92:O92"/>
    <mergeCell ref="N93:O93"/>
    <mergeCell ref="N94:O94"/>
    <mergeCell ref="P103:Q103"/>
    <mergeCell ref="R77:S77"/>
    <mergeCell ref="R78:S78"/>
    <mergeCell ref="R79:S79"/>
    <mergeCell ref="R80:S80"/>
    <mergeCell ref="R81:S81"/>
    <mergeCell ref="R82:S82"/>
    <mergeCell ref="P91:Q91"/>
    <mergeCell ref="P92:Q92"/>
    <mergeCell ref="P93:Q93"/>
    <mergeCell ref="P94:Q94"/>
    <mergeCell ref="P95:Q95"/>
    <mergeCell ref="P96:Q96"/>
    <mergeCell ref="P85:Q85"/>
    <mergeCell ref="P86:Q86"/>
    <mergeCell ref="P87:Q87"/>
    <mergeCell ref="P88:Q88"/>
    <mergeCell ref="P97:Q97"/>
    <mergeCell ref="P98:Q98"/>
    <mergeCell ref="P102:Q102"/>
    <mergeCell ref="P84:Q84"/>
    <mergeCell ref="R95:S95"/>
    <mergeCell ref="R96:S96"/>
    <mergeCell ref="R97:S97"/>
    <mergeCell ref="R98:S98"/>
    <mergeCell ref="R102:S102"/>
    <mergeCell ref="P89:Q89"/>
    <mergeCell ref="P90:Q90"/>
    <mergeCell ref="R87:S87"/>
    <mergeCell ref="R88:S88"/>
    <mergeCell ref="P99:Q99"/>
    <mergeCell ref="R103:S103"/>
    <mergeCell ref="R89:S89"/>
    <mergeCell ref="R90:S90"/>
    <mergeCell ref="R91:S91"/>
    <mergeCell ref="R92:S92"/>
    <mergeCell ref="R93:S93"/>
    <mergeCell ref="R94:S94"/>
    <mergeCell ref="T83:U83"/>
    <mergeCell ref="T84:U84"/>
    <mergeCell ref="T85:U85"/>
    <mergeCell ref="T86:U86"/>
    <mergeCell ref="T87:U87"/>
    <mergeCell ref="T88:U88"/>
    <mergeCell ref="T103:U103"/>
    <mergeCell ref="R83:S83"/>
    <mergeCell ref="R84:S84"/>
    <mergeCell ref="R85:S85"/>
    <mergeCell ref="R86:S86"/>
    <mergeCell ref="R99:S99"/>
    <mergeCell ref="T79:U79"/>
    <mergeCell ref="T80:U80"/>
    <mergeCell ref="T81:U81"/>
    <mergeCell ref="T82:U82"/>
    <mergeCell ref="T95:U95"/>
    <mergeCell ref="T96:U96"/>
    <mergeCell ref="T97:U97"/>
    <mergeCell ref="T98:U98"/>
    <mergeCell ref="T102:U102"/>
    <mergeCell ref="T89:U89"/>
    <mergeCell ref="T90:U90"/>
    <mergeCell ref="T91:U91"/>
    <mergeCell ref="T92:U92"/>
    <mergeCell ref="T93:U93"/>
    <mergeCell ref="T94:U94"/>
    <mergeCell ref="T99:U99"/>
    <mergeCell ref="D100:E100"/>
    <mergeCell ref="F100:G100"/>
    <mergeCell ref="H100:I100"/>
    <mergeCell ref="J100:K100"/>
    <mergeCell ref="L100:M100"/>
    <mergeCell ref="N100:O100"/>
    <mergeCell ref="P100:Q100"/>
    <mergeCell ref="R100:S100"/>
    <mergeCell ref="T100:U100"/>
  </mergeCells>
  <conditionalFormatting sqref="D3">
    <cfRule type="expression" dxfId="134" priority="110">
      <formula>D3="Data Not Entered On Set-Up Worksheet"</formula>
    </cfRule>
  </conditionalFormatting>
  <conditionalFormatting sqref="D8">
    <cfRule type="expression" dxfId="133" priority="109">
      <formula>D8="Data Not Entered On Set-Up Worksheet"</formula>
    </cfRule>
  </conditionalFormatting>
  <conditionalFormatting sqref="D10">
    <cfRule type="expression" dxfId="132" priority="108">
      <formula>D10="Data Not Entered On Set-Up Worksheet"</formula>
    </cfRule>
  </conditionalFormatting>
  <conditionalFormatting sqref="B15:B36 B40">
    <cfRule type="expression" dxfId="131" priority="107">
      <formula>AND($A15&lt;&gt;"",B15="")</formula>
    </cfRule>
  </conditionalFormatting>
  <conditionalFormatting sqref="J3">
    <cfRule type="expression" dxfId="130" priority="106">
      <formula>J3="Data Not Entered On Set-Up Worksheet"</formula>
    </cfRule>
  </conditionalFormatting>
  <conditionalFormatting sqref="J10">
    <cfRule type="expression" dxfId="129" priority="105">
      <formula>J10="Data Not Entered On Set-Up Worksheet"</formula>
    </cfRule>
  </conditionalFormatting>
  <conditionalFormatting sqref="L3">
    <cfRule type="expression" dxfId="128" priority="104">
      <formula>L3="Data Not Entered On Set-Up Worksheet"</formula>
    </cfRule>
  </conditionalFormatting>
  <conditionalFormatting sqref="L8">
    <cfRule type="expression" dxfId="127" priority="103">
      <formula>L8="Data Not Entered On Set-Up Worksheet"</formula>
    </cfRule>
  </conditionalFormatting>
  <conditionalFormatting sqref="L10">
    <cfRule type="expression" dxfId="126" priority="102">
      <formula>L10="Data Not Entered On Set-Up Worksheet"</formula>
    </cfRule>
  </conditionalFormatting>
  <conditionalFormatting sqref="O3:P3">
    <cfRule type="expression" dxfId="125" priority="101">
      <formula>O3="Data Not Entered On Set-Up Worksheet"</formula>
    </cfRule>
  </conditionalFormatting>
  <conditionalFormatting sqref="O8:P8">
    <cfRule type="expression" dxfId="124" priority="100">
      <formula>O8="Data Not Entered On Set-Up Worksheet"</formula>
    </cfRule>
  </conditionalFormatting>
  <conditionalFormatting sqref="O10:P10">
    <cfRule type="expression" dxfId="123" priority="99">
      <formula>O10="Data Not Entered On Set-Up Worksheet"</formula>
    </cfRule>
  </conditionalFormatting>
  <conditionalFormatting sqref="U3">
    <cfRule type="expression" dxfId="122" priority="96">
      <formula>U3="Data Not Entered On Set-Up Worksheet"</formula>
    </cfRule>
  </conditionalFormatting>
  <conditionalFormatting sqref="U8">
    <cfRule type="expression" dxfId="121" priority="95">
      <formula>U8="Data Not Entered On Set-Up Worksheet"</formula>
    </cfRule>
  </conditionalFormatting>
  <conditionalFormatting sqref="U10">
    <cfRule type="expression" dxfId="120" priority="94">
      <formula>U10="Data Not Entered On Set-Up Worksheet"</formula>
    </cfRule>
  </conditionalFormatting>
  <conditionalFormatting sqref="D15:D36 D40">
    <cfRule type="expression" dxfId="119" priority="84">
      <formula>AND($A15&lt;&gt;"",D15="")</formula>
    </cfRule>
  </conditionalFormatting>
  <conditionalFormatting sqref="F15:F36 F40">
    <cfRule type="expression" dxfId="118" priority="83">
      <formula>AND($A15&lt;&gt;"",F15="")</formula>
    </cfRule>
  </conditionalFormatting>
  <conditionalFormatting sqref="J15:J36 J40">
    <cfRule type="expression" dxfId="117" priority="82">
      <formula>AND($A15&lt;&gt;"",J15="")</formula>
    </cfRule>
  </conditionalFormatting>
  <conditionalFormatting sqref="L15:L36 L40">
    <cfRule type="expression" dxfId="116" priority="80">
      <formula>AND($A15&lt;&gt;"",L15="")</formula>
    </cfRule>
  </conditionalFormatting>
  <conditionalFormatting sqref="N15:N36 N40">
    <cfRule type="expression" dxfId="115" priority="79">
      <formula>AND($A15&lt;&gt;"",N15="")</formula>
    </cfRule>
  </conditionalFormatting>
  <conditionalFormatting sqref="P15:P36 P40">
    <cfRule type="expression" dxfId="114" priority="78">
      <formula>AND($A15&lt;&gt;"",P15="")</formula>
    </cfRule>
  </conditionalFormatting>
  <conditionalFormatting sqref="R15:R36 R40">
    <cfRule type="expression" dxfId="113" priority="77">
      <formula>AND($A15&lt;&gt;"",R15="")</formula>
    </cfRule>
  </conditionalFormatting>
  <conditionalFormatting sqref="B46:B67 B71">
    <cfRule type="expression" dxfId="112" priority="76">
      <formula>AND($A46&lt;&gt;"",B46="")</formula>
    </cfRule>
  </conditionalFormatting>
  <conditionalFormatting sqref="D46:D67 D71">
    <cfRule type="expression" dxfId="111" priority="75">
      <formula>AND($A46&lt;&gt;"",D46="")</formula>
    </cfRule>
  </conditionalFormatting>
  <conditionalFormatting sqref="F46:F67 F71">
    <cfRule type="expression" dxfId="110" priority="74">
      <formula>AND($A46&lt;&gt;"",F46="")</formula>
    </cfRule>
  </conditionalFormatting>
  <conditionalFormatting sqref="J46:J67 J71">
    <cfRule type="expression" dxfId="109" priority="73">
      <formula>AND($A46&lt;&gt;"",J46="")</formula>
    </cfRule>
  </conditionalFormatting>
  <conditionalFormatting sqref="L46:L67 L71">
    <cfRule type="expression" dxfId="108" priority="71">
      <formula>AND($A46&lt;&gt;"",L46="")</formula>
    </cfRule>
  </conditionalFormatting>
  <conditionalFormatting sqref="N46:N67 N71">
    <cfRule type="expression" dxfId="107" priority="70">
      <formula>AND($A46&lt;&gt;"",N46="")</formula>
    </cfRule>
  </conditionalFormatting>
  <conditionalFormatting sqref="P46:P67 P71">
    <cfRule type="expression" dxfId="106" priority="69">
      <formula>AND($A46&lt;&gt;"",P46="")</formula>
    </cfRule>
  </conditionalFormatting>
  <conditionalFormatting sqref="R46:R67 R71">
    <cfRule type="expression" dxfId="105" priority="68">
      <formula>AND($A46&lt;&gt;"",R46="")</formula>
    </cfRule>
  </conditionalFormatting>
  <conditionalFormatting sqref="H3">
    <cfRule type="expression" dxfId="104" priority="58">
      <formula>H3="Data Not Entered On Set-Up Worksheet"</formula>
    </cfRule>
  </conditionalFormatting>
  <conditionalFormatting sqref="H10">
    <cfRule type="expression" dxfId="103" priority="57">
      <formula>H10="Data Not Entered On Set-Up Worksheet"</formula>
    </cfRule>
  </conditionalFormatting>
  <conditionalFormatting sqref="H15:H36 H40">
    <cfRule type="expression" dxfId="102" priority="56">
      <formula>AND($A15&lt;&gt;"",H15="")</formula>
    </cfRule>
  </conditionalFormatting>
  <conditionalFormatting sqref="H46:H67 H71">
    <cfRule type="expression" dxfId="101" priority="55">
      <formula>AND($A46&lt;&gt;"",H46="")</formula>
    </cfRule>
  </conditionalFormatting>
  <conditionalFormatting sqref="B37">
    <cfRule type="expression" dxfId="100" priority="54">
      <formula>AND($A37&lt;&gt;"",B37="")</formula>
    </cfRule>
  </conditionalFormatting>
  <conditionalFormatting sqref="D37">
    <cfRule type="expression" dxfId="99" priority="53">
      <formula>AND($A37&lt;&gt;"",D37="")</formula>
    </cfRule>
  </conditionalFormatting>
  <conditionalFormatting sqref="F37">
    <cfRule type="expression" dxfId="98" priority="52">
      <formula>AND($A37&lt;&gt;"",F37="")</formula>
    </cfRule>
  </conditionalFormatting>
  <conditionalFormatting sqref="J37">
    <cfRule type="expression" dxfId="97" priority="51">
      <formula>AND($A37&lt;&gt;"",J37="")</formula>
    </cfRule>
  </conditionalFormatting>
  <conditionalFormatting sqref="L37">
    <cfRule type="expression" dxfId="96" priority="50">
      <formula>AND($A37&lt;&gt;"",L37="")</formula>
    </cfRule>
  </conditionalFormatting>
  <conditionalFormatting sqref="N37">
    <cfRule type="expression" dxfId="95" priority="49">
      <formula>AND($A37&lt;&gt;"",N37="")</formula>
    </cfRule>
  </conditionalFormatting>
  <conditionalFormatting sqref="P37">
    <cfRule type="expression" dxfId="94" priority="48">
      <formula>AND($A37&lt;&gt;"",P37="")</formula>
    </cfRule>
  </conditionalFormatting>
  <conditionalFormatting sqref="R37">
    <cfRule type="expression" dxfId="93" priority="47">
      <formula>AND($A37&lt;&gt;"",R37="")</formula>
    </cfRule>
  </conditionalFormatting>
  <conditionalFormatting sqref="H37">
    <cfRule type="expression" dxfId="92" priority="46">
      <formula>AND($A37&lt;&gt;"",H37="")</formula>
    </cfRule>
  </conditionalFormatting>
  <conditionalFormatting sqref="B68">
    <cfRule type="expression" dxfId="91" priority="45">
      <formula>AND($A68&lt;&gt;"",B68="")</formula>
    </cfRule>
  </conditionalFormatting>
  <conditionalFormatting sqref="D68">
    <cfRule type="expression" dxfId="90" priority="44">
      <formula>AND($A68&lt;&gt;"",D68="")</formula>
    </cfRule>
  </conditionalFormatting>
  <conditionalFormatting sqref="F68">
    <cfRule type="expression" dxfId="89" priority="43">
      <formula>AND($A68&lt;&gt;"",F68="")</formula>
    </cfRule>
  </conditionalFormatting>
  <conditionalFormatting sqref="J68">
    <cfRule type="expression" dxfId="88" priority="42">
      <formula>AND($A68&lt;&gt;"",J68="")</formula>
    </cfRule>
  </conditionalFormatting>
  <conditionalFormatting sqref="L68">
    <cfRule type="expression" dxfId="87" priority="41">
      <formula>AND($A68&lt;&gt;"",L68="")</formula>
    </cfRule>
  </conditionalFormatting>
  <conditionalFormatting sqref="N68">
    <cfRule type="expression" dxfId="86" priority="40">
      <formula>AND($A68&lt;&gt;"",N68="")</formula>
    </cfRule>
  </conditionalFormatting>
  <conditionalFormatting sqref="P68">
    <cfRule type="expression" dxfId="85" priority="39">
      <formula>AND($A68&lt;&gt;"",P68="")</formula>
    </cfRule>
  </conditionalFormatting>
  <conditionalFormatting sqref="R68">
    <cfRule type="expression" dxfId="84" priority="38">
      <formula>AND($A68&lt;&gt;"",R68="")</formula>
    </cfRule>
  </conditionalFormatting>
  <conditionalFormatting sqref="H68">
    <cfRule type="expression" dxfId="83" priority="37">
      <formula>AND($A68&lt;&gt;"",H68="")</formula>
    </cfRule>
  </conditionalFormatting>
  <conditionalFormatting sqref="B38">
    <cfRule type="expression" dxfId="82" priority="36">
      <formula>AND($A38&lt;&gt;"",B38="")</formula>
    </cfRule>
  </conditionalFormatting>
  <conditionalFormatting sqref="D38">
    <cfRule type="expression" dxfId="81" priority="35">
      <formula>AND($A38&lt;&gt;"",D38="")</formula>
    </cfRule>
  </conditionalFormatting>
  <conditionalFormatting sqref="F38">
    <cfRule type="expression" dxfId="80" priority="34">
      <formula>AND($A38&lt;&gt;"",F38="")</formula>
    </cfRule>
  </conditionalFormatting>
  <conditionalFormatting sqref="J38">
    <cfRule type="expression" dxfId="79" priority="33">
      <formula>AND($A38&lt;&gt;"",J38="")</formula>
    </cfRule>
  </conditionalFormatting>
  <conditionalFormatting sqref="L38">
    <cfRule type="expression" dxfId="78" priority="32">
      <formula>AND($A38&lt;&gt;"",L38="")</formula>
    </cfRule>
  </conditionalFormatting>
  <conditionalFormatting sqref="N38">
    <cfRule type="expression" dxfId="77" priority="31">
      <formula>AND($A38&lt;&gt;"",N38="")</formula>
    </cfRule>
  </conditionalFormatting>
  <conditionalFormatting sqref="P38">
    <cfRule type="expression" dxfId="76" priority="30">
      <formula>AND($A38&lt;&gt;"",P38="")</formula>
    </cfRule>
  </conditionalFormatting>
  <conditionalFormatting sqref="R38">
    <cfRule type="expression" dxfId="75" priority="29">
      <formula>AND($A38&lt;&gt;"",R38="")</formula>
    </cfRule>
  </conditionalFormatting>
  <conditionalFormatting sqref="H38">
    <cfRule type="expression" dxfId="74" priority="28">
      <formula>AND($A38&lt;&gt;"",H38="")</formula>
    </cfRule>
  </conditionalFormatting>
  <conditionalFormatting sqref="B69">
    <cfRule type="expression" dxfId="73" priority="27">
      <formula>AND($A69&lt;&gt;"",B69="")</formula>
    </cfRule>
  </conditionalFormatting>
  <conditionalFormatting sqref="D69">
    <cfRule type="expression" dxfId="72" priority="26">
      <formula>AND($A69&lt;&gt;"",D69="")</formula>
    </cfRule>
  </conditionalFormatting>
  <conditionalFormatting sqref="F69">
    <cfRule type="expression" dxfId="71" priority="25">
      <formula>AND($A69&lt;&gt;"",F69="")</formula>
    </cfRule>
  </conditionalFormatting>
  <conditionalFormatting sqref="J69">
    <cfRule type="expression" dxfId="70" priority="24">
      <formula>AND($A69&lt;&gt;"",J69="")</formula>
    </cfRule>
  </conditionalFormatting>
  <conditionalFormatting sqref="L69">
    <cfRule type="expression" dxfId="69" priority="23">
      <formula>AND($A69&lt;&gt;"",L69="")</formula>
    </cfRule>
  </conditionalFormatting>
  <conditionalFormatting sqref="N69">
    <cfRule type="expression" dxfId="68" priority="22">
      <formula>AND($A69&lt;&gt;"",N69="")</formula>
    </cfRule>
  </conditionalFormatting>
  <conditionalFormatting sqref="P69">
    <cfRule type="expression" dxfId="67" priority="21">
      <formula>AND($A69&lt;&gt;"",P69="")</formula>
    </cfRule>
  </conditionalFormatting>
  <conditionalFormatting sqref="R69">
    <cfRule type="expression" dxfId="66" priority="20">
      <formula>AND($A69&lt;&gt;"",R69="")</formula>
    </cfRule>
  </conditionalFormatting>
  <conditionalFormatting sqref="H69">
    <cfRule type="expression" dxfId="65" priority="19">
      <formula>AND($A69&lt;&gt;"",H69="")</formula>
    </cfRule>
  </conditionalFormatting>
  <conditionalFormatting sqref="B39">
    <cfRule type="expression" dxfId="64" priority="18">
      <formula>AND($A39&lt;&gt;"",B39="")</formula>
    </cfRule>
  </conditionalFormatting>
  <conditionalFormatting sqref="D39">
    <cfRule type="expression" dxfId="63" priority="17">
      <formula>AND($A39&lt;&gt;"",D39="")</formula>
    </cfRule>
  </conditionalFormatting>
  <conditionalFormatting sqref="F39">
    <cfRule type="expression" dxfId="62" priority="16">
      <formula>AND($A39&lt;&gt;"",F39="")</formula>
    </cfRule>
  </conditionalFormatting>
  <conditionalFormatting sqref="J39">
    <cfRule type="expression" dxfId="61" priority="15">
      <formula>AND($A39&lt;&gt;"",J39="")</formula>
    </cfRule>
  </conditionalFormatting>
  <conditionalFormatting sqref="L39">
    <cfRule type="expression" dxfId="60" priority="14">
      <formula>AND($A39&lt;&gt;"",L39="")</formula>
    </cfRule>
  </conditionalFormatting>
  <conditionalFormatting sqref="N39">
    <cfRule type="expression" dxfId="59" priority="13">
      <formula>AND($A39&lt;&gt;"",N39="")</formula>
    </cfRule>
  </conditionalFormatting>
  <conditionalFormatting sqref="P39">
    <cfRule type="expression" dxfId="58" priority="12">
      <formula>AND($A39&lt;&gt;"",P39="")</formula>
    </cfRule>
  </conditionalFormatting>
  <conditionalFormatting sqref="R39">
    <cfRule type="expression" dxfId="57" priority="11">
      <formula>AND($A39&lt;&gt;"",R39="")</formula>
    </cfRule>
  </conditionalFormatting>
  <conditionalFormatting sqref="H39">
    <cfRule type="expression" dxfId="56" priority="10">
      <formula>AND($A39&lt;&gt;"",H39="")</formula>
    </cfRule>
  </conditionalFormatting>
  <conditionalFormatting sqref="B70">
    <cfRule type="expression" dxfId="55" priority="9">
      <formula>AND($A70&lt;&gt;"",B70="")</formula>
    </cfRule>
  </conditionalFormatting>
  <conditionalFormatting sqref="D70">
    <cfRule type="expression" dxfId="54" priority="8">
      <formula>AND($A70&lt;&gt;"",D70="")</formula>
    </cfRule>
  </conditionalFormatting>
  <conditionalFormatting sqref="F70">
    <cfRule type="expression" dxfId="53" priority="7">
      <formula>AND($A70&lt;&gt;"",F70="")</formula>
    </cfRule>
  </conditionalFormatting>
  <conditionalFormatting sqref="J70">
    <cfRule type="expression" dxfId="52" priority="6">
      <formula>AND($A70&lt;&gt;"",J70="")</formula>
    </cfRule>
  </conditionalFormatting>
  <conditionalFormatting sqref="L70">
    <cfRule type="expression" dxfId="51" priority="5">
      <formula>AND($A70&lt;&gt;"",L70="")</formula>
    </cfRule>
  </conditionalFormatting>
  <conditionalFormatting sqref="N70">
    <cfRule type="expression" dxfId="50" priority="4">
      <formula>AND($A70&lt;&gt;"",N70="")</formula>
    </cfRule>
  </conditionalFormatting>
  <conditionalFormatting sqref="P70">
    <cfRule type="expression" dxfId="49" priority="3">
      <formula>AND($A70&lt;&gt;"",P70="")</formula>
    </cfRule>
  </conditionalFormatting>
  <conditionalFormatting sqref="R70">
    <cfRule type="expression" dxfId="48" priority="2">
      <formula>AND($A70&lt;&gt;"",R70="")</formula>
    </cfRule>
  </conditionalFormatting>
  <conditionalFormatting sqref="H70">
    <cfRule type="expression" dxfId="4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4"/>
    <pageSetUpPr fitToPage="1"/>
  </sheetPr>
  <dimension ref="A1:W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1" width="12.6640625" style="28" customWidth="1"/>
    <col min="12" max="12" width="8.88671875" style="28" bestFit="1" customWidth="1"/>
    <col min="13" max="16384" width="9.109375" style="28"/>
  </cols>
  <sheetData>
    <row r="1" spans="1:23" ht="15" customHeight="1">
      <c r="A1" s="55" t="s">
        <v>77</v>
      </c>
    </row>
    <row r="2" spans="1:23" ht="15" customHeight="1">
      <c r="A2" s="55" t="s">
        <v>78</v>
      </c>
    </row>
    <row r="3" spans="1:23" ht="15" customHeight="1">
      <c r="A3" s="37" t="s">
        <v>342</v>
      </c>
      <c r="D3" s="59">
        <f>IF('Set-Up Worksheet'!F3="","Data Not Entered On Set-Up Worksheet",'Set-Up Worksheet'!F3)</f>
        <v>2020</v>
      </c>
      <c r="H3" s="59"/>
      <c r="K3" s="59"/>
    </row>
    <row r="4" spans="1:23" ht="15" customHeight="1">
      <c r="D4" s="39"/>
      <c r="H4" s="39"/>
      <c r="K4" s="39"/>
    </row>
    <row r="5" spans="1:23" ht="15" customHeight="1">
      <c r="A5" s="37" t="s">
        <v>61</v>
      </c>
      <c r="D5" s="39"/>
      <c r="H5" s="39"/>
      <c r="K5" s="39"/>
    </row>
    <row r="6" spans="1:23" ht="15" customHeight="1">
      <c r="A6" s="52" t="s">
        <v>323</v>
      </c>
      <c r="D6" s="39"/>
      <c r="H6" s="39"/>
      <c r="K6" s="39"/>
    </row>
    <row r="7" spans="1:23" ht="15" customHeight="1">
      <c r="A7" s="37"/>
      <c r="D7" s="39"/>
      <c r="H7" s="39"/>
      <c r="K7" s="39"/>
      <c r="O7" s="150"/>
      <c r="P7" s="150"/>
      <c r="Q7" s="151"/>
      <c r="R7" s="150"/>
      <c r="S7" s="150"/>
      <c r="T7" s="150"/>
      <c r="U7" s="150"/>
      <c r="V7" s="37"/>
      <c r="W7" s="44"/>
    </row>
    <row r="8" spans="1:23" ht="15" customHeight="1">
      <c r="A8" s="37" t="s">
        <v>79</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2019 - June 30, 2020</v>
      </c>
      <c r="H10" s="175" t="s">
        <v>164</v>
      </c>
      <c r="K10" s="61"/>
    </row>
    <row r="11" spans="1:23" ht="13.8" thickBot="1"/>
    <row r="12" spans="1:23" ht="26.1" customHeight="1" thickBot="1">
      <c r="B12" s="159" t="s">
        <v>322</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195</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41" si="0">IF($A15="","",IF($J15=0,0,B15/$J15))</f>
        <v/>
      </c>
      <c r="D15" s="215"/>
      <c r="E15" s="217" t="str">
        <f t="shared" ref="E15:E41" si="1">IF($A15="","",IF($J15=0,0,D15/$J15))</f>
        <v/>
      </c>
      <c r="F15" s="215"/>
      <c r="G15" s="217" t="str">
        <f t="shared" ref="G15:G41" si="2">IF($A15="","",IF($J15=0,0,F15/$J15))</f>
        <v/>
      </c>
      <c r="H15" s="215"/>
      <c r="I15" s="217" t="str">
        <f t="shared" ref="I15:I41" si="3">IF($A15="","",IF($J15=0,0,H15/$J15))</f>
        <v/>
      </c>
      <c r="J15" s="216" t="str">
        <f t="shared" ref="J15:J41" si="4">IF($A15="","",SUM(B15,D15,F15,H15))</f>
        <v/>
      </c>
      <c r="K15" s="219" t="str">
        <f t="shared" ref="K15:K41"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C39" si="6">IF($A37="","",IF($J37=0,0,B37/$J37))</f>
        <v/>
      </c>
      <c r="D37" s="215"/>
      <c r="E37" s="227" t="str">
        <f t="shared" ref="E37:E39" si="7">IF($A37="","",IF($J37=0,0,D37/$J37))</f>
        <v/>
      </c>
      <c r="F37" s="215"/>
      <c r="G37" s="227" t="str">
        <f t="shared" ref="G37:G39" si="8">IF($A37="","",IF($J37=0,0,F37/$J37))</f>
        <v/>
      </c>
      <c r="H37" s="215"/>
      <c r="I37" s="227" t="str">
        <f t="shared" ref="I37:I39" si="9">IF($A37="","",IF($J37=0,0,H37/$J37))</f>
        <v/>
      </c>
      <c r="J37" s="216" t="str">
        <f t="shared" ref="J37:J39" si="10">IF($A37="","",SUM(B37,D37,F37,H37))</f>
        <v/>
      </c>
      <c r="K37" s="219" t="str">
        <f t="shared" ref="K37:K39" si="11">IF($A37="","",SUM(C37,E37,G37,I37))</f>
        <v/>
      </c>
    </row>
    <row r="38" spans="1:11" ht="18" customHeight="1">
      <c r="A38" s="173" t="str">
        <f>IF($D$8="Data Not Entered On Set-Up Worksheet","",IF(OR(VLOOKUP($D$8,County_Lookup,25,FALSE)="",VLOOKUP($D$8,County_Lookup,25,FALSE)=0),"",VLOOKUP($D$8,County_Lookup,25,FALSE)))</f>
        <v/>
      </c>
      <c r="B38" s="215"/>
      <c r="C38" s="231" t="str">
        <f t="shared" si="6"/>
        <v/>
      </c>
      <c r="D38" s="215"/>
      <c r="E38" s="231" t="str">
        <f t="shared" si="7"/>
        <v/>
      </c>
      <c r="F38" s="215"/>
      <c r="G38" s="231" t="str">
        <f t="shared" si="8"/>
        <v/>
      </c>
      <c r="H38" s="215"/>
      <c r="I38" s="231" t="str">
        <f t="shared" si="9"/>
        <v/>
      </c>
      <c r="J38" s="216" t="str">
        <f t="shared" si="10"/>
        <v/>
      </c>
      <c r="K38" s="219" t="str">
        <f t="shared" si="11"/>
        <v/>
      </c>
    </row>
    <row r="39" spans="1:11" ht="18" customHeight="1">
      <c r="A39" s="173" t="str">
        <f>IF($D$8="Data Not Entered On Set-Up Worksheet","",IF(OR(VLOOKUP($D$8,County_Lookup,26,FALSE)="",VLOOKUP($D$8,County_Lookup,26,FALSE)=0),"",VLOOKUP($D$8,County_Lookup,26,FALSE)))</f>
        <v/>
      </c>
      <c r="B39" s="215"/>
      <c r="C39" s="232" t="str">
        <f t="shared" si="6"/>
        <v/>
      </c>
      <c r="D39" s="215"/>
      <c r="E39" s="232" t="str">
        <f t="shared" si="7"/>
        <v/>
      </c>
      <c r="F39" s="215"/>
      <c r="G39" s="232" t="str">
        <f t="shared" si="8"/>
        <v/>
      </c>
      <c r="H39" s="215"/>
      <c r="I39" s="232" t="str">
        <f t="shared" si="9"/>
        <v/>
      </c>
      <c r="J39" s="216" t="str">
        <f t="shared" si="10"/>
        <v/>
      </c>
      <c r="K39" s="219" t="str">
        <f t="shared" si="11"/>
        <v/>
      </c>
    </row>
    <row r="40" spans="1:1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17" t="str">
        <f t="shared" si="3"/>
        <v/>
      </c>
      <c r="J40" s="216" t="str">
        <f t="shared" si="4"/>
        <v/>
      </c>
      <c r="K40" s="219" t="str">
        <f t="shared" si="5"/>
        <v/>
      </c>
    </row>
    <row r="41" spans="1:11" ht="18" customHeight="1" thickBot="1">
      <c r="A41" s="174" t="s">
        <v>2</v>
      </c>
      <c r="B41" s="167">
        <f>SUM(B15:B40)</f>
        <v>0</v>
      </c>
      <c r="C41" s="218">
        <f t="shared" si="0"/>
        <v>0</v>
      </c>
      <c r="D41" s="167">
        <f>SUM(D15:D40)</f>
        <v>0</v>
      </c>
      <c r="E41" s="218">
        <f t="shared" si="1"/>
        <v>0</v>
      </c>
      <c r="F41" s="167">
        <f>SUM(F15:F40)</f>
        <v>0</v>
      </c>
      <c r="G41" s="218">
        <f t="shared" si="2"/>
        <v>0</v>
      </c>
      <c r="H41" s="167">
        <f>SUM(H15:H40)</f>
        <v>0</v>
      </c>
      <c r="I41" s="218">
        <f t="shared" si="3"/>
        <v>0</v>
      </c>
      <c r="J41" s="167">
        <f t="shared" si="4"/>
        <v>0</v>
      </c>
      <c r="K41" s="220">
        <f t="shared" si="5"/>
        <v>0</v>
      </c>
    </row>
    <row r="42" spans="1:11" ht="13.8" thickBot="1"/>
    <row r="43" spans="1:11" ht="26.1" customHeight="1" thickBot="1">
      <c r="B43" s="159" t="s">
        <v>325</v>
      </c>
      <c r="C43" s="208"/>
      <c r="D43" s="208"/>
      <c r="E43" s="208"/>
      <c r="F43" s="208"/>
      <c r="G43" s="208"/>
      <c r="H43" s="208"/>
      <c r="I43" s="208"/>
      <c r="J43" s="208"/>
      <c r="K43" s="211"/>
    </row>
    <row r="44" spans="1:11" s="44" customFormat="1" ht="26.1" customHeight="1" thickBot="1">
      <c r="A44" s="37"/>
      <c r="B44" s="159" t="s">
        <v>14</v>
      </c>
      <c r="C44" s="211"/>
      <c r="D44" s="212" t="s">
        <v>15</v>
      </c>
      <c r="E44" s="161"/>
      <c r="F44" s="213" t="s">
        <v>16</v>
      </c>
      <c r="G44" s="214"/>
      <c r="H44" s="208" t="s">
        <v>17</v>
      </c>
      <c r="I44" s="161"/>
      <c r="J44" s="159" t="s">
        <v>2</v>
      </c>
      <c r="K44" s="161"/>
    </row>
    <row r="45" spans="1:11" ht="20.100000000000001" customHeight="1">
      <c r="A45" s="171" t="s">
        <v>195</v>
      </c>
      <c r="B45" s="162" t="s">
        <v>7</v>
      </c>
      <c r="C45" s="210" t="s">
        <v>6</v>
      </c>
      <c r="D45" s="209" t="s">
        <v>7</v>
      </c>
      <c r="E45" s="209" t="s">
        <v>6</v>
      </c>
      <c r="F45" s="162" t="s">
        <v>7</v>
      </c>
      <c r="G45" s="210" t="s">
        <v>6</v>
      </c>
      <c r="H45" s="209" t="s">
        <v>7</v>
      </c>
      <c r="I45" s="209" t="s">
        <v>6</v>
      </c>
      <c r="J45" s="162" t="s">
        <v>7</v>
      </c>
      <c r="K45" s="210" t="s">
        <v>6</v>
      </c>
    </row>
    <row r="46" spans="1:11" ht="18" customHeight="1">
      <c r="A46" s="172" t="str">
        <f>IF($D$8="Data Not Entered On Set-Up Worksheet","",IF(OR(VLOOKUP($D$8,County_Lookup,2,FALSE)="",VLOOKUP($D$8,County_Lookup,2,FALSE)=0),"",VLOOKUP($D$8,County_Lookup,2,FALSE)))</f>
        <v/>
      </c>
      <c r="B46" s="215"/>
      <c r="C46" s="217" t="str">
        <f t="shared" ref="C46:C72" si="12">IF($A46="","",IF($J46=0,0,B46/$J46))</f>
        <v/>
      </c>
      <c r="D46" s="215"/>
      <c r="E46" s="217" t="str">
        <f t="shared" ref="E46:E72" si="13">IF($A46="","",IF($J46=0,0,D46/$J46))</f>
        <v/>
      </c>
      <c r="F46" s="215"/>
      <c r="G46" s="217" t="str">
        <f t="shared" ref="G46:G72" si="14">IF($A46="","",IF($J46=0,0,F46/$J46))</f>
        <v/>
      </c>
      <c r="H46" s="215"/>
      <c r="I46" s="217" t="str">
        <f t="shared" ref="I46:I72" si="15">IF($A46="","",IF($J46=0,0,H46/$J46))</f>
        <v/>
      </c>
      <c r="J46" s="216" t="str">
        <f t="shared" ref="J46:J72" si="16">IF($A46="","",SUM(B46,D46,F46,H46))</f>
        <v/>
      </c>
      <c r="K46" s="219" t="str">
        <f t="shared" ref="K46:K72" si="17">IF($A46="","",SUM(C46,E46,G46,I46))</f>
        <v/>
      </c>
    </row>
    <row r="47" spans="1:11" ht="18" customHeight="1">
      <c r="A47" s="173" t="str">
        <f>IF($D$8="Data Not Entered On Set-Up Worksheet","",IF(OR(VLOOKUP($D$8,County_Lookup,3,FALSE)="",VLOOKUP($D$8,County_Lookup,3,FALSE)=0),"",VLOOKUP($D$8,County_Lookup,3,FALSE)))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Worksheet","",IF(OR(VLOOKUP($D$8,County_Lookup,4,FALSE)="",VLOOKUP($D$8,County_Lookup,4,FALSE)=0),"",VLOOKUP($D$8,County_Lookup,4,FALSE)))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Worksheet","",IF(OR(VLOOKUP($D$8,County_Lookup,5,FALSE)="",VLOOKUP($D$8,County_Lookup,5,FALSE)=0),"",VLOOKUP($D$8,County_Lookup,5,FALSE)))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3" t="str">
        <f>IF($D$8="Data Not Entered On Set-Up Worksheet","",IF(OR(VLOOKUP($D$8,County_Lookup,6,FALSE)="",VLOOKUP($D$8,County_Lookup,6,FALSE)=0),"",VLOOKUP($D$8,County_Lookup,6,FALSE)))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Worksheet","",IF(OR(VLOOKUP($D$8,County_Lookup,7,FALSE)="",VLOOKUP($D$8,County_Lookup,7,FALSE)=0),"",VLOOKUP($D$8,County_Lookup,7,FALSE)))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2" t="str">
        <f>IF($D$8="Data Not Entered On Set-Up Worksheet","",IF(OR(VLOOKUP($D$8,County_Lookup,8,FALSE)="",VLOOKUP($D$8,County_Lookup,8,FALSE)=0),"",VLOOKUP($D$8,County_Lookup,8,FALSE)))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Worksheet","",IF(OR(VLOOKUP($D$8,County_Lookup,9,FALSE)="",VLOOKUP($D$8,County_Lookup,9,FALSE)=0),"",VLOOKUP($D$8,County_Lookup,9,FALSE)))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Worksheet","",IF(OR(VLOOKUP($D$8,County_Lookup,10,FALSE)="",VLOOKUP($D$8,County_Lookup,10,FALSE)=0),"",VLOOKUP($D$8,County_Lookup,10,FALSE)))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Worksheet","",IF(OR(VLOOKUP($D$8,County_Lookup,11,FALSE)="",VLOOKUP($D$8,County_Lookup,11,FALSE)=0),"",VLOOKUP($D$8,County_Lookup,11,FALSE)))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Worksheet","",IF(OR(VLOOKUP($D$8,County_Lookup,12,FALSE)="",VLOOKUP($D$8,County_Lookup,12,FALSE)=0),"",VLOOKUP($D$8,County_Lookup,12,FALSE)))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3" t="str">
        <f>IF($D$8="Data Not Entered On Set-Up Worksheet","",IF(OR(VLOOKUP($D$8,County_Lookup,13,FALSE)="",VLOOKUP($D$8,County_Lookup,13,FALSE)=0),"",VLOOKUP($D$8,County_Lookup,13,FALSE)))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Worksheet","",IF(OR(VLOOKUP($D$8,County_Lookup,14,FALSE)="",VLOOKUP($D$8,County_Lookup,14,FALSE)=0),"",VLOOKUP($D$8,County_Lookup,14,FALSE)))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2" t="str">
        <f>IF($D$8="Data Not Entered On Set-Up Worksheet","",IF(OR(VLOOKUP($D$8,County_Lookup,15,FALSE)="",VLOOKUP($D$8,County_Lookup,15,FALSE)=0),"",VLOOKUP($D$8,County_Lookup,15,FALSE)))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Worksheet","",IF(OR(VLOOKUP($D$8,County_Lookup,16,FALSE)="",VLOOKUP($D$8,County_Lookup,16,FALSE)=0),"",VLOOKUP($D$8,County_Lookup,16,FALSE)))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Worksheet","",IF(OR(VLOOKUP($D$8,County_Lookup,17,FALSE)="",VLOOKUP($D$8,County_Lookup,17,FALSE)=0),"",VLOOKUP($D$8,County_Lookup,17,FALSE)))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Worksheet","",IF(OR(VLOOKUP($D$8,County_Lookup,18,FALSE)="",VLOOKUP($D$8,County_Lookup,18,FALSE)=0),"",VLOOKUP($D$8,County_Lookup,18,FALSE)))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Worksheet","",IF(OR(VLOOKUP($D$8,County_Lookup,19,FALSE)="",VLOOKUP($D$8,County_Lookup,19,FALSE)=0),"",VLOOKUP($D$8,County_Lookup,19,FALSE)))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3" t="str">
        <f>IF($D$8="Data Not Entered On Set-Up Worksheet","",IF(OR(VLOOKUP($D$8,County_Lookup,20,FALSE)="",VLOOKUP($D$8,County_Lookup,20,FALSE)=0),"",VLOOKUP($D$8,County_Lookup,20,FALSE)))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Worksheet","",IF(OR(VLOOKUP($D$8,County_Lookup,21,FALSE)="",VLOOKUP($D$8,County_Lookup,21,FALSE)=0),"",VLOOKUP($D$8,County_Lookup,21,FALSE)))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2" t="str">
        <f>IF($D$8="Data Not Entered On Set-Up Worksheet","",IF(OR(VLOOKUP($D$8,County_Lookup,22,FALSE)="",VLOOKUP($D$8,County_Lookup,22,FALSE)=0),"",VLOOKUP($D$8,County_Lookup,22,FALSE)))</f>
        <v/>
      </c>
      <c r="B66" s="215"/>
      <c r="C66" s="217" t="str">
        <f t="shared" si="12"/>
        <v/>
      </c>
      <c r="D66" s="215"/>
      <c r="E66" s="217" t="str">
        <f t="shared" si="13"/>
        <v/>
      </c>
      <c r="F66" s="215"/>
      <c r="G66" s="217" t="str">
        <f t="shared" si="14"/>
        <v/>
      </c>
      <c r="H66" s="215"/>
      <c r="I66" s="217" t="str">
        <f t="shared" si="15"/>
        <v/>
      </c>
      <c r="J66" s="216" t="str">
        <f t="shared" si="16"/>
        <v/>
      </c>
      <c r="K66" s="219" t="str">
        <f t="shared" si="17"/>
        <v/>
      </c>
    </row>
    <row r="67" spans="1:11" ht="18" customHeight="1">
      <c r="A67" s="173" t="str">
        <f>IF($D$8="Data Not Entered On Set-Up Worksheet","",IF(OR(VLOOKUP($D$8,County_Lookup,23,FALSE)="",VLOOKUP($D$8,County_Lookup,23,FALSE)=0),"",VLOOKUP($D$8,County_Lookup,23,FALSE)))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c r="A68" s="173" t="str">
        <f>IF($D$8="Data Not Entered On Set-Up Worksheet","",IF(OR(VLOOKUP($D$8,County_Lookup,24,FALSE)="",VLOOKUP($D$8,County_Lookup,24,FALSE)=0),"",VLOOKUP($D$8,County_Lookup,24,FALSE)))</f>
        <v/>
      </c>
      <c r="B68" s="215"/>
      <c r="C68" s="227" t="str">
        <f t="shared" ref="C68:C70" si="18">IF($A68="","",IF($J68=0,0,B68/$J68))</f>
        <v/>
      </c>
      <c r="D68" s="215"/>
      <c r="E68" s="227" t="str">
        <f t="shared" ref="E68:E70" si="19">IF($A68="","",IF($J68=0,0,D68/$J68))</f>
        <v/>
      </c>
      <c r="F68" s="215"/>
      <c r="G68" s="227" t="str">
        <f t="shared" ref="G68:G70" si="20">IF($A68="","",IF($J68=0,0,F68/$J68))</f>
        <v/>
      </c>
      <c r="H68" s="215"/>
      <c r="I68" s="227" t="str">
        <f t="shared" ref="I68:I70" si="21">IF($A68="","",IF($J68=0,0,H68/$J68))</f>
        <v/>
      </c>
      <c r="J68" s="216" t="str">
        <f t="shared" ref="J68:J70" si="22">IF($A68="","",SUM(B68,D68,F68,H68))</f>
        <v/>
      </c>
      <c r="K68" s="219" t="str">
        <f t="shared" ref="K68:K70" si="23">IF($A68="","",SUM(C68,E68,G68,I68))</f>
        <v/>
      </c>
    </row>
    <row r="69" spans="1:11" ht="18" customHeight="1">
      <c r="A69" s="173" t="str">
        <f>IF($D$8="Data Not Entered On Set-Up Worksheet","",IF(OR(VLOOKUP($D$8,County_Lookup,25,FALSE)="",VLOOKUP($D$8,County_Lookup,25,FALSE)=0),"",VLOOKUP($D$8,County_Lookup,25,FALSE)))</f>
        <v/>
      </c>
      <c r="B69" s="215"/>
      <c r="C69" s="231" t="str">
        <f t="shared" si="18"/>
        <v/>
      </c>
      <c r="D69" s="215"/>
      <c r="E69" s="231" t="str">
        <f t="shared" si="19"/>
        <v/>
      </c>
      <c r="F69" s="215"/>
      <c r="G69" s="231" t="str">
        <f t="shared" si="20"/>
        <v/>
      </c>
      <c r="H69" s="215"/>
      <c r="I69" s="231" t="str">
        <f t="shared" si="21"/>
        <v/>
      </c>
      <c r="J69" s="216" t="str">
        <f t="shared" si="22"/>
        <v/>
      </c>
      <c r="K69" s="219" t="str">
        <f t="shared" si="23"/>
        <v/>
      </c>
    </row>
    <row r="70" spans="1:11" ht="18" customHeight="1">
      <c r="A70" s="173" t="str">
        <f>IF($D$8="Data Not Entered On Set-Up Worksheet","",IF(OR(VLOOKUP($D$8,County_Lookup,26,FALSE)="",VLOOKUP($D$8,County_Lookup,26,FALSE)=0),"",VLOOKUP($D$8,County_Lookup,26,FALSE)))</f>
        <v/>
      </c>
      <c r="B70" s="215"/>
      <c r="C70" s="232" t="str">
        <f t="shared" si="18"/>
        <v/>
      </c>
      <c r="D70" s="215"/>
      <c r="E70" s="232" t="str">
        <f t="shared" si="19"/>
        <v/>
      </c>
      <c r="F70" s="215"/>
      <c r="G70" s="232" t="str">
        <f t="shared" si="20"/>
        <v/>
      </c>
      <c r="H70" s="215"/>
      <c r="I70" s="232" t="str">
        <f t="shared" si="21"/>
        <v/>
      </c>
      <c r="J70" s="216" t="str">
        <f t="shared" si="22"/>
        <v/>
      </c>
      <c r="K70" s="219" t="str">
        <f t="shared" si="23"/>
        <v/>
      </c>
    </row>
    <row r="71" spans="1:11" ht="18" customHeight="1">
      <c r="A71" s="173" t="str">
        <f>IF($D$8="Data Not Entered On Set-Up Worksheet","",IF(OR(VLOOKUP($D$8,County_Lookup,27,FALSE)="",VLOOKUP($D$8,County_Lookup,27,FALSE)=0),"",VLOOKUP($D$8,County_Lookup,27,FALSE)))</f>
        <v/>
      </c>
      <c r="B71" s="215"/>
      <c r="C71" s="217" t="str">
        <f t="shared" si="12"/>
        <v/>
      </c>
      <c r="D71" s="215"/>
      <c r="E71" s="217" t="str">
        <f t="shared" si="13"/>
        <v/>
      </c>
      <c r="F71" s="215"/>
      <c r="G71" s="217" t="str">
        <f t="shared" si="14"/>
        <v/>
      </c>
      <c r="H71" s="215"/>
      <c r="I71" s="217" t="str">
        <f t="shared" si="15"/>
        <v/>
      </c>
      <c r="J71" s="216" t="str">
        <f t="shared" si="16"/>
        <v/>
      </c>
      <c r="K71" s="219" t="str">
        <f t="shared" si="17"/>
        <v/>
      </c>
    </row>
    <row r="72" spans="1:11" ht="18" customHeight="1" thickBot="1">
      <c r="A72" s="174" t="s">
        <v>2</v>
      </c>
      <c r="B72" s="167">
        <f>SUM(B46:B71)</f>
        <v>0</v>
      </c>
      <c r="C72" s="218">
        <f t="shared" si="12"/>
        <v>0</v>
      </c>
      <c r="D72" s="167">
        <f>SUM(D46:D71)</f>
        <v>0</v>
      </c>
      <c r="E72" s="218">
        <f t="shared" si="13"/>
        <v>0</v>
      </c>
      <c r="F72" s="167">
        <f>SUM(F46:F71)</f>
        <v>0</v>
      </c>
      <c r="G72" s="218">
        <f t="shared" si="14"/>
        <v>0</v>
      </c>
      <c r="H72" s="167">
        <f>SUM(H46:H71)</f>
        <v>0</v>
      </c>
      <c r="I72" s="218">
        <f t="shared" si="15"/>
        <v>0</v>
      </c>
      <c r="J72" s="167">
        <f t="shared" si="16"/>
        <v>0</v>
      </c>
      <c r="K72" s="220">
        <f t="shared" si="17"/>
        <v>0</v>
      </c>
    </row>
    <row r="73" spans="1:11" ht="13.8" thickBot="1"/>
    <row r="74" spans="1:11" ht="26.1" customHeight="1" thickBot="1">
      <c r="B74" s="159" t="s">
        <v>326</v>
      </c>
      <c r="C74" s="208"/>
      <c r="D74" s="208"/>
      <c r="E74" s="208"/>
      <c r="F74" s="208"/>
      <c r="G74" s="208"/>
      <c r="H74" s="208"/>
      <c r="I74" s="208"/>
      <c r="J74" s="208"/>
      <c r="K74" s="211"/>
    </row>
    <row r="75" spans="1:11" s="44" customFormat="1" ht="26.1" customHeight="1" thickBot="1">
      <c r="A75" s="37"/>
      <c r="B75" s="159" t="s">
        <v>14</v>
      </c>
      <c r="C75" s="211"/>
      <c r="D75" s="212" t="s">
        <v>15</v>
      </c>
      <c r="E75" s="161"/>
      <c r="F75" s="213" t="s">
        <v>16</v>
      </c>
      <c r="G75" s="214"/>
      <c r="H75" s="208" t="s">
        <v>17</v>
      </c>
      <c r="I75" s="161"/>
      <c r="J75" s="159" t="s">
        <v>2</v>
      </c>
      <c r="K75" s="161"/>
    </row>
    <row r="76" spans="1:11" ht="20.100000000000001" customHeight="1">
      <c r="A76" s="171" t="s">
        <v>195</v>
      </c>
      <c r="B76" s="278" t="s">
        <v>6</v>
      </c>
      <c r="C76" s="279"/>
      <c r="D76" s="278" t="s">
        <v>6</v>
      </c>
      <c r="E76" s="279"/>
      <c r="F76" s="278" t="s">
        <v>6</v>
      </c>
      <c r="G76" s="279"/>
      <c r="H76" s="278" t="s">
        <v>6</v>
      </c>
      <c r="I76" s="279"/>
      <c r="J76" s="278" t="s">
        <v>6</v>
      </c>
      <c r="K76" s="279"/>
    </row>
    <row r="77" spans="1:11" ht="18" customHeight="1">
      <c r="A77" s="172" t="str">
        <f>IF($D$8="Data Not Entered On Set-Up Worksheet","",IF(OR(VLOOKUP($D$8,County_Lookup,2,FALSE)="",VLOOKUP($D$8,County_Lookup,2,FALSE)=0),"",VLOOKUP($D$8,County_Lookup,2,FALSE)))</f>
        <v/>
      </c>
      <c r="B77" s="274" t="str">
        <f t="shared" ref="B77:B103" si="24">IF($A77="","",IF(B46=0,0,B15/B46))</f>
        <v/>
      </c>
      <c r="C77" s="275"/>
      <c r="D77" s="274" t="str">
        <f t="shared" ref="D77:D103" si="25">IF($A77="","",IF(D46=0,0,D15/D46))</f>
        <v/>
      </c>
      <c r="E77" s="275"/>
      <c r="F77" s="274" t="str">
        <f t="shared" ref="F77:F103" si="26">IF($A77="","",IF(F46=0,0,F15/F46))</f>
        <v/>
      </c>
      <c r="G77" s="275"/>
      <c r="H77" s="274" t="str">
        <f t="shared" ref="H77:H103" si="27">IF($A77="","",IF(H46=0,0,H15/H46))</f>
        <v/>
      </c>
      <c r="I77" s="275"/>
      <c r="J77" s="274" t="str">
        <f t="shared" ref="J77:J103" si="28">IF($A77="","",IF(J46=0,0,J15/J46))</f>
        <v/>
      </c>
      <c r="K77" s="275"/>
    </row>
    <row r="78" spans="1:11" ht="18" customHeight="1">
      <c r="A78" s="173" t="str">
        <f>IF($D$8="Data Not Entered On Set-Up Worksheet","",IF(OR(VLOOKUP($D$8,County_Lookup,3,FALSE)="",VLOOKUP($D$8,County_Lookup,3,FALSE)=0),"",VLOOKUP($D$8,County_Lookup,3,FALSE)))</f>
        <v/>
      </c>
      <c r="B78" s="274" t="str">
        <f t="shared" si="24"/>
        <v/>
      </c>
      <c r="C78" s="275"/>
      <c r="D78" s="274" t="str">
        <f t="shared" si="25"/>
        <v/>
      </c>
      <c r="E78" s="275"/>
      <c r="F78" s="274" t="str">
        <f t="shared" si="26"/>
        <v/>
      </c>
      <c r="G78" s="275"/>
      <c r="H78" s="274" t="str">
        <f t="shared" si="27"/>
        <v/>
      </c>
      <c r="I78" s="275"/>
      <c r="J78" s="274" t="str">
        <f t="shared" si="28"/>
        <v/>
      </c>
      <c r="K78" s="275"/>
    </row>
    <row r="79" spans="1:11" ht="18" customHeight="1">
      <c r="A79" s="173" t="str">
        <f>IF($D$8="Data Not Entered On Set-Up Worksheet","",IF(OR(VLOOKUP($D$8,County_Lookup,4,FALSE)="",VLOOKUP($D$8,County_Lookup,4,FALSE)=0),"",VLOOKUP($D$8,County_Lookup,4,FALSE)))</f>
        <v/>
      </c>
      <c r="B79" s="274" t="str">
        <f t="shared" si="24"/>
        <v/>
      </c>
      <c r="C79" s="275"/>
      <c r="D79" s="274" t="str">
        <f t="shared" si="25"/>
        <v/>
      </c>
      <c r="E79" s="275"/>
      <c r="F79" s="274" t="str">
        <f t="shared" si="26"/>
        <v/>
      </c>
      <c r="G79" s="275"/>
      <c r="H79" s="274" t="str">
        <f t="shared" si="27"/>
        <v/>
      </c>
      <c r="I79" s="275"/>
      <c r="J79" s="274" t="str">
        <f t="shared" si="28"/>
        <v/>
      </c>
      <c r="K79" s="275"/>
    </row>
    <row r="80" spans="1:11" ht="18" customHeight="1">
      <c r="A80" s="173" t="str">
        <f>IF($D$8="Data Not Entered On Set-Up Worksheet","",IF(OR(VLOOKUP($D$8,County_Lookup,5,FALSE)="",VLOOKUP($D$8,County_Lookup,5,FALSE)=0),"",VLOOKUP($D$8,County_Lookup,5,FALSE)))</f>
        <v/>
      </c>
      <c r="B80" s="274" t="str">
        <f t="shared" si="24"/>
        <v/>
      </c>
      <c r="C80" s="275"/>
      <c r="D80" s="274" t="str">
        <f t="shared" si="25"/>
        <v/>
      </c>
      <c r="E80" s="275"/>
      <c r="F80" s="274" t="str">
        <f t="shared" si="26"/>
        <v/>
      </c>
      <c r="G80" s="275"/>
      <c r="H80" s="274" t="str">
        <f t="shared" si="27"/>
        <v/>
      </c>
      <c r="I80" s="275"/>
      <c r="J80" s="274" t="str">
        <f t="shared" si="28"/>
        <v/>
      </c>
      <c r="K80" s="275"/>
    </row>
    <row r="81" spans="1:11" ht="18" customHeight="1">
      <c r="A81" s="173" t="str">
        <f>IF($D$8="Data Not Entered On Set-Up Worksheet","",IF(OR(VLOOKUP($D$8,County_Lookup,6,FALSE)="",VLOOKUP($D$8,County_Lookup,6,FALSE)=0),"",VLOOKUP($D$8,County_Lookup,6,FALSE)))</f>
        <v/>
      </c>
      <c r="B81" s="274" t="str">
        <f t="shared" si="24"/>
        <v/>
      </c>
      <c r="C81" s="275"/>
      <c r="D81" s="274" t="str">
        <f t="shared" si="25"/>
        <v/>
      </c>
      <c r="E81" s="275"/>
      <c r="F81" s="274" t="str">
        <f t="shared" si="26"/>
        <v/>
      </c>
      <c r="G81" s="275"/>
      <c r="H81" s="274" t="str">
        <f t="shared" si="27"/>
        <v/>
      </c>
      <c r="I81" s="275"/>
      <c r="J81" s="274" t="str">
        <f t="shared" si="28"/>
        <v/>
      </c>
      <c r="K81" s="275"/>
    </row>
    <row r="82" spans="1:11" ht="18" customHeight="1">
      <c r="A82" s="173" t="str">
        <f>IF($D$8="Data Not Entered On Set-Up Worksheet","",IF(OR(VLOOKUP($D$8,County_Lookup,7,FALSE)="",VLOOKUP($D$8,County_Lookup,7,FALSE)=0),"",VLOOKUP($D$8,County_Lookup,7,FALSE)))</f>
        <v/>
      </c>
      <c r="B82" s="274" t="str">
        <f t="shared" si="24"/>
        <v/>
      </c>
      <c r="C82" s="275"/>
      <c r="D82" s="274" t="str">
        <f t="shared" si="25"/>
        <v/>
      </c>
      <c r="E82" s="275"/>
      <c r="F82" s="274" t="str">
        <f t="shared" si="26"/>
        <v/>
      </c>
      <c r="G82" s="275"/>
      <c r="H82" s="274" t="str">
        <f t="shared" si="27"/>
        <v/>
      </c>
      <c r="I82" s="275"/>
      <c r="J82" s="274" t="str">
        <f t="shared" si="28"/>
        <v/>
      </c>
      <c r="K82" s="275"/>
    </row>
    <row r="83" spans="1:11" ht="18" customHeight="1">
      <c r="A83" s="172" t="str">
        <f>IF($D$8="Data Not Entered On Set-Up Worksheet","",IF(OR(VLOOKUP($D$8,County_Lookup,8,FALSE)="",VLOOKUP($D$8,County_Lookup,8,FALSE)=0),"",VLOOKUP($D$8,County_Lookup,8,FALSE)))</f>
        <v/>
      </c>
      <c r="B83" s="274" t="str">
        <f t="shared" si="24"/>
        <v/>
      </c>
      <c r="C83" s="275"/>
      <c r="D83" s="274" t="str">
        <f t="shared" si="25"/>
        <v/>
      </c>
      <c r="E83" s="275"/>
      <c r="F83" s="274" t="str">
        <f t="shared" si="26"/>
        <v/>
      </c>
      <c r="G83" s="275"/>
      <c r="H83" s="274" t="str">
        <f t="shared" si="27"/>
        <v/>
      </c>
      <c r="I83" s="275"/>
      <c r="J83" s="274" t="str">
        <f t="shared" si="28"/>
        <v/>
      </c>
      <c r="K83" s="275"/>
    </row>
    <row r="84" spans="1:11" ht="18" customHeight="1">
      <c r="A84" s="173" t="str">
        <f>IF($D$8="Data Not Entered On Set-Up Worksheet","",IF(OR(VLOOKUP($D$8,County_Lookup,9,FALSE)="",VLOOKUP($D$8,County_Lookup,9,FALSE)=0),"",VLOOKUP($D$8,County_Lookup,9,FALSE)))</f>
        <v/>
      </c>
      <c r="B84" s="274" t="str">
        <f t="shared" si="24"/>
        <v/>
      </c>
      <c r="C84" s="275"/>
      <c r="D84" s="274" t="str">
        <f t="shared" si="25"/>
        <v/>
      </c>
      <c r="E84" s="275"/>
      <c r="F84" s="274" t="str">
        <f t="shared" si="26"/>
        <v/>
      </c>
      <c r="G84" s="275"/>
      <c r="H84" s="274" t="str">
        <f t="shared" si="27"/>
        <v/>
      </c>
      <c r="I84" s="275"/>
      <c r="J84" s="274" t="str">
        <f t="shared" si="28"/>
        <v/>
      </c>
      <c r="K84" s="275"/>
    </row>
    <row r="85" spans="1:11" ht="18" customHeight="1">
      <c r="A85" s="173" t="str">
        <f>IF($D$8="Data Not Entered On Set-Up Worksheet","",IF(OR(VLOOKUP($D$8,County_Lookup,10,FALSE)="",VLOOKUP($D$8,County_Lookup,10,FALSE)=0),"",VLOOKUP($D$8,County_Lookup,10,FALSE)))</f>
        <v/>
      </c>
      <c r="B85" s="274" t="str">
        <f t="shared" si="24"/>
        <v/>
      </c>
      <c r="C85" s="275"/>
      <c r="D85" s="274" t="str">
        <f t="shared" si="25"/>
        <v/>
      </c>
      <c r="E85" s="275"/>
      <c r="F85" s="274" t="str">
        <f t="shared" si="26"/>
        <v/>
      </c>
      <c r="G85" s="275"/>
      <c r="H85" s="274" t="str">
        <f t="shared" si="27"/>
        <v/>
      </c>
      <c r="I85" s="275"/>
      <c r="J85" s="274" t="str">
        <f t="shared" si="28"/>
        <v/>
      </c>
      <c r="K85" s="275"/>
    </row>
    <row r="86" spans="1:11" ht="18" customHeight="1">
      <c r="A86" s="173" t="str">
        <f>IF($D$8="Data Not Entered On Set-Up Worksheet","",IF(OR(VLOOKUP($D$8,County_Lookup,11,FALSE)="",VLOOKUP($D$8,County_Lookup,11,FALSE)=0),"",VLOOKUP($D$8,County_Lookup,11,FALSE)))</f>
        <v/>
      </c>
      <c r="B86" s="274" t="str">
        <f t="shared" si="24"/>
        <v/>
      </c>
      <c r="C86" s="275"/>
      <c r="D86" s="274" t="str">
        <f t="shared" si="25"/>
        <v/>
      </c>
      <c r="E86" s="275"/>
      <c r="F86" s="274" t="str">
        <f t="shared" si="26"/>
        <v/>
      </c>
      <c r="G86" s="275"/>
      <c r="H86" s="274" t="str">
        <f t="shared" si="27"/>
        <v/>
      </c>
      <c r="I86" s="275"/>
      <c r="J86" s="274" t="str">
        <f t="shared" si="28"/>
        <v/>
      </c>
      <c r="K86" s="275"/>
    </row>
    <row r="87" spans="1:11" ht="18" customHeight="1">
      <c r="A87" s="173" t="str">
        <f>IF($D$8="Data Not Entered On Set-Up Worksheet","",IF(OR(VLOOKUP($D$8,County_Lookup,12,FALSE)="",VLOOKUP($D$8,County_Lookup,12,FALSE)=0),"",VLOOKUP($D$8,County_Lookup,12,FALSE)))</f>
        <v/>
      </c>
      <c r="B87" s="274" t="str">
        <f t="shared" si="24"/>
        <v/>
      </c>
      <c r="C87" s="275"/>
      <c r="D87" s="274" t="str">
        <f t="shared" si="25"/>
        <v/>
      </c>
      <c r="E87" s="275"/>
      <c r="F87" s="274" t="str">
        <f t="shared" si="26"/>
        <v/>
      </c>
      <c r="G87" s="275"/>
      <c r="H87" s="274" t="str">
        <f t="shared" si="27"/>
        <v/>
      </c>
      <c r="I87" s="275"/>
      <c r="J87" s="274" t="str">
        <f t="shared" si="28"/>
        <v/>
      </c>
      <c r="K87" s="275"/>
    </row>
    <row r="88" spans="1:11" ht="18" customHeight="1">
      <c r="A88" s="173" t="str">
        <f>IF($D$8="Data Not Entered On Set-Up Worksheet","",IF(OR(VLOOKUP($D$8,County_Lookup,13,FALSE)="",VLOOKUP($D$8,County_Lookup,13,FALSE)=0),"",VLOOKUP($D$8,County_Lookup,13,FALSE)))</f>
        <v/>
      </c>
      <c r="B88" s="274" t="str">
        <f t="shared" si="24"/>
        <v/>
      </c>
      <c r="C88" s="275"/>
      <c r="D88" s="274" t="str">
        <f t="shared" si="25"/>
        <v/>
      </c>
      <c r="E88" s="275"/>
      <c r="F88" s="274" t="str">
        <f t="shared" si="26"/>
        <v/>
      </c>
      <c r="G88" s="275"/>
      <c r="H88" s="274" t="str">
        <f t="shared" si="27"/>
        <v/>
      </c>
      <c r="I88" s="275"/>
      <c r="J88" s="274" t="str">
        <f t="shared" si="28"/>
        <v/>
      </c>
      <c r="K88" s="275"/>
    </row>
    <row r="89" spans="1:11" ht="18" customHeight="1">
      <c r="A89" s="173" t="str">
        <f>IF($D$8="Data Not Entered On Set-Up Worksheet","",IF(OR(VLOOKUP($D$8,County_Lookup,14,FALSE)="",VLOOKUP($D$8,County_Lookup,14,FALSE)=0),"",VLOOKUP($D$8,County_Lookup,14,FALSE)))</f>
        <v/>
      </c>
      <c r="B89" s="274" t="str">
        <f t="shared" si="24"/>
        <v/>
      </c>
      <c r="C89" s="275"/>
      <c r="D89" s="274" t="str">
        <f t="shared" si="25"/>
        <v/>
      </c>
      <c r="E89" s="275"/>
      <c r="F89" s="274" t="str">
        <f t="shared" si="26"/>
        <v/>
      </c>
      <c r="G89" s="275"/>
      <c r="H89" s="274" t="str">
        <f t="shared" si="27"/>
        <v/>
      </c>
      <c r="I89" s="275"/>
      <c r="J89" s="274" t="str">
        <f t="shared" si="28"/>
        <v/>
      </c>
      <c r="K89" s="275"/>
    </row>
    <row r="90" spans="1:11" ht="18" customHeight="1">
      <c r="A90" s="172" t="str">
        <f>IF($D$8="Data Not Entered On Set-Up Worksheet","",IF(OR(VLOOKUP($D$8,County_Lookup,15,FALSE)="",VLOOKUP($D$8,County_Lookup,15,FALSE)=0),"",VLOOKUP($D$8,County_Lookup,15,FALSE)))</f>
        <v/>
      </c>
      <c r="B90" s="274" t="str">
        <f t="shared" si="24"/>
        <v/>
      </c>
      <c r="C90" s="275"/>
      <c r="D90" s="274" t="str">
        <f t="shared" si="25"/>
        <v/>
      </c>
      <c r="E90" s="275"/>
      <c r="F90" s="274" t="str">
        <f t="shared" si="26"/>
        <v/>
      </c>
      <c r="G90" s="275"/>
      <c r="H90" s="274" t="str">
        <f t="shared" si="27"/>
        <v/>
      </c>
      <c r="I90" s="275"/>
      <c r="J90" s="274" t="str">
        <f t="shared" si="28"/>
        <v/>
      </c>
      <c r="K90" s="275"/>
    </row>
    <row r="91" spans="1:11" ht="18" customHeight="1">
      <c r="A91" s="173" t="str">
        <f>IF($D$8="Data Not Entered On Set-Up Worksheet","",IF(OR(VLOOKUP($D$8,County_Lookup,16,FALSE)="",VLOOKUP($D$8,County_Lookup,16,FALSE)=0),"",VLOOKUP($D$8,County_Lookup,16,FALSE)))</f>
        <v/>
      </c>
      <c r="B91" s="274" t="str">
        <f t="shared" si="24"/>
        <v/>
      </c>
      <c r="C91" s="275"/>
      <c r="D91" s="274" t="str">
        <f t="shared" si="25"/>
        <v/>
      </c>
      <c r="E91" s="275"/>
      <c r="F91" s="274" t="str">
        <f t="shared" si="26"/>
        <v/>
      </c>
      <c r="G91" s="275"/>
      <c r="H91" s="274" t="str">
        <f t="shared" si="27"/>
        <v/>
      </c>
      <c r="I91" s="275"/>
      <c r="J91" s="274" t="str">
        <f t="shared" si="28"/>
        <v/>
      </c>
      <c r="K91" s="275"/>
    </row>
    <row r="92" spans="1:11" ht="18" customHeight="1">
      <c r="A92" s="173" t="str">
        <f>IF($D$8="Data Not Entered On Set-Up Worksheet","",IF(OR(VLOOKUP($D$8,County_Lookup,17,FALSE)="",VLOOKUP($D$8,County_Lookup,17,FALSE)=0),"",VLOOKUP($D$8,County_Lookup,17,FALSE)))</f>
        <v/>
      </c>
      <c r="B92" s="274" t="str">
        <f t="shared" si="24"/>
        <v/>
      </c>
      <c r="C92" s="275"/>
      <c r="D92" s="274" t="str">
        <f t="shared" si="25"/>
        <v/>
      </c>
      <c r="E92" s="275"/>
      <c r="F92" s="274" t="str">
        <f t="shared" si="26"/>
        <v/>
      </c>
      <c r="G92" s="275"/>
      <c r="H92" s="274" t="str">
        <f t="shared" si="27"/>
        <v/>
      </c>
      <c r="I92" s="275"/>
      <c r="J92" s="274" t="str">
        <f t="shared" si="28"/>
        <v/>
      </c>
      <c r="K92" s="275"/>
    </row>
    <row r="93" spans="1:11" ht="18" customHeight="1">
      <c r="A93" s="173" t="str">
        <f>IF($D$8="Data Not Entered On Set-Up Worksheet","",IF(OR(VLOOKUP($D$8,County_Lookup,18,FALSE)="",VLOOKUP($D$8,County_Lookup,18,FALSE)=0),"",VLOOKUP($D$8,County_Lookup,18,FALSE)))</f>
        <v/>
      </c>
      <c r="B93" s="274" t="str">
        <f t="shared" si="24"/>
        <v/>
      </c>
      <c r="C93" s="275"/>
      <c r="D93" s="274" t="str">
        <f t="shared" si="25"/>
        <v/>
      </c>
      <c r="E93" s="275"/>
      <c r="F93" s="274" t="str">
        <f t="shared" si="26"/>
        <v/>
      </c>
      <c r="G93" s="275"/>
      <c r="H93" s="274" t="str">
        <f t="shared" si="27"/>
        <v/>
      </c>
      <c r="I93" s="275"/>
      <c r="J93" s="274" t="str">
        <f t="shared" si="28"/>
        <v/>
      </c>
      <c r="K93" s="275"/>
    </row>
    <row r="94" spans="1:11" ht="18" customHeight="1">
      <c r="A94" s="173" t="str">
        <f>IF($D$8="Data Not Entered On Set-Up Worksheet","",IF(OR(VLOOKUP($D$8,County_Lookup,19,FALSE)="",VLOOKUP($D$8,County_Lookup,19,FALSE)=0),"",VLOOKUP($D$8,County_Lookup,19,FALSE)))</f>
        <v/>
      </c>
      <c r="B94" s="274" t="str">
        <f t="shared" si="24"/>
        <v/>
      </c>
      <c r="C94" s="275"/>
      <c r="D94" s="274" t="str">
        <f t="shared" si="25"/>
        <v/>
      </c>
      <c r="E94" s="275"/>
      <c r="F94" s="274" t="str">
        <f t="shared" si="26"/>
        <v/>
      </c>
      <c r="G94" s="275"/>
      <c r="H94" s="274" t="str">
        <f t="shared" si="27"/>
        <v/>
      </c>
      <c r="I94" s="275"/>
      <c r="J94" s="274" t="str">
        <f t="shared" si="28"/>
        <v/>
      </c>
      <c r="K94" s="275"/>
    </row>
    <row r="95" spans="1:11" ht="18" customHeight="1">
      <c r="A95" s="173" t="str">
        <f>IF($D$8="Data Not Entered On Set-Up Worksheet","",IF(OR(VLOOKUP($D$8,County_Lookup,20,FALSE)="",VLOOKUP($D$8,County_Lookup,20,FALSE)=0),"",VLOOKUP($D$8,County_Lookup,20,FALSE)))</f>
        <v/>
      </c>
      <c r="B95" s="274" t="str">
        <f t="shared" si="24"/>
        <v/>
      </c>
      <c r="C95" s="275"/>
      <c r="D95" s="274" t="str">
        <f t="shared" si="25"/>
        <v/>
      </c>
      <c r="E95" s="275"/>
      <c r="F95" s="274" t="str">
        <f t="shared" si="26"/>
        <v/>
      </c>
      <c r="G95" s="275"/>
      <c r="H95" s="274" t="str">
        <f t="shared" si="27"/>
        <v/>
      </c>
      <c r="I95" s="275"/>
      <c r="J95" s="274" t="str">
        <f t="shared" si="28"/>
        <v/>
      </c>
      <c r="K95" s="275"/>
    </row>
    <row r="96" spans="1:11" ht="18" customHeight="1">
      <c r="A96" s="173" t="str">
        <f>IF($D$8="Data Not Entered On Set-Up Worksheet","",IF(OR(VLOOKUP($D$8,County_Lookup,21,FALSE)="",VLOOKUP($D$8,County_Lookup,21,FALSE)=0),"",VLOOKUP($D$8,County_Lookup,21,FALSE)))</f>
        <v/>
      </c>
      <c r="B96" s="274" t="str">
        <f t="shared" si="24"/>
        <v/>
      </c>
      <c r="C96" s="275"/>
      <c r="D96" s="274" t="str">
        <f t="shared" si="25"/>
        <v/>
      </c>
      <c r="E96" s="275"/>
      <c r="F96" s="274" t="str">
        <f t="shared" si="26"/>
        <v/>
      </c>
      <c r="G96" s="275"/>
      <c r="H96" s="274" t="str">
        <f t="shared" si="27"/>
        <v/>
      </c>
      <c r="I96" s="275"/>
      <c r="J96" s="274" t="str">
        <f t="shared" si="28"/>
        <v/>
      </c>
      <c r="K96" s="275"/>
    </row>
    <row r="97" spans="1:11" ht="18" customHeight="1">
      <c r="A97" s="172" t="str">
        <f>IF($D$8="Data Not Entered On Set-Up Worksheet","",IF(OR(VLOOKUP($D$8,County_Lookup,22,FALSE)="",VLOOKUP($D$8,County_Lookup,22,FALSE)=0),"",VLOOKUP($D$8,County_Lookup,22,FALSE)))</f>
        <v/>
      </c>
      <c r="B97" s="274" t="str">
        <f t="shared" si="24"/>
        <v/>
      </c>
      <c r="C97" s="275"/>
      <c r="D97" s="274" t="str">
        <f t="shared" si="25"/>
        <v/>
      </c>
      <c r="E97" s="275"/>
      <c r="F97" s="274" t="str">
        <f t="shared" si="26"/>
        <v/>
      </c>
      <c r="G97" s="275"/>
      <c r="H97" s="274" t="str">
        <f t="shared" si="27"/>
        <v/>
      </c>
      <c r="I97" s="275"/>
      <c r="J97" s="274" t="str">
        <f t="shared" si="28"/>
        <v/>
      </c>
      <c r="K97" s="275"/>
    </row>
    <row r="98" spans="1:11" ht="18" customHeight="1">
      <c r="A98" s="173" t="str">
        <f>IF($D$8="Data Not Entered On Set-Up Worksheet","",IF(OR(VLOOKUP($D$8,County_Lookup,23,FALSE)="",VLOOKUP($D$8,County_Lookup,23,FALSE)=0),"",VLOOKUP($D$8,County_Lookup,23,FALSE)))</f>
        <v/>
      </c>
      <c r="B98" s="274" t="str">
        <f t="shared" si="24"/>
        <v/>
      </c>
      <c r="C98" s="275"/>
      <c r="D98" s="274" t="str">
        <f t="shared" si="25"/>
        <v/>
      </c>
      <c r="E98" s="275"/>
      <c r="F98" s="274" t="str">
        <f t="shared" si="26"/>
        <v/>
      </c>
      <c r="G98" s="275"/>
      <c r="H98" s="274" t="str">
        <f t="shared" si="27"/>
        <v/>
      </c>
      <c r="I98" s="275"/>
      <c r="J98" s="274" t="str">
        <f t="shared" si="28"/>
        <v/>
      </c>
      <c r="K98" s="275"/>
    </row>
    <row r="99" spans="1:11" ht="18" customHeight="1">
      <c r="A99" s="173" t="str">
        <f>IF($D$8="Data Not Entered On Set-Up Worksheet","",IF(OR(VLOOKUP($D$8,County_Lookup,24,FALSE)="",VLOOKUP($D$8,County_Lookup,24,FALSE)=0),"",VLOOKUP($D$8,County_Lookup,24,FALSE)))</f>
        <v/>
      </c>
      <c r="B99" s="274" t="str">
        <f t="shared" si="24"/>
        <v/>
      </c>
      <c r="C99" s="275"/>
      <c r="D99" s="274" t="str">
        <f t="shared" si="25"/>
        <v/>
      </c>
      <c r="E99" s="275"/>
      <c r="F99" s="274" t="str">
        <f t="shared" si="26"/>
        <v/>
      </c>
      <c r="G99" s="275"/>
      <c r="H99" s="274" t="str">
        <f t="shared" si="27"/>
        <v/>
      </c>
      <c r="I99" s="275"/>
      <c r="J99" s="274" t="str">
        <f t="shared" si="28"/>
        <v/>
      </c>
      <c r="K99" s="275"/>
    </row>
    <row r="100" spans="1:11" ht="18" customHeight="1">
      <c r="A100" s="173" t="str">
        <f>IF($D$8="Data Not Entered On Set-Up Worksheet","",IF(OR(VLOOKUP($D$8,County_Lookup,25,FALSE)="",VLOOKUP($D$8,County_Lookup,25,FALSE)=0),"",VLOOKUP($D$8,County_Lookup,25,FALSE)))</f>
        <v/>
      </c>
      <c r="B100" s="274" t="str">
        <f t="shared" si="24"/>
        <v/>
      </c>
      <c r="C100" s="275"/>
      <c r="D100" s="274" t="str">
        <f t="shared" si="25"/>
        <v/>
      </c>
      <c r="E100" s="275"/>
      <c r="F100" s="274" t="str">
        <f t="shared" si="26"/>
        <v/>
      </c>
      <c r="G100" s="275"/>
      <c r="H100" s="274" t="str">
        <f t="shared" si="27"/>
        <v/>
      </c>
      <c r="I100" s="275"/>
      <c r="J100" s="274" t="str">
        <f t="shared" si="28"/>
        <v/>
      </c>
      <c r="K100" s="275"/>
    </row>
    <row r="101" spans="1:11" ht="18" customHeight="1">
      <c r="A101" s="173" t="str">
        <f>IF($D$8="Data Not Entered On Set-Up Worksheet","",IF(OR(VLOOKUP($D$8,County_Lookup,26,FALSE)="",VLOOKUP($D$8,County_Lookup,26,FALSE)=0),"",VLOOKUP($D$8,County_Lookup,26,FALSE)))</f>
        <v/>
      </c>
      <c r="B101" s="274" t="str">
        <f t="shared" si="24"/>
        <v/>
      </c>
      <c r="C101" s="275"/>
      <c r="D101" s="274" t="str">
        <f t="shared" si="25"/>
        <v/>
      </c>
      <c r="E101" s="275"/>
      <c r="F101" s="274" t="str">
        <f t="shared" si="26"/>
        <v/>
      </c>
      <c r="G101" s="275"/>
      <c r="H101" s="274" t="str">
        <f t="shared" si="27"/>
        <v/>
      </c>
      <c r="I101" s="275"/>
      <c r="J101" s="274" t="str">
        <f t="shared" si="28"/>
        <v/>
      </c>
      <c r="K101" s="275"/>
    </row>
    <row r="102" spans="1:11" ht="18" customHeight="1">
      <c r="A102" s="173" t="str">
        <f>IF($D$8="Data Not Entered On Set-Up Worksheet","",IF(OR(VLOOKUP($D$8,County_Lookup,27,FALSE)="",VLOOKUP($D$8,County_Lookup,27,FALSE)=0),"",VLOOKUP($D$8,County_Lookup,27,FALSE)))</f>
        <v/>
      </c>
      <c r="B102" s="274" t="str">
        <f t="shared" si="24"/>
        <v/>
      </c>
      <c r="C102" s="275"/>
      <c r="D102" s="274" t="str">
        <f t="shared" si="25"/>
        <v/>
      </c>
      <c r="E102" s="275"/>
      <c r="F102" s="274" t="str">
        <f t="shared" si="26"/>
        <v/>
      </c>
      <c r="G102" s="275"/>
      <c r="H102" s="274" t="str">
        <f t="shared" si="27"/>
        <v/>
      </c>
      <c r="I102" s="275"/>
      <c r="J102" s="274" t="str">
        <f t="shared" si="28"/>
        <v/>
      </c>
      <c r="K102" s="275"/>
    </row>
    <row r="103" spans="1:11" ht="18" customHeight="1" thickBot="1">
      <c r="A103" s="174" t="s">
        <v>2</v>
      </c>
      <c r="B103" s="276">
        <f t="shared" si="24"/>
        <v>0</v>
      </c>
      <c r="C103" s="277"/>
      <c r="D103" s="276">
        <f t="shared" si="25"/>
        <v>0</v>
      </c>
      <c r="E103" s="277"/>
      <c r="F103" s="276">
        <f t="shared" si="26"/>
        <v>0</v>
      </c>
      <c r="G103" s="277"/>
      <c r="H103" s="276">
        <f t="shared" si="27"/>
        <v>0</v>
      </c>
      <c r="I103" s="277"/>
      <c r="J103" s="276">
        <f t="shared" si="28"/>
        <v>0</v>
      </c>
      <c r="K103" s="277"/>
    </row>
  </sheetData>
  <sheetProtection sheet="1" objects="1" scenarios="1"/>
  <mergeCells count="140">
    <mergeCell ref="H101:I101"/>
    <mergeCell ref="J101:K101"/>
    <mergeCell ref="J77:K77"/>
    <mergeCell ref="B78:C78"/>
    <mergeCell ref="D78:E78"/>
    <mergeCell ref="F78:G78"/>
    <mergeCell ref="H78:I78"/>
    <mergeCell ref="J76:K76"/>
    <mergeCell ref="B77:C77"/>
    <mergeCell ref="D77:E77"/>
    <mergeCell ref="F77:G77"/>
    <mergeCell ref="H77:I77"/>
    <mergeCell ref="B76:C76"/>
    <mergeCell ref="D76:E76"/>
    <mergeCell ref="F76:G76"/>
    <mergeCell ref="H76:I76"/>
    <mergeCell ref="J79:K79"/>
    <mergeCell ref="B80:C80"/>
    <mergeCell ref="D80:E80"/>
    <mergeCell ref="F80:G80"/>
    <mergeCell ref="H80:I80"/>
    <mergeCell ref="J78:K78"/>
    <mergeCell ref="B79:C79"/>
    <mergeCell ref="D79:E79"/>
    <mergeCell ref="F79:G79"/>
    <mergeCell ref="H79:I79"/>
    <mergeCell ref="J81:K81"/>
    <mergeCell ref="B82:C82"/>
    <mergeCell ref="D82:E82"/>
    <mergeCell ref="F82:G82"/>
    <mergeCell ref="H82:I82"/>
    <mergeCell ref="J80:K80"/>
    <mergeCell ref="B81:C81"/>
    <mergeCell ref="D81:E81"/>
    <mergeCell ref="F81:G81"/>
    <mergeCell ref="H81:I81"/>
    <mergeCell ref="J83:K83"/>
    <mergeCell ref="B84:C84"/>
    <mergeCell ref="D84:E84"/>
    <mergeCell ref="F84:G84"/>
    <mergeCell ref="H84:I84"/>
    <mergeCell ref="J82:K82"/>
    <mergeCell ref="B83:C83"/>
    <mergeCell ref="D83:E83"/>
    <mergeCell ref="F83:G83"/>
    <mergeCell ref="H83:I83"/>
    <mergeCell ref="J85:K85"/>
    <mergeCell ref="B86:C86"/>
    <mergeCell ref="D86:E86"/>
    <mergeCell ref="F86:G86"/>
    <mergeCell ref="H86:I86"/>
    <mergeCell ref="J84:K84"/>
    <mergeCell ref="B85:C85"/>
    <mergeCell ref="D85:E85"/>
    <mergeCell ref="F85:G85"/>
    <mergeCell ref="H85:I85"/>
    <mergeCell ref="J87:K87"/>
    <mergeCell ref="B88:C88"/>
    <mergeCell ref="D88:E88"/>
    <mergeCell ref="F88:G88"/>
    <mergeCell ref="H88:I88"/>
    <mergeCell ref="J86:K86"/>
    <mergeCell ref="B87:C87"/>
    <mergeCell ref="D87:E87"/>
    <mergeCell ref="F87:G87"/>
    <mergeCell ref="H87:I87"/>
    <mergeCell ref="J89:K89"/>
    <mergeCell ref="B90:C90"/>
    <mergeCell ref="D90:E90"/>
    <mergeCell ref="F90:G90"/>
    <mergeCell ref="H90:I90"/>
    <mergeCell ref="J88:K88"/>
    <mergeCell ref="B89:C89"/>
    <mergeCell ref="D89:E89"/>
    <mergeCell ref="F89:G89"/>
    <mergeCell ref="H89:I89"/>
    <mergeCell ref="J91:K91"/>
    <mergeCell ref="B92:C92"/>
    <mergeCell ref="D92:E92"/>
    <mergeCell ref="F92:G92"/>
    <mergeCell ref="H92:I92"/>
    <mergeCell ref="J90:K90"/>
    <mergeCell ref="B91:C91"/>
    <mergeCell ref="D91:E91"/>
    <mergeCell ref="F91:G91"/>
    <mergeCell ref="H91:I91"/>
    <mergeCell ref="J93:K93"/>
    <mergeCell ref="B94:C94"/>
    <mergeCell ref="D94:E94"/>
    <mergeCell ref="F94:G94"/>
    <mergeCell ref="H94:I94"/>
    <mergeCell ref="J92:K92"/>
    <mergeCell ref="B93:C93"/>
    <mergeCell ref="D93:E93"/>
    <mergeCell ref="F93:G93"/>
    <mergeCell ref="H93:I93"/>
    <mergeCell ref="J95:K95"/>
    <mergeCell ref="B96:C96"/>
    <mergeCell ref="D96:E96"/>
    <mergeCell ref="F96:G96"/>
    <mergeCell ref="H96:I96"/>
    <mergeCell ref="J94:K94"/>
    <mergeCell ref="B95:C95"/>
    <mergeCell ref="D95:E95"/>
    <mergeCell ref="F95:G95"/>
    <mergeCell ref="H95:I95"/>
    <mergeCell ref="J97:K97"/>
    <mergeCell ref="B98:C98"/>
    <mergeCell ref="D98:E98"/>
    <mergeCell ref="F98:G98"/>
    <mergeCell ref="H98:I98"/>
    <mergeCell ref="J96:K96"/>
    <mergeCell ref="B97:C97"/>
    <mergeCell ref="D97:E97"/>
    <mergeCell ref="F97:G97"/>
    <mergeCell ref="H97:I97"/>
    <mergeCell ref="J103:K103"/>
    <mergeCell ref="J102:K102"/>
    <mergeCell ref="B103:C103"/>
    <mergeCell ref="D103:E103"/>
    <mergeCell ref="F103:G103"/>
    <mergeCell ref="H103:I103"/>
    <mergeCell ref="J98:K98"/>
    <mergeCell ref="B102:C102"/>
    <mergeCell ref="D102:E102"/>
    <mergeCell ref="F102:G102"/>
    <mergeCell ref="H102:I102"/>
    <mergeCell ref="B99:C99"/>
    <mergeCell ref="D99:E99"/>
    <mergeCell ref="F99:G99"/>
    <mergeCell ref="H99:I99"/>
    <mergeCell ref="J99:K99"/>
    <mergeCell ref="B100:C100"/>
    <mergeCell ref="D100:E100"/>
    <mergeCell ref="F100:G100"/>
    <mergeCell ref="H100:I100"/>
    <mergeCell ref="J100:K100"/>
    <mergeCell ref="B101:C101"/>
    <mergeCell ref="D101:E101"/>
    <mergeCell ref="F101:G101"/>
  </mergeCells>
  <conditionalFormatting sqref="D3">
    <cfRule type="expression" dxfId="46" priority="56">
      <formula>D3="Data Not Entered On Set-Up Worksheet"</formula>
    </cfRule>
  </conditionalFormatting>
  <conditionalFormatting sqref="D8">
    <cfRule type="expression" dxfId="45" priority="55">
      <formula>D8="Data Not Entered On Set-Up Worksheet"</formula>
    </cfRule>
  </conditionalFormatting>
  <conditionalFormatting sqref="D10">
    <cfRule type="expression" dxfId="44" priority="54">
      <formula>D10="Data Not Entered On Set-Up Worksheet"</formula>
    </cfRule>
  </conditionalFormatting>
  <conditionalFormatting sqref="B15:B36 B40">
    <cfRule type="expression" dxfId="43" priority="53">
      <formula>AND($A15&lt;&gt;"",B15="")</formula>
    </cfRule>
  </conditionalFormatting>
  <conditionalFormatting sqref="H3">
    <cfRule type="expression" dxfId="42" priority="52">
      <formula>H3="Data Not Entered On Set-Up Worksheet"</formula>
    </cfRule>
  </conditionalFormatting>
  <conditionalFormatting sqref="H10">
    <cfRule type="expression" dxfId="41" priority="51">
      <formula>H10="Data Not Entered On Set-Up Worksheet"</formula>
    </cfRule>
  </conditionalFormatting>
  <conditionalFormatting sqref="K3">
    <cfRule type="expression" dxfId="40" priority="44">
      <formula>K3="Data Not Entered On Set-Up Worksheet"</formula>
    </cfRule>
  </conditionalFormatting>
  <conditionalFormatting sqref="K8">
    <cfRule type="expression" dxfId="39" priority="43">
      <formula>K8="Data Not Entered On Set-Up Worksheet"</formula>
    </cfRule>
  </conditionalFormatting>
  <conditionalFormatting sqref="K10">
    <cfRule type="expression" dxfId="38" priority="42">
      <formula>K10="Data Not Entered On Set-Up Worksheet"</formula>
    </cfRule>
  </conditionalFormatting>
  <conditionalFormatting sqref="D15:D36 D40">
    <cfRule type="expression" dxfId="37" priority="41">
      <formula>AND($A15&lt;&gt;"",D15="")</formula>
    </cfRule>
  </conditionalFormatting>
  <conditionalFormatting sqref="F15:F36 F40">
    <cfRule type="expression" dxfId="36" priority="40">
      <formula>AND($A15&lt;&gt;"",F15="")</formula>
    </cfRule>
  </conditionalFormatting>
  <conditionalFormatting sqref="H15:H36 H40">
    <cfRule type="expression" dxfId="35" priority="39">
      <formula>AND($A15&lt;&gt;"",H15="")</formula>
    </cfRule>
  </conditionalFormatting>
  <conditionalFormatting sqref="B46:B67 B71">
    <cfRule type="expression" dxfId="34" priority="33">
      <formula>AND($A46&lt;&gt;"",B46="")</formula>
    </cfRule>
  </conditionalFormatting>
  <conditionalFormatting sqref="D46:D67 D71">
    <cfRule type="expression" dxfId="33" priority="32">
      <formula>AND($A46&lt;&gt;"",D46="")</formula>
    </cfRule>
  </conditionalFormatting>
  <conditionalFormatting sqref="F46:F67 F71">
    <cfRule type="expression" dxfId="32" priority="31">
      <formula>AND($A46&lt;&gt;"",F46="")</formula>
    </cfRule>
  </conditionalFormatting>
  <conditionalFormatting sqref="H46:H67 H71">
    <cfRule type="expression" dxfId="31" priority="30">
      <formula>AND($A46&lt;&gt;"",H46="")</formula>
    </cfRule>
  </conditionalFormatting>
  <conditionalFormatting sqref="B37">
    <cfRule type="expression" dxfId="30" priority="24">
      <formula>AND($A37&lt;&gt;"",B37="")</formula>
    </cfRule>
  </conditionalFormatting>
  <conditionalFormatting sqref="D37">
    <cfRule type="expression" dxfId="29" priority="23">
      <formula>AND($A37&lt;&gt;"",D37="")</formula>
    </cfRule>
  </conditionalFormatting>
  <conditionalFormatting sqref="F37">
    <cfRule type="expression" dxfId="28" priority="22">
      <formula>AND($A37&lt;&gt;"",F37="")</formula>
    </cfRule>
  </conditionalFormatting>
  <conditionalFormatting sqref="H37">
    <cfRule type="expression" dxfId="27" priority="21">
      <formula>AND($A37&lt;&gt;"",H37="")</formula>
    </cfRule>
  </conditionalFormatting>
  <conditionalFormatting sqref="B68">
    <cfRule type="expression" dxfId="26" priority="20">
      <formula>AND($A68&lt;&gt;"",B68="")</formula>
    </cfRule>
  </conditionalFormatting>
  <conditionalFormatting sqref="D68">
    <cfRule type="expression" dxfId="25" priority="19">
      <formula>AND($A68&lt;&gt;"",D68="")</formula>
    </cfRule>
  </conditionalFormatting>
  <conditionalFormatting sqref="F68">
    <cfRule type="expression" dxfId="24" priority="18">
      <formula>AND($A68&lt;&gt;"",F68="")</formula>
    </cfRule>
  </conditionalFormatting>
  <conditionalFormatting sqref="H68">
    <cfRule type="expression" dxfId="23" priority="17">
      <formula>AND($A68&lt;&gt;"",H68="")</formula>
    </cfRule>
  </conditionalFormatting>
  <conditionalFormatting sqref="B38">
    <cfRule type="expression" dxfId="22" priority="16">
      <formula>AND($A38&lt;&gt;"",B38="")</formula>
    </cfRule>
  </conditionalFormatting>
  <conditionalFormatting sqref="D38">
    <cfRule type="expression" dxfId="21" priority="15">
      <formula>AND($A38&lt;&gt;"",D38="")</formula>
    </cfRule>
  </conditionalFormatting>
  <conditionalFormatting sqref="F38">
    <cfRule type="expression" dxfId="20" priority="14">
      <formula>AND($A38&lt;&gt;"",F38="")</formula>
    </cfRule>
  </conditionalFormatting>
  <conditionalFormatting sqref="H38">
    <cfRule type="expression" dxfId="19" priority="13">
      <formula>AND($A38&lt;&gt;"",H38="")</formula>
    </cfRule>
  </conditionalFormatting>
  <conditionalFormatting sqref="B69">
    <cfRule type="expression" dxfId="18" priority="12">
      <formula>AND($A69&lt;&gt;"",B69="")</formula>
    </cfRule>
  </conditionalFormatting>
  <conditionalFormatting sqref="D69">
    <cfRule type="expression" dxfId="17" priority="11">
      <formula>AND($A69&lt;&gt;"",D69="")</formula>
    </cfRule>
  </conditionalFormatting>
  <conditionalFormatting sqref="F69">
    <cfRule type="expression" dxfId="16" priority="10">
      <formula>AND($A69&lt;&gt;"",F69="")</formula>
    </cfRule>
  </conditionalFormatting>
  <conditionalFormatting sqref="H69">
    <cfRule type="expression" dxfId="15" priority="9">
      <formula>AND($A69&lt;&gt;"",H69="")</formula>
    </cfRule>
  </conditionalFormatting>
  <conditionalFormatting sqref="B39">
    <cfRule type="expression" dxfId="14" priority="8">
      <formula>AND($A39&lt;&gt;"",B39="")</formula>
    </cfRule>
  </conditionalFormatting>
  <conditionalFormatting sqref="D39">
    <cfRule type="expression" dxfId="13" priority="7">
      <formula>AND($A39&lt;&gt;"",D39="")</formula>
    </cfRule>
  </conditionalFormatting>
  <conditionalFormatting sqref="F39">
    <cfRule type="expression" dxfId="12" priority="6">
      <formula>AND($A39&lt;&gt;"",F39="")</formula>
    </cfRule>
  </conditionalFormatting>
  <conditionalFormatting sqref="H39">
    <cfRule type="expression" dxfId="11" priority="5">
      <formula>AND($A39&lt;&gt;"",H39="")</formula>
    </cfRule>
  </conditionalFormatting>
  <conditionalFormatting sqref="B70">
    <cfRule type="expression" dxfId="10" priority="4">
      <formula>AND($A70&lt;&gt;"",B70="")</formula>
    </cfRule>
  </conditionalFormatting>
  <conditionalFormatting sqref="D70">
    <cfRule type="expression" dxfId="9" priority="3">
      <formula>AND($A70&lt;&gt;"",D70="")</formula>
    </cfRule>
  </conditionalFormatting>
  <conditionalFormatting sqref="F70">
    <cfRule type="expression" dxfId="8" priority="2">
      <formula>AND($A70&lt;&gt;"",F70="")</formula>
    </cfRule>
  </conditionalFormatting>
  <conditionalFormatting sqref="H70">
    <cfRule type="expression" dxfId="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4"/>
    <pageSetUpPr fitToPage="1"/>
  </sheetPr>
  <dimension ref="A1:K18"/>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11" ht="15" customHeight="1">
      <c r="A1" s="55" t="s">
        <v>77</v>
      </c>
    </row>
    <row r="2" spans="1:11" ht="15" customHeight="1">
      <c r="A2" s="55" t="s">
        <v>78</v>
      </c>
    </row>
    <row r="3" spans="1:11" ht="15" customHeight="1">
      <c r="A3" s="37" t="s">
        <v>342</v>
      </c>
      <c r="C3" s="59">
        <f>IF('Set-Up Worksheet'!F3="","Data Not Entered On Set-Up Worksheet",'Set-Up Worksheet'!F3)</f>
        <v>2020</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79</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2019 - June 30, 2020</v>
      </c>
    </row>
    <row r="13" spans="1:11">
      <c r="A13" s="37"/>
      <c r="B13" s="37"/>
      <c r="C13" s="37"/>
      <c r="D13" s="37"/>
      <c r="E13" s="37"/>
    </row>
    <row r="16" spans="1:11" ht="39.9" customHeight="1">
      <c r="A16" s="280" t="s">
        <v>172</v>
      </c>
      <c r="B16" s="280"/>
      <c r="C16" s="280"/>
      <c r="D16" s="280"/>
      <c r="E16" s="280"/>
      <c r="F16" s="280"/>
      <c r="G16" s="280"/>
      <c r="H16" s="280"/>
      <c r="I16" s="280"/>
      <c r="J16" s="280"/>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6" priority="3">
      <formula>C3="Data Not Entered On Set-Up Worksheet"</formula>
    </cfRule>
  </conditionalFormatting>
  <conditionalFormatting sqref="C8">
    <cfRule type="expression" dxfId="5" priority="2">
      <formula>C8="Data Not Entered On Set-Up Worksheet"</formula>
    </cfRule>
  </conditionalFormatting>
  <conditionalFormatting sqref="C10">
    <cfRule type="expression" dxfId="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24"/>
  <sheetViews>
    <sheetView workbookViewId="0">
      <selection activeCell="H23" sqref="H23"/>
    </sheetView>
  </sheetViews>
  <sheetFormatPr defaultColWidth="9.109375" defaultRowHeight="13.2"/>
  <cols>
    <col min="1" max="1" width="44.109375" style="6" customWidth="1"/>
    <col min="2" max="2" width="11.5546875" style="6" bestFit="1" customWidth="1"/>
    <col min="3" max="3" width="9.88671875" style="6" bestFit="1" customWidth="1"/>
    <col min="4" max="4" width="11.6640625" style="6" bestFit="1" customWidth="1"/>
    <col min="5" max="5" width="10.88671875" style="6" bestFit="1" customWidth="1"/>
    <col min="6" max="6" width="9.88671875" style="6" bestFit="1" customWidth="1"/>
    <col min="7" max="7" width="11.33203125" style="6" bestFit="1" customWidth="1"/>
    <col min="8" max="8" width="11.109375" style="6" bestFit="1" customWidth="1"/>
    <col min="9" max="9" width="9.109375" style="6"/>
    <col min="10" max="10" width="11.5546875" style="6" bestFit="1" customWidth="1"/>
    <col min="11" max="11" width="9.109375" style="6"/>
    <col min="12" max="12" width="9.88671875" style="6" bestFit="1" customWidth="1"/>
    <col min="13" max="13" width="9.109375" style="6"/>
    <col min="14" max="14" width="11.5546875" style="6" bestFit="1" customWidth="1"/>
    <col min="15" max="15" width="9.109375" style="6"/>
    <col min="16" max="17" width="10.88671875" style="6" bestFit="1" customWidth="1"/>
    <col min="18" max="18" width="9.109375" style="6"/>
    <col min="19" max="19" width="9.44140625" style="6" bestFit="1" customWidth="1"/>
    <col min="20" max="20" width="10.88671875" style="6" bestFit="1" customWidth="1"/>
    <col min="21" max="21" width="11.109375" style="6" bestFit="1" customWidth="1"/>
    <col min="22" max="16384" width="9.109375" style="6"/>
  </cols>
  <sheetData>
    <row r="1" spans="1:27">
      <c r="A1" s="207" t="s">
        <v>318</v>
      </c>
    </row>
    <row r="5" spans="1:27">
      <c r="A5" s="29" t="s">
        <v>70</v>
      </c>
    </row>
    <row r="6" spans="1:27">
      <c r="A6" s="28" t="s">
        <v>66</v>
      </c>
    </row>
    <row r="7" spans="1:27">
      <c r="A7" s="28" t="s">
        <v>340</v>
      </c>
      <c r="B7" s="230"/>
    </row>
    <row r="8" spans="1:27">
      <c r="A8" s="28" t="s">
        <v>67</v>
      </c>
      <c r="B8" s="228"/>
    </row>
    <row r="9" spans="1:27">
      <c r="A9" s="28" t="s">
        <v>68</v>
      </c>
    </row>
    <row r="10" spans="1:27">
      <c r="A10" s="28" t="s">
        <v>69</v>
      </c>
    </row>
    <row r="11" spans="1:27">
      <c r="A11" s="150" t="s">
        <v>341</v>
      </c>
    </row>
    <row r="12" spans="1:27">
      <c r="A12" s="150" t="s">
        <v>344</v>
      </c>
      <c r="B12" s="226"/>
    </row>
    <row r="15" spans="1:27">
      <c r="A15" s="156" t="s">
        <v>197</v>
      </c>
      <c r="C15" s="28"/>
      <c r="D15" s="28"/>
      <c r="E15" s="28"/>
      <c r="F15" s="28"/>
      <c r="G15" s="28"/>
      <c r="H15" s="28"/>
      <c r="I15" s="28"/>
      <c r="J15" s="28"/>
      <c r="K15" s="28"/>
      <c r="L15" s="28"/>
      <c r="M15" s="28"/>
      <c r="N15" s="28"/>
      <c r="O15" s="28"/>
      <c r="P15" s="28"/>
      <c r="Q15" s="28"/>
      <c r="R15" s="28"/>
      <c r="S15" s="28"/>
      <c r="T15" s="28"/>
      <c r="U15" s="28"/>
      <c r="V15" s="28"/>
      <c r="W15" s="28"/>
      <c r="X15" s="28"/>
    </row>
    <row r="16" spans="1:27">
      <c r="A16" s="155" t="s">
        <v>198</v>
      </c>
      <c r="B16" s="74">
        <v>2</v>
      </c>
      <c r="C16" s="74">
        <v>3</v>
      </c>
      <c r="D16" s="74">
        <v>4</v>
      </c>
      <c r="E16" s="74">
        <v>5</v>
      </c>
      <c r="F16" s="74">
        <v>6</v>
      </c>
      <c r="G16" s="74">
        <v>7</v>
      </c>
      <c r="H16" s="74">
        <v>8</v>
      </c>
      <c r="I16" s="74">
        <v>9</v>
      </c>
      <c r="J16" s="74">
        <v>10</v>
      </c>
      <c r="K16" s="74">
        <v>11</v>
      </c>
      <c r="L16" s="74">
        <v>12</v>
      </c>
      <c r="M16" s="74">
        <v>13</v>
      </c>
      <c r="N16" s="74">
        <v>14</v>
      </c>
      <c r="O16" s="74">
        <v>15</v>
      </c>
      <c r="P16" s="74">
        <v>16</v>
      </c>
      <c r="Q16" s="74">
        <v>17</v>
      </c>
      <c r="R16" s="74">
        <v>18</v>
      </c>
      <c r="S16" s="74">
        <v>19</v>
      </c>
      <c r="T16" s="74">
        <v>20</v>
      </c>
      <c r="U16" s="74">
        <v>21</v>
      </c>
      <c r="V16" s="74">
        <v>22</v>
      </c>
      <c r="W16" s="74">
        <v>23</v>
      </c>
      <c r="X16" s="74">
        <v>24</v>
      </c>
      <c r="Y16" s="229">
        <v>25</v>
      </c>
      <c r="Z16" s="74">
        <v>26</v>
      </c>
      <c r="AA16" s="229">
        <v>27</v>
      </c>
    </row>
    <row r="17" spans="1:27">
      <c r="A17" s="37" t="s">
        <v>199</v>
      </c>
      <c r="B17" s="28"/>
      <c r="C17" s="28"/>
      <c r="D17" s="28"/>
      <c r="E17" s="28"/>
      <c r="F17" s="28"/>
      <c r="G17" s="28"/>
      <c r="H17" s="28"/>
      <c r="I17" s="28"/>
      <c r="J17" s="28"/>
      <c r="K17" s="28"/>
      <c r="L17" s="28"/>
      <c r="M17" s="28"/>
      <c r="N17" s="28"/>
      <c r="O17" s="28"/>
      <c r="P17" s="28"/>
      <c r="Q17" s="28"/>
      <c r="R17" s="28"/>
      <c r="S17" s="28"/>
      <c r="T17" s="28"/>
      <c r="U17" s="28"/>
      <c r="V17" s="28"/>
      <c r="W17" s="28"/>
      <c r="X17" s="28"/>
    </row>
    <row r="18" spans="1:27">
      <c r="A18" s="28" t="s">
        <v>66</v>
      </c>
      <c r="B18" s="28" t="s">
        <v>200</v>
      </c>
      <c r="C18" s="28" t="s">
        <v>201</v>
      </c>
      <c r="D18" s="28" t="s">
        <v>202</v>
      </c>
      <c r="E18" s="28" t="s">
        <v>203</v>
      </c>
      <c r="F18" s="28"/>
      <c r="G18" s="28"/>
      <c r="H18" s="28"/>
      <c r="I18" s="28"/>
      <c r="J18" s="28"/>
      <c r="K18" s="28"/>
      <c r="L18" s="28"/>
      <c r="M18" s="28"/>
      <c r="N18" s="28"/>
      <c r="O18" s="28"/>
      <c r="P18" s="28"/>
      <c r="Q18" s="28"/>
      <c r="R18" s="28"/>
      <c r="S18" s="28"/>
      <c r="T18" s="28"/>
      <c r="U18" s="28"/>
      <c r="V18" s="28"/>
      <c r="W18" s="28"/>
      <c r="X18" s="28"/>
    </row>
    <row r="19" spans="1:27">
      <c r="A19" s="150" t="s">
        <v>340</v>
      </c>
      <c r="B19" s="28" t="s">
        <v>204</v>
      </c>
      <c r="C19" s="28" t="s">
        <v>205</v>
      </c>
      <c r="D19" s="28" t="s">
        <v>206</v>
      </c>
      <c r="E19" s="28" t="s">
        <v>207</v>
      </c>
      <c r="F19" s="28" t="s">
        <v>208</v>
      </c>
      <c r="G19" s="28" t="s">
        <v>219</v>
      </c>
      <c r="H19" s="28" t="s">
        <v>220</v>
      </c>
      <c r="I19" s="28" t="s">
        <v>209</v>
      </c>
      <c r="J19" s="28" t="s">
        <v>210</v>
      </c>
      <c r="K19" s="28" t="s">
        <v>211</v>
      </c>
      <c r="L19" s="150" t="s">
        <v>259</v>
      </c>
      <c r="M19" s="28" t="s">
        <v>212</v>
      </c>
      <c r="N19" s="28" t="s">
        <v>213</v>
      </c>
      <c r="O19" s="28" t="s">
        <v>221</v>
      </c>
      <c r="P19" s="28" t="s">
        <v>214</v>
      </c>
      <c r="Q19" s="28" t="s">
        <v>215</v>
      </c>
      <c r="R19" s="28" t="s">
        <v>222</v>
      </c>
      <c r="S19" s="28" t="s">
        <v>216</v>
      </c>
      <c r="T19" s="28" t="s">
        <v>217</v>
      </c>
      <c r="U19" s="28" t="s">
        <v>218</v>
      </c>
      <c r="V19" s="150"/>
      <c r="W19" s="28"/>
      <c r="X19" s="28"/>
      <c r="Y19" s="28"/>
      <c r="Z19" s="28"/>
      <c r="AA19" s="28"/>
    </row>
    <row r="20" spans="1:27">
      <c r="A20" s="28" t="s">
        <v>67</v>
      </c>
      <c r="B20" s="28" t="s">
        <v>247</v>
      </c>
      <c r="C20" s="28" t="s">
        <v>249</v>
      </c>
      <c r="D20" s="28" t="s">
        <v>250</v>
      </c>
      <c r="E20" s="28" t="s">
        <v>251</v>
      </c>
      <c r="F20" s="28" t="s">
        <v>252</v>
      </c>
      <c r="G20" s="28" t="s">
        <v>254</v>
      </c>
      <c r="H20" s="28" t="s">
        <v>255</v>
      </c>
      <c r="I20" s="28" t="s">
        <v>256</v>
      </c>
      <c r="J20" s="28" t="s">
        <v>257</v>
      </c>
      <c r="K20" s="28" t="s">
        <v>258</v>
      </c>
      <c r="L20" s="28"/>
      <c r="M20" s="28"/>
      <c r="N20" s="28"/>
      <c r="O20" s="28"/>
      <c r="P20" s="28"/>
      <c r="Q20" s="28"/>
      <c r="R20" s="28"/>
      <c r="S20" s="28"/>
      <c r="T20" s="28"/>
      <c r="U20" s="28"/>
      <c r="V20" s="28"/>
      <c r="W20" s="28"/>
      <c r="X20" s="28"/>
    </row>
    <row r="21" spans="1:27">
      <c r="A21" s="28" t="s">
        <v>68</v>
      </c>
      <c r="B21" s="28" t="s">
        <v>260</v>
      </c>
      <c r="C21" s="28" t="s">
        <v>261</v>
      </c>
      <c r="D21" s="28" t="s">
        <v>262</v>
      </c>
      <c r="E21" s="28" t="s">
        <v>263</v>
      </c>
      <c r="F21" s="28" t="s">
        <v>264</v>
      </c>
      <c r="G21" s="28" t="s">
        <v>265</v>
      </c>
      <c r="H21" s="28" t="s">
        <v>294</v>
      </c>
      <c r="I21" s="28" t="s">
        <v>266</v>
      </c>
      <c r="J21" s="28" t="s">
        <v>267</v>
      </c>
      <c r="K21" s="28"/>
      <c r="L21" s="28"/>
      <c r="M21" s="28"/>
      <c r="N21" s="28"/>
      <c r="O21" s="28"/>
      <c r="P21" s="28"/>
      <c r="Q21" s="28"/>
      <c r="R21" s="28"/>
      <c r="S21" s="28"/>
      <c r="T21" s="28"/>
      <c r="U21" s="28"/>
      <c r="V21" s="28"/>
      <c r="W21" s="28"/>
      <c r="X21" s="28"/>
    </row>
    <row r="22" spans="1:27">
      <c r="A22" s="28" t="s">
        <v>69</v>
      </c>
      <c r="B22" s="28" t="s">
        <v>268</v>
      </c>
      <c r="C22" s="28" t="s">
        <v>269</v>
      </c>
      <c r="D22" s="28" t="s">
        <v>270</v>
      </c>
      <c r="E22" s="28" t="s">
        <v>271</v>
      </c>
      <c r="F22" s="28" t="s">
        <v>272</v>
      </c>
      <c r="G22" s="28" t="s">
        <v>273</v>
      </c>
      <c r="H22" s="28" t="s">
        <v>274</v>
      </c>
      <c r="I22" s="28" t="s">
        <v>275</v>
      </c>
      <c r="J22" s="28" t="s">
        <v>276</v>
      </c>
      <c r="K22" s="28"/>
      <c r="L22" s="28"/>
      <c r="M22" s="28"/>
      <c r="N22" s="28"/>
      <c r="O22" s="28"/>
      <c r="P22" s="28"/>
      <c r="Q22" s="28"/>
      <c r="R22" s="28"/>
      <c r="S22" s="28"/>
      <c r="T22" s="28"/>
      <c r="U22" s="28"/>
      <c r="V22" s="28"/>
      <c r="W22" s="28"/>
      <c r="X22" s="28"/>
    </row>
    <row r="23" spans="1:27">
      <c r="A23" s="28" t="s">
        <v>341</v>
      </c>
      <c r="B23" s="28" t="s">
        <v>228</v>
      </c>
      <c r="C23" s="28" t="s">
        <v>229</v>
      </c>
      <c r="D23" s="28" t="s">
        <v>223</v>
      </c>
      <c r="E23" s="28" t="s">
        <v>230</v>
      </c>
      <c r="F23" s="28" t="s">
        <v>224</v>
      </c>
      <c r="G23" s="28" t="s">
        <v>231</v>
      </c>
      <c r="H23" s="28" t="s">
        <v>248</v>
      </c>
      <c r="I23" s="28" t="s">
        <v>232</v>
      </c>
      <c r="J23" s="28" t="s">
        <v>233</v>
      </c>
      <c r="K23" s="28" t="s">
        <v>234</v>
      </c>
      <c r="L23" s="28" t="s">
        <v>235</v>
      </c>
      <c r="M23" s="28" t="s">
        <v>236</v>
      </c>
      <c r="N23" s="28" t="s">
        <v>237</v>
      </c>
      <c r="O23" s="28" t="s">
        <v>238</v>
      </c>
      <c r="P23" s="28" t="s">
        <v>239</v>
      </c>
      <c r="Q23" s="6" t="s">
        <v>253</v>
      </c>
      <c r="R23" s="28" t="s">
        <v>225</v>
      </c>
      <c r="S23" s="28" t="s">
        <v>240</v>
      </c>
      <c r="T23" s="28" t="s">
        <v>226</v>
      </c>
      <c r="U23" s="28" t="s">
        <v>241</v>
      </c>
      <c r="V23" s="28" t="s">
        <v>242</v>
      </c>
      <c r="W23" s="6" t="s">
        <v>227</v>
      </c>
      <c r="X23" s="28" t="s">
        <v>243</v>
      </c>
      <c r="Y23" s="28" t="s">
        <v>244</v>
      </c>
      <c r="Z23" s="28" t="s">
        <v>245</v>
      </c>
      <c r="AA23" s="28" t="s">
        <v>246</v>
      </c>
    </row>
    <row r="24" spans="1:27">
      <c r="A24" s="150" t="s">
        <v>344</v>
      </c>
      <c r="B24" s="28" t="s">
        <v>277</v>
      </c>
      <c r="C24" s="28" t="s">
        <v>278</v>
      </c>
      <c r="D24" s="28" t="s">
        <v>279</v>
      </c>
      <c r="E24" s="28" t="s">
        <v>280</v>
      </c>
      <c r="F24" s="28" t="s">
        <v>281</v>
      </c>
      <c r="G24" s="28" t="s">
        <v>282</v>
      </c>
      <c r="H24" s="28" t="s">
        <v>283</v>
      </c>
      <c r="I24" s="28" t="s">
        <v>284</v>
      </c>
      <c r="J24" s="28" t="s">
        <v>285</v>
      </c>
      <c r="K24" s="28" t="s">
        <v>286</v>
      </c>
      <c r="L24" s="28" t="s">
        <v>287</v>
      </c>
      <c r="M24" s="28" t="s">
        <v>288</v>
      </c>
      <c r="N24" s="28" t="s">
        <v>289</v>
      </c>
      <c r="O24" s="28" t="s">
        <v>290</v>
      </c>
      <c r="P24" s="28" t="s">
        <v>291</v>
      </c>
      <c r="Q24" s="28" t="s">
        <v>292</v>
      </c>
      <c r="R24" s="28" t="s">
        <v>293</v>
      </c>
      <c r="S24" s="28" t="s">
        <v>295</v>
      </c>
      <c r="T24" s="28" t="s">
        <v>296</v>
      </c>
      <c r="U24" s="28" t="s">
        <v>297</v>
      </c>
      <c r="V24" s="28" t="s">
        <v>298</v>
      </c>
      <c r="W24" s="28" t="s">
        <v>299</v>
      </c>
      <c r="X24" s="28"/>
    </row>
  </sheetData>
  <sheetProtection sheet="1" objects="1" scenarios="1"/>
  <sortState xmlns:xlrd2="http://schemas.microsoft.com/office/spreadsheetml/2017/richdata2" columnSort="1" ref="B24:X24">
    <sortCondition ref="B24:X24"/>
  </sortState>
  <conditionalFormatting sqref="B18:Z18 B20:Z24">
    <cfRule type="cellIs" dxfId="3" priority="8" operator="equal">
      <formula>""</formula>
    </cfRule>
  </conditionalFormatting>
  <conditionalFormatting sqref="B19:Z19">
    <cfRule type="cellIs" dxfId="2" priority="3" operator="equal">
      <formula>""</formula>
    </cfRule>
  </conditionalFormatting>
  <conditionalFormatting sqref="AA18 AA20:AA24">
    <cfRule type="cellIs" dxfId="1" priority="2" operator="equal">
      <formula>""</formula>
    </cfRule>
  </conditionalFormatting>
  <conditionalFormatting sqref="AA19">
    <cfRule type="cellIs" dxfId="0" priority="1"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pageSetUpPr fitToPage="1"/>
  </sheetPr>
  <dimension ref="A1:E21"/>
  <sheetViews>
    <sheetView showGridLines="0" workbookViewId="0">
      <selection activeCell="C14" sqref="C14"/>
    </sheetView>
  </sheetViews>
  <sheetFormatPr defaultColWidth="9.109375" defaultRowHeight="13.2"/>
  <cols>
    <col min="1" max="1" width="22.44140625" style="28" customWidth="1"/>
    <col min="2" max="2" width="8.6640625" style="28" customWidth="1"/>
    <col min="3" max="5" width="20.6640625" style="28" customWidth="1"/>
    <col min="6" max="16384" width="9.109375" style="28"/>
  </cols>
  <sheetData>
    <row r="1" spans="1:5" ht="15" customHeight="1">
      <c r="A1" s="55" t="s">
        <v>77</v>
      </c>
    </row>
    <row r="2" spans="1:5" ht="15" customHeight="1">
      <c r="A2" s="55" t="s">
        <v>78</v>
      </c>
    </row>
    <row r="3" spans="1:5" ht="15" customHeight="1">
      <c r="A3" s="37" t="s">
        <v>342</v>
      </c>
      <c r="C3" s="59">
        <f>IF('Set-Up Worksheet'!F3="","Data Not Entered On Set-Up Worksheet",'Set-Up Worksheet'!F3)</f>
        <v>2020</v>
      </c>
    </row>
    <row r="4" spans="1:5" ht="15" customHeight="1">
      <c r="C4" s="39"/>
    </row>
    <row r="5" spans="1:5" ht="15" customHeight="1">
      <c r="A5" s="37" t="s">
        <v>40</v>
      </c>
      <c r="C5" s="39"/>
    </row>
    <row r="6" spans="1:5" ht="15" customHeight="1">
      <c r="A6" s="37" t="s">
        <v>85</v>
      </c>
      <c r="C6" s="39"/>
    </row>
    <row r="7" spans="1:5" ht="15" customHeight="1">
      <c r="A7" s="37"/>
      <c r="C7" s="39"/>
    </row>
    <row r="8" spans="1:5" ht="15" customHeight="1">
      <c r="A8" s="37" t="s">
        <v>79</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2019 - June 30, 2020</v>
      </c>
    </row>
    <row r="12" spans="1:5">
      <c r="A12" s="37"/>
      <c r="B12" s="37"/>
      <c r="C12" s="57" t="s">
        <v>20</v>
      </c>
      <c r="D12" s="57" t="s">
        <v>21</v>
      </c>
      <c r="E12" s="57" t="s">
        <v>35</v>
      </c>
    </row>
    <row r="13" spans="1:5" ht="39.9"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9.6">
      <c r="A16" s="221" t="s">
        <v>329</v>
      </c>
      <c r="B16" s="58" t="s">
        <v>84</v>
      </c>
      <c r="C16" s="63"/>
      <c r="D16" s="63"/>
      <c r="E16" s="64">
        <f t="shared" si="0"/>
        <v>0</v>
      </c>
    </row>
    <row r="17" spans="1:5" ht="36" customHeight="1">
      <c r="A17" s="78" t="s">
        <v>91</v>
      </c>
      <c r="B17" s="58" t="s">
        <v>84</v>
      </c>
      <c r="C17" s="63"/>
      <c r="D17" s="63"/>
      <c r="E17" s="64">
        <f>IF(D17=0,0,C17/D17)</f>
        <v>0</v>
      </c>
    </row>
    <row r="18" spans="1:5" ht="36" customHeight="1">
      <c r="A18" s="78" t="s">
        <v>90</v>
      </c>
      <c r="B18" s="58" t="s">
        <v>84</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389" priority="5">
      <formula>C3="Data Not Entered On Set-Up Worksheet"</formula>
    </cfRule>
  </conditionalFormatting>
  <conditionalFormatting sqref="C8">
    <cfRule type="expression" dxfId="388" priority="4">
      <formula>C8="Data Not Entered On Set-Up Worksheet"</formula>
    </cfRule>
  </conditionalFormatting>
  <conditionalFormatting sqref="C10">
    <cfRule type="expression" dxfId="387" priority="3">
      <formula>C10="Data Not Entered On Set-Up Worksheet"</formula>
    </cfRule>
  </conditionalFormatting>
  <conditionalFormatting sqref="C14:D14 C17:D18">
    <cfRule type="cellIs" dxfId="386" priority="2" operator="equal">
      <formula>""</formula>
    </cfRule>
  </conditionalFormatting>
  <conditionalFormatting sqref="C15:D16">
    <cfRule type="cellIs" dxfId="38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1:I20"/>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2020</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2019 - June 30, 2020</v>
      </c>
      <c r="D10" s="61"/>
    </row>
    <row r="12" spans="1:9">
      <c r="A12" s="37"/>
      <c r="B12" s="37"/>
      <c r="C12" s="57" t="s">
        <v>20</v>
      </c>
      <c r="D12" s="57" t="s">
        <v>20</v>
      </c>
      <c r="E12" s="57" t="s">
        <v>20</v>
      </c>
      <c r="F12" s="57" t="s">
        <v>21</v>
      </c>
      <c r="G12" s="57" t="s">
        <v>35</v>
      </c>
      <c r="H12" s="57" t="s">
        <v>35</v>
      </c>
      <c r="I12" s="57" t="s">
        <v>35</v>
      </c>
    </row>
    <row r="13" spans="1:9" ht="52.8">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7" si="0">IF($F14=0,0,D14/$F14)</f>
        <v>0</v>
      </c>
      <c r="I14" s="64">
        <f t="shared" si="0"/>
        <v>0</v>
      </c>
    </row>
    <row r="15" spans="1:9" ht="36" customHeight="1">
      <c r="A15" s="78" t="s">
        <v>88</v>
      </c>
      <c r="B15" s="58" t="s">
        <v>84</v>
      </c>
      <c r="C15" s="63"/>
      <c r="D15" s="63"/>
      <c r="E15" s="63"/>
      <c r="F15" s="63"/>
      <c r="G15" s="64">
        <f>IF($F15=0,0,C15/$F15)</f>
        <v>0</v>
      </c>
      <c r="H15" s="64">
        <f t="shared" ref="H15" si="1">IF($F15=0,0,D15/$F15)</f>
        <v>0</v>
      </c>
      <c r="I15" s="64">
        <f t="shared" ref="I15" si="2">IF($F15=0,0,E15/$F15)</f>
        <v>0</v>
      </c>
    </row>
    <row r="16" spans="1:9" ht="36" customHeight="1">
      <c r="A16" s="221" t="s">
        <v>89</v>
      </c>
      <c r="B16" s="58" t="s">
        <v>84</v>
      </c>
      <c r="C16" s="119"/>
      <c r="D16" s="63"/>
      <c r="E16" s="63"/>
      <c r="F16" s="63"/>
      <c r="G16" s="120"/>
      <c r="H16" s="64">
        <f t="shared" si="0"/>
        <v>0</v>
      </c>
      <c r="I16" s="64">
        <f t="shared" si="0"/>
        <v>0</v>
      </c>
    </row>
    <row r="17" spans="1:9" ht="36" customHeight="1">
      <c r="A17" s="78" t="s">
        <v>90</v>
      </c>
      <c r="B17" s="58" t="s">
        <v>84</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384" priority="15">
      <formula>C3="Data Not Entered On Set-Up Worksheet"</formula>
    </cfRule>
  </conditionalFormatting>
  <conditionalFormatting sqref="C8">
    <cfRule type="expression" dxfId="383" priority="14">
      <formula>C8="Data Not Entered On Set-Up Worksheet"</formula>
    </cfRule>
  </conditionalFormatting>
  <conditionalFormatting sqref="C10">
    <cfRule type="expression" dxfId="382" priority="13">
      <formula>C10="Data Not Entered On Set-Up Worksheet"</formula>
    </cfRule>
  </conditionalFormatting>
  <conditionalFormatting sqref="E14:F14 E16:F17">
    <cfRule type="cellIs" dxfId="381" priority="12" operator="equal">
      <formula>""</formula>
    </cfRule>
  </conditionalFormatting>
  <conditionalFormatting sqref="D3">
    <cfRule type="expression" dxfId="380" priority="11">
      <formula>D3="Data Not Entered On Set-Up Worksheet"</formula>
    </cfRule>
  </conditionalFormatting>
  <conditionalFormatting sqref="D8">
    <cfRule type="expression" dxfId="379" priority="10">
      <formula>D8="Data Not Entered On Set-Up Worksheet"</formula>
    </cfRule>
  </conditionalFormatting>
  <conditionalFormatting sqref="D10">
    <cfRule type="expression" dxfId="378" priority="9">
      <formula>D10="Data Not Entered On Set-Up Worksheet"</formula>
    </cfRule>
  </conditionalFormatting>
  <conditionalFormatting sqref="D14 D16:D17">
    <cfRule type="cellIs" dxfId="377" priority="8" operator="equal">
      <formula>""</formula>
    </cfRule>
  </conditionalFormatting>
  <conditionalFormatting sqref="E15:F15">
    <cfRule type="cellIs" dxfId="376" priority="3" operator="equal">
      <formula>""</formula>
    </cfRule>
  </conditionalFormatting>
  <conditionalFormatting sqref="D15">
    <cfRule type="cellIs" dxfId="375" priority="2" operator="equal">
      <formula>""</formula>
    </cfRule>
  </conditionalFormatting>
  <conditionalFormatting sqref="C15">
    <cfRule type="cellIs" dxfId="374"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1:I19"/>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2020</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2019 - June 30, 2020</v>
      </c>
      <c r="D10" s="61"/>
    </row>
    <row r="12" spans="1:9">
      <c r="A12" s="37"/>
      <c r="B12" s="37"/>
      <c r="C12" s="57" t="s">
        <v>20</v>
      </c>
      <c r="D12" s="57" t="s">
        <v>20</v>
      </c>
      <c r="E12" s="57" t="s">
        <v>20</v>
      </c>
      <c r="F12" s="57" t="s">
        <v>21</v>
      </c>
      <c r="G12" s="57" t="s">
        <v>35</v>
      </c>
      <c r="H12" s="57" t="s">
        <v>35</v>
      </c>
      <c r="I12" s="57" t="s">
        <v>35</v>
      </c>
    </row>
    <row r="13" spans="1:9" ht="52.8">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6" si="0">IF($F14=0,0,D14/$F14)</f>
        <v>0</v>
      </c>
      <c r="I14" s="64">
        <f t="shared" si="0"/>
        <v>0</v>
      </c>
    </row>
    <row r="15" spans="1:9" ht="36" customHeight="1">
      <c r="A15" s="78" t="s">
        <v>98</v>
      </c>
      <c r="B15" s="58" t="s">
        <v>84</v>
      </c>
      <c r="C15" s="63"/>
      <c r="D15" s="63"/>
      <c r="E15" s="63"/>
      <c r="F15" s="63"/>
      <c r="G15" s="64">
        <f>IF($F15=0,0,C15/$F15)</f>
        <v>0</v>
      </c>
      <c r="H15" s="64">
        <f t="shared" si="0"/>
        <v>0</v>
      </c>
      <c r="I15" s="64">
        <f t="shared" si="0"/>
        <v>0</v>
      </c>
    </row>
    <row r="16" spans="1:9" ht="36" customHeight="1">
      <c r="A16" s="78" t="s">
        <v>90</v>
      </c>
      <c r="B16" s="58" t="s">
        <v>84</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373" priority="9">
      <formula>C3="Data Not Entered On Set-Up Worksheet"</formula>
    </cfRule>
  </conditionalFormatting>
  <conditionalFormatting sqref="C8">
    <cfRule type="expression" dxfId="372" priority="8">
      <formula>C8="Data Not Entered On Set-Up Worksheet"</formula>
    </cfRule>
  </conditionalFormatting>
  <conditionalFormatting sqref="C10">
    <cfRule type="expression" dxfId="371" priority="7">
      <formula>C10="Data Not Entered On Set-Up Worksheet"</formula>
    </cfRule>
  </conditionalFormatting>
  <conditionalFormatting sqref="E14:F16">
    <cfRule type="cellIs" dxfId="370" priority="6" operator="equal">
      <formula>""</formula>
    </cfRule>
  </conditionalFormatting>
  <conditionalFormatting sqref="D3">
    <cfRule type="expression" dxfId="369" priority="5">
      <formula>D3="Data Not Entered On Set-Up Worksheet"</formula>
    </cfRule>
  </conditionalFormatting>
  <conditionalFormatting sqref="D8">
    <cfRule type="expression" dxfId="368" priority="4">
      <formula>D8="Data Not Entered On Set-Up Worksheet"</formula>
    </cfRule>
  </conditionalFormatting>
  <conditionalFormatting sqref="D10">
    <cfRule type="expression" dxfId="367" priority="3">
      <formula>D10="Data Not Entered On Set-Up Worksheet"</formula>
    </cfRule>
  </conditionalFormatting>
  <conditionalFormatting sqref="D14:D16">
    <cfRule type="cellIs" dxfId="366" priority="2" operator="equal">
      <formula>""</formula>
    </cfRule>
  </conditionalFormatting>
  <conditionalFormatting sqref="C15">
    <cfRule type="cellIs" dxfId="365"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pageSetUpPr fitToPage="1"/>
  </sheetPr>
  <dimension ref="A1:H22"/>
  <sheetViews>
    <sheetView showGridLines="0" zoomScaleNormal="100" zoomScaleSheetLayoutView="100" workbookViewId="0">
      <selection activeCell="I14" sqref="I14"/>
    </sheetView>
  </sheetViews>
  <sheetFormatPr defaultColWidth="9.109375" defaultRowHeight="13.2"/>
  <cols>
    <col min="1" max="1" width="22.44140625" style="28" customWidth="1"/>
    <col min="2" max="3" width="16.6640625" style="28" customWidth="1"/>
    <col min="4" max="4" width="20.6640625" style="28" customWidth="1"/>
    <col min="5" max="5" width="17.6640625" style="28" customWidth="1"/>
    <col min="6" max="6" width="16.6640625" style="28" customWidth="1"/>
    <col min="7" max="7" width="20.6640625" style="28" customWidth="1"/>
    <col min="8" max="8" width="9.44140625" style="28" customWidth="1"/>
    <col min="9" max="16384" width="9.109375" style="28"/>
  </cols>
  <sheetData>
    <row r="1" spans="1:8" ht="15" customHeight="1">
      <c r="A1" s="55" t="s">
        <v>77</v>
      </c>
    </row>
    <row r="2" spans="1:8" ht="15" customHeight="1">
      <c r="A2" s="55" t="s">
        <v>78</v>
      </c>
    </row>
    <row r="3" spans="1:8" ht="15" customHeight="1">
      <c r="A3" s="37" t="s">
        <v>342</v>
      </c>
      <c r="C3" s="59">
        <f>IF('Set-Up Worksheet'!F3="","Data Not Entered On Set-Up Worksheet",'Set-Up Worksheet'!F3)</f>
        <v>2020</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79</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2019 - June 30, 2020</v>
      </c>
      <c r="D10" s="61"/>
      <c r="E10" s="61"/>
    </row>
    <row r="12" spans="1:8">
      <c r="B12" s="74" t="s">
        <v>20</v>
      </c>
      <c r="C12" s="74"/>
      <c r="D12" s="74" t="s">
        <v>20</v>
      </c>
      <c r="E12" s="74" t="s">
        <v>21</v>
      </c>
      <c r="F12" s="57" t="s">
        <v>35</v>
      </c>
      <c r="G12" s="57" t="s">
        <v>35</v>
      </c>
      <c r="H12" s="57"/>
    </row>
    <row r="13" spans="1:8" ht="69.900000000000006" customHeight="1">
      <c r="A13" s="85" t="s">
        <v>104</v>
      </c>
      <c r="B13" s="121" t="s">
        <v>101</v>
      </c>
      <c r="C13" s="118" t="s">
        <v>102</v>
      </c>
      <c r="D13" s="118" t="s">
        <v>103</v>
      </c>
      <c r="E13" s="118" t="s">
        <v>100</v>
      </c>
      <c r="F13" s="121" t="s">
        <v>105</v>
      </c>
      <c r="G13" s="118" t="s">
        <v>179</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99</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364" priority="4">
      <formula>C3="Data Not Entered On Set-Up Worksheet"</formula>
    </cfRule>
  </conditionalFormatting>
  <conditionalFormatting sqref="B14:E18">
    <cfRule type="cellIs" dxfId="363"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2020</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2019 - June 30, 2020</v>
      </c>
    </row>
    <row r="12" spans="1:4">
      <c r="B12" s="74" t="s">
        <v>20</v>
      </c>
      <c r="C12" s="74" t="s">
        <v>21</v>
      </c>
      <c r="D12" s="74" t="s">
        <v>35</v>
      </c>
    </row>
    <row r="13" spans="1:4" ht="39.6">
      <c r="B13" s="122" t="s">
        <v>107</v>
      </c>
      <c r="C13" s="122" t="s">
        <v>106</v>
      </c>
      <c r="D13" s="122" t="s">
        <v>108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362" priority="4">
      <formula>C3="Data Not Entered On Set-Up Worksheet"</formula>
    </cfRule>
  </conditionalFormatting>
  <conditionalFormatting sqref="C8">
    <cfRule type="expression" dxfId="361" priority="3">
      <formula>C8="Data Not Entered On Set-Up Worksheet"</formula>
    </cfRule>
  </conditionalFormatting>
  <conditionalFormatting sqref="C10">
    <cfRule type="expression" dxfId="360" priority="2">
      <formula>C10="Data Not Entered On Set-Up Worksheet"</formula>
    </cfRule>
  </conditionalFormatting>
  <conditionalFormatting sqref="B14:C14">
    <cfRule type="cellIs" dxfId="359"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4"/>
    <pageSetUpPr fitToPage="1"/>
  </sheetPr>
  <dimension ref="A1:D19"/>
  <sheetViews>
    <sheetView showGridLines="0" workbookViewId="0">
      <selection activeCell="E6" sqref="E6:I6"/>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2020</v>
      </c>
    </row>
    <row r="4" spans="1:4" ht="15" customHeight="1">
      <c r="C4" s="39"/>
    </row>
    <row r="5" spans="1:4" ht="15" customHeight="1">
      <c r="A5" s="37" t="s">
        <v>41</v>
      </c>
      <c r="C5" s="39"/>
    </row>
    <row r="6" spans="1:4" ht="15" customHeight="1">
      <c r="A6" s="37" t="s">
        <v>116</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2019 - June 30, 2020</v>
      </c>
    </row>
    <row r="12" spans="1:4">
      <c r="B12" s="74" t="s">
        <v>20</v>
      </c>
      <c r="C12" s="74" t="s">
        <v>21</v>
      </c>
      <c r="D12" s="74" t="s">
        <v>35</v>
      </c>
    </row>
    <row r="13" spans="1:4" ht="26.4">
      <c r="B13" s="122" t="s">
        <v>109</v>
      </c>
      <c r="C13" s="122" t="s">
        <v>106</v>
      </c>
      <c r="D13" s="122" t="s">
        <v>110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58" priority="4">
      <formula>C3="Data Not Entered On Set-Up Worksheet"</formula>
    </cfRule>
  </conditionalFormatting>
  <conditionalFormatting sqref="C8">
    <cfRule type="expression" dxfId="357" priority="3">
      <formula>C8="Data Not Entered On Set-Up Worksheet"</formula>
    </cfRule>
  </conditionalFormatting>
  <conditionalFormatting sqref="C10">
    <cfRule type="expression" dxfId="356" priority="2">
      <formula>C10="Data Not Entered On Set-Up Worksheet"</formula>
    </cfRule>
  </conditionalFormatting>
  <conditionalFormatting sqref="B14:C14">
    <cfRule type="cellIs" dxfId="35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C16"/>
  <sheetViews>
    <sheetView showGridLines="0" workbookViewId="0">
      <selection activeCell="F6" sqref="F6"/>
    </sheetView>
  </sheetViews>
  <sheetFormatPr defaultColWidth="9.109375" defaultRowHeight="13.2"/>
  <cols>
    <col min="1" max="1" width="22.44140625" style="28" customWidth="1"/>
    <col min="2" max="16384" width="9.10937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2020</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2019 - June 30, 2020</v>
      </c>
    </row>
    <row r="14" spans="1:3" ht="13.8">
      <c r="A14" s="81" t="s">
        <v>111</v>
      </c>
    </row>
    <row r="15" spans="1:3" ht="13.8">
      <c r="A15" s="81" t="s">
        <v>112</v>
      </c>
    </row>
    <row r="16" spans="1:3" ht="13.8">
      <c r="A16" s="81" t="s">
        <v>113</v>
      </c>
    </row>
  </sheetData>
  <sheetProtection sheet="1" objects="1" scenarios="1"/>
  <phoneticPr fontId="7" type="noConversion"/>
  <conditionalFormatting sqref="C3">
    <cfRule type="expression" dxfId="354" priority="3">
      <formula>C3="Data Not Entered On Set-Up Worksheet"</formula>
    </cfRule>
  </conditionalFormatting>
  <conditionalFormatting sqref="C8">
    <cfRule type="expression" dxfId="353" priority="2">
      <formula>C8="Data Not Entered On Set-Up Worksheet"</formula>
    </cfRule>
  </conditionalFormatting>
  <conditionalFormatting sqref="C10">
    <cfRule type="expression" dxfId="352"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Tripp, Mary</cp:lastModifiedBy>
  <cp:lastPrinted>2014-07-31T13:28:08Z</cp:lastPrinted>
  <dcterms:created xsi:type="dcterms:W3CDTF">2006-10-06T20:30:56Z</dcterms:created>
  <dcterms:modified xsi:type="dcterms:W3CDTF">2019-09-10T14:40:59Z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