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ljackson\Documents\"/>
    </mc:Choice>
  </mc:AlternateContent>
  <bookViews>
    <workbookView xWindow="-15" yWindow="-15" windowWidth="11955" windowHeight="4500" tabRatio="708"/>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Validation'!$A$18:$Y$24</definedName>
    <definedName name="LME_MCO">'Data Validation'!$A$6:$A$12</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71027"/>
</workbook>
</file>

<file path=xl/calcChain.xml><?xml version="1.0" encoding="utf-8"?>
<calcChain xmlns="http://schemas.openxmlformats.org/spreadsheetml/2006/main">
  <c r="I3" i="29" l="1"/>
  <c r="J6" i="29" l="1"/>
  <c r="H8" i="29"/>
  <c r="E8" i="29"/>
  <c r="H48" i="69" l="1"/>
  <c r="F48" i="69"/>
  <c r="D48" i="69"/>
  <c r="B48" i="69"/>
  <c r="J34" i="69"/>
  <c r="J48" i="69" s="1"/>
  <c r="J20" i="69"/>
  <c r="H68" i="81" l="1"/>
  <c r="H97" i="81" s="1"/>
  <c r="H39" i="81"/>
  <c r="I15" i="72" l="1"/>
  <c r="H15" i="72"/>
  <c r="G15" i="72"/>
  <c r="J32" i="69" l="1"/>
  <c r="J33" i="69"/>
  <c r="J18" i="69"/>
  <c r="J19" i="69"/>
  <c r="C21" i="52" l="1"/>
  <c r="C20" i="52"/>
  <c r="C21" i="53"/>
  <c r="C22" i="53"/>
  <c r="E16" i="52"/>
  <c r="E15" i="52"/>
  <c r="E17" i="52"/>
  <c r="E18" i="52"/>
  <c r="E16" i="53"/>
  <c r="E15" i="53"/>
  <c r="E17" i="53"/>
  <c r="E18" i="53"/>
  <c r="H68" i="84" l="1"/>
  <c r="H97" i="84" s="1"/>
  <c r="F68" i="84"/>
  <c r="F97" i="84" s="1"/>
  <c r="D68" i="84"/>
  <c r="D97" i="84" s="1"/>
  <c r="B68" i="84"/>
  <c r="H39" i="84"/>
  <c r="F39" i="84"/>
  <c r="D39" i="84"/>
  <c r="B39" i="84"/>
  <c r="D10" i="84"/>
  <c r="D8" i="84"/>
  <c r="A96" i="84" s="1"/>
  <c r="D3" i="84"/>
  <c r="R68" i="81"/>
  <c r="R97" i="81" s="1"/>
  <c r="P68" i="81"/>
  <c r="P97" i="81" s="1"/>
  <c r="N68" i="81"/>
  <c r="N97" i="81" s="1"/>
  <c r="L68" i="81"/>
  <c r="L97" i="81" s="1"/>
  <c r="J68" i="81"/>
  <c r="J97" i="81" s="1"/>
  <c r="F68" i="81"/>
  <c r="F97" i="81" s="1"/>
  <c r="D68" i="81"/>
  <c r="D97" i="81" s="1"/>
  <c r="B68" i="81"/>
  <c r="R39" i="81"/>
  <c r="P39" i="81"/>
  <c r="N39" i="81"/>
  <c r="L39" i="81"/>
  <c r="J39" i="81"/>
  <c r="F39" i="81"/>
  <c r="D39" i="81"/>
  <c r="B39" i="81"/>
  <c r="D10" i="81"/>
  <c r="D8" i="81"/>
  <c r="A96" i="81" s="1"/>
  <c r="D3" i="81"/>
  <c r="J39" i="84" l="1"/>
  <c r="E39" i="84" s="1"/>
  <c r="J68" i="84"/>
  <c r="A95" i="84"/>
  <c r="A67" i="84"/>
  <c r="A38" i="84"/>
  <c r="A66" i="84"/>
  <c r="A32" i="84"/>
  <c r="J32" i="84" s="1"/>
  <c r="A37" i="84"/>
  <c r="A95" i="81"/>
  <c r="A67" i="81"/>
  <c r="A38" i="81"/>
  <c r="A66" i="81"/>
  <c r="A35" i="81"/>
  <c r="T35" i="81" s="1"/>
  <c r="A37" i="81"/>
  <c r="T39" i="81"/>
  <c r="I39" i="81" s="1"/>
  <c r="T68" i="81"/>
  <c r="I68" i="81" s="1"/>
  <c r="B97" i="81"/>
  <c r="A17" i="84"/>
  <c r="J17" i="84" s="1"/>
  <c r="A18" i="84"/>
  <c r="J18" i="84" s="1"/>
  <c r="A15" i="84"/>
  <c r="J15" i="84" s="1"/>
  <c r="A19" i="84"/>
  <c r="A16" i="84"/>
  <c r="J16" i="84" s="1"/>
  <c r="A20" i="84"/>
  <c r="J20" i="84" s="1"/>
  <c r="C39" i="84"/>
  <c r="I39" i="84"/>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91" i="84"/>
  <c r="A87" i="84"/>
  <c r="A83" i="84"/>
  <c r="A79" i="84"/>
  <c r="A75" i="84"/>
  <c r="A92" i="84"/>
  <c r="A88" i="84"/>
  <c r="A84" i="84"/>
  <c r="A80" i="84"/>
  <c r="A76" i="84"/>
  <c r="A93" i="84"/>
  <c r="A89" i="84"/>
  <c r="A85" i="84"/>
  <c r="A81" i="84"/>
  <c r="A94" i="84"/>
  <c r="A90" i="84"/>
  <c r="A86" i="84"/>
  <c r="A82" i="84"/>
  <c r="A78" i="84"/>
  <c r="A74" i="84"/>
  <c r="A65" i="84"/>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50" i="84"/>
  <c r="J50" i="84" s="1"/>
  <c r="A49" i="84"/>
  <c r="J49" i="84" s="1"/>
  <c r="A48" i="84"/>
  <c r="J48" i="84" s="1"/>
  <c r="A47" i="84"/>
  <c r="J47" i="84" s="1"/>
  <c r="A46" i="84"/>
  <c r="J46" i="84" s="1"/>
  <c r="A45" i="84"/>
  <c r="J45" i="84" s="1"/>
  <c r="A44" i="84"/>
  <c r="J44" i="84" s="1"/>
  <c r="A36" i="84"/>
  <c r="A35" i="84"/>
  <c r="A34" i="84"/>
  <c r="A33" i="84"/>
  <c r="J33" i="84" s="1"/>
  <c r="A64" i="84"/>
  <c r="A73" i="84"/>
  <c r="A63" i="84"/>
  <c r="A77" i="84"/>
  <c r="B97" i="84"/>
  <c r="A44" i="81"/>
  <c r="A73" i="81"/>
  <c r="H73" i="81" s="1"/>
  <c r="A74" i="81"/>
  <c r="H74" i="81" s="1"/>
  <c r="A75" i="81"/>
  <c r="H75" i="81" s="1"/>
  <c r="A76" i="81"/>
  <c r="H76" i="81" s="1"/>
  <c r="A77" i="81"/>
  <c r="H77" i="81" s="1"/>
  <c r="A78" i="81"/>
  <c r="H78" i="81" s="1"/>
  <c r="A79" i="81"/>
  <c r="H79" i="81" s="1"/>
  <c r="A80" i="81"/>
  <c r="H80" i="81" s="1"/>
  <c r="A81" i="81"/>
  <c r="H81" i="81" s="1"/>
  <c r="A82" i="81"/>
  <c r="H82" i="81" s="1"/>
  <c r="A83" i="81"/>
  <c r="H83" i="81" s="1"/>
  <c r="A84" i="81"/>
  <c r="H84" i="81" s="1"/>
  <c r="A85" i="81"/>
  <c r="H85" i="81" s="1"/>
  <c r="A86" i="81"/>
  <c r="H86" i="81" s="1"/>
  <c r="A87" i="81"/>
  <c r="H87" i="81" s="1"/>
  <c r="A88" i="81"/>
  <c r="H88" i="81" s="1"/>
  <c r="A89" i="81"/>
  <c r="H89" i="81" s="1"/>
  <c r="A90" i="81"/>
  <c r="H90" i="81" s="1"/>
  <c r="A91" i="81"/>
  <c r="H91" i="81" s="1"/>
  <c r="A92" i="81"/>
  <c r="H92" i="81" s="1"/>
  <c r="A93" i="81"/>
  <c r="H93" i="81" s="1"/>
  <c r="A94" i="81"/>
  <c r="H94" i="81" s="1"/>
  <c r="H96" i="81"/>
  <c r="A45" i="81"/>
  <c r="A46" i="81"/>
  <c r="O68" i="81"/>
  <c r="A47" i="81"/>
  <c r="A48" i="81"/>
  <c r="A49" i="81"/>
  <c r="A50" i="81"/>
  <c r="A51" i="81"/>
  <c r="A52" i="81"/>
  <c r="A53" i="81"/>
  <c r="A54" i="81"/>
  <c r="A55" i="81"/>
  <c r="A56" i="81"/>
  <c r="A57" i="81"/>
  <c r="A58" i="81"/>
  <c r="A59" i="81"/>
  <c r="A60" i="81"/>
  <c r="A61" i="81"/>
  <c r="A62" i="81"/>
  <c r="A63" i="81"/>
  <c r="A64" i="81"/>
  <c r="A65" i="81"/>
  <c r="O39" i="81"/>
  <c r="K39" i="81"/>
  <c r="E39" i="81"/>
  <c r="Q39"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I39" i="80"/>
  <c r="J39" i="80" s="1"/>
  <c r="H39" i="80"/>
  <c r="F39" i="80"/>
  <c r="G39" i="80" s="1"/>
  <c r="E39" i="80"/>
  <c r="C39" i="80"/>
  <c r="D39" i="80" s="1"/>
  <c r="B39" i="80"/>
  <c r="C10" i="80"/>
  <c r="C8" i="80"/>
  <c r="A38" i="80" s="1"/>
  <c r="C3" i="80"/>
  <c r="I39" i="79"/>
  <c r="J39" i="79" s="1"/>
  <c r="H39" i="79"/>
  <c r="F39" i="79"/>
  <c r="G39" i="79" s="1"/>
  <c r="E39" i="79"/>
  <c r="C39" i="79"/>
  <c r="D39" i="79" s="1"/>
  <c r="B39" i="79"/>
  <c r="C10" i="79"/>
  <c r="C8" i="79"/>
  <c r="C3" i="79"/>
  <c r="G39" i="84" l="1"/>
  <c r="G32" i="84"/>
  <c r="I32" i="84"/>
  <c r="A37" i="79"/>
  <c r="L37" i="79" s="1"/>
  <c r="A38" i="79"/>
  <c r="B95" i="84"/>
  <c r="H95" i="84"/>
  <c r="F95" i="84"/>
  <c r="D95" i="84"/>
  <c r="J66" i="84"/>
  <c r="I66" i="84" s="1"/>
  <c r="J37" i="84"/>
  <c r="I37" i="84" s="1"/>
  <c r="C37" i="84"/>
  <c r="E37" i="84"/>
  <c r="L95" i="81"/>
  <c r="D95" i="81"/>
  <c r="R95" i="81"/>
  <c r="J95" i="81"/>
  <c r="B95" i="81"/>
  <c r="P95" i="81"/>
  <c r="H95" i="81"/>
  <c r="N95" i="81"/>
  <c r="F95" i="81"/>
  <c r="T66" i="81"/>
  <c r="M66" i="81" s="1"/>
  <c r="K66" i="81"/>
  <c r="M68" i="81"/>
  <c r="G35" i="81"/>
  <c r="S35" i="81"/>
  <c r="I35" i="81"/>
  <c r="O35" i="81"/>
  <c r="S39" i="81"/>
  <c r="G39" i="81"/>
  <c r="C35" i="81"/>
  <c r="K35" i="81"/>
  <c r="M39" i="81"/>
  <c r="C39" i="81"/>
  <c r="Q35" i="81"/>
  <c r="T37" i="81"/>
  <c r="M37" i="81" s="1"/>
  <c r="K37" i="81"/>
  <c r="O37" i="81"/>
  <c r="A35" i="80"/>
  <c r="G35" i="80" s="1"/>
  <c r="A37" i="80"/>
  <c r="G68" i="81"/>
  <c r="K68" i="81"/>
  <c r="G18" i="84"/>
  <c r="S68" i="81"/>
  <c r="Q68" i="81"/>
  <c r="K39" i="84"/>
  <c r="T97" i="81"/>
  <c r="C68" i="81"/>
  <c r="E68" i="81"/>
  <c r="D53" i="69"/>
  <c r="E34" i="69"/>
  <c r="H53" i="69"/>
  <c r="I34" i="69"/>
  <c r="G24" i="69"/>
  <c r="G20" i="69"/>
  <c r="I24" i="69"/>
  <c r="I20" i="69"/>
  <c r="E22" i="69"/>
  <c r="E20" i="69"/>
  <c r="T23" i="81"/>
  <c r="I23" i="81" s="1"/>
  <c r="T32" i="81"/>
  <c r="I32" i="81" s="1"/>
  <c r="T16" i="81"/>
  <c r="I16" i="81" s="1"/>
  <c r="T25" i="81"/>
  <c r="I25" i="81" s="1"/>
  <c r="T30" i="81"/>
  <c r="I30" i="81" s="1"/>
  <c r="T64" i="81"/>
  <c r="I64" i="81" s="1"/>
  <c r="T60" i="81"/>
  <c r="I60" i="81" s="1"/>
  <c r="T56" i="81"/>
  <c r="I56" i="81" s="1"/>
  <c r="T52" i="81"/>
  <c r="I52" i="81" s="1"/>
  <c r="T48" i="81"/>
  <c r="I48" i="81" s="1"/>
  <c r="T19" i="81"/>
  <c r="I19" i="81" s="1"/>
  <c r="T28" i="81"/>
  <c r="I28" i="81" s="1"/>
  <c r="T38" i="81"/>
  <c r="I38" i="81" s="1"/>
  <c r="T21" i="81"/>
  <c r="I21" i="81" s="1"/>
  <c r="T26" i="81"/>
  <c r="I26" i="81" s="1"/>
  <c r="T63" i="81"/>
  <c r="I63" i="81" s="1"/>
  <c r="T59" i="81"/>
  <c r="I59" i="81" s="1"/>
  <c r="T55" i="81"/>
  <c r="I55" i="81" s="1"/>
  <c r="T51" i="81"/>
  <c r="I51" i="81" s="1"/>
  <c r="T47" i="81"/>
  <c r="I47" i="81" s="1"/>
  <c r="T31" i="81"/>
  <c r="I31" i="81" s="1"/>
  <c r="T24" i="81"/>
  <c r="I24" i="81" s="1"/>
  <c r="T33" i="81"/>
  <c r="I33" i="81" s="1"/>
  <c r="T17" i="81"/>
  <c r="I17" i="81" s="1"/>
  <c r="T22" i="81"/>
  <c r="I22" i="81" s="1"/>
  <c r="T67" i="81"/>
  <c r="I67" i="81" s="1"/>
  <c r="T62" i="81"/>
  <c r="I62" i="81" s="1"/>
  <c r="T58" i="81"/>
  <c r="I58" i="81" s="1"/>
  <c r="T54" i="81"/>
  <c r="I54" i="81" s="1"/>
  <c r="T50" i="81"/>
  <c r="I50" i="81" s="1"/>
  <c r="T46" i="81"/>
  <c r="I46" i="81" s="1"/>
  <c r="T15" i="81"/>
  <c r="I15" i="81" s="1"/>
  <c r="T27" i="81"/>
  <c r="I27" i="81" s="1"/>
  <c r="T36" i="81"/>
  <c r="I36" i="81" s="1"/>
  <c r="T20" i="81"/>
  <c r="I20" i="81" s="1"/>
  <c r="T29" i="81"/>
  <c r="I29" i="81" s="1"/>
  <c r="T34" i="81"/>
  <c r="I34" i="81" s="1"/>
  <c r="T18" i="81"/>
  <c r="I18" i="81" s="1"/>
  <c r="T65" i="81"/>
  <c r="T94" i="81" s="1"/>
  <c r="T61" i="81"/>
  <c r="I61" i="81" s="1"/>
  <c r="T57" i="81"/>
  <c r="I57" i="81" s="1"/>
  <c r="T53" i="81"/>
  <c r="I53" i="81" s="1"/>
  <c r="I49" i="81"/>
  <c r="T49" i="81"/>
  <c r="T45" i="81"/>
  <c r="I45" i="81" s="1"/>
  <c r="T44" i="81"/>
  <c r="I44"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63" i="84"/>
  <c r="I63" i="84" s="1"/>
  <c r="J38" i="84"/>
  <c r="E38" i="84" s="1"/>
  <c r="J65" i="84"/>
  <c r="E65" i="84" s="1"/>
  <c r="J19" i="84"/>
  <c r="E19" i="84" s="1"/>
  <c r="A22" i="80"/>
  <c r="J22" i="80" s="1"/>
  <c r="J67" i="84"/>
  <c r="E67" i="84" s="1"/>
  <c r="J34" i="84"/>
  <c r="I34" i="84" s="1"/>
  <c r="J35" i="84"/>
  <c r="I35" i="84" s="1"/>
  <c r="A24" i="80"/>
  <c r="L24" i="80" s="1"/>
  <c r="A16" i="80"/>
  <c r="L16" i="80" s="1"/>
  <c r="A26" i="80"/>
  <c r="J26" i="80" s="1"/>
  <c r="J64" i="84"/>
  <c r="E64" i="84" s="1"/>
  <c r="J36" i="84"/>
  <c r="C36" i="84" s="1"/>
  <c r="I17" i="69"/>
  <c r="I15" i="84"/>
  <c r="G15" i="84"/>
  <c r="C32" i="84"/>
  <c r="G20" i="84"/>
  <c r="G17" i="84"/>
  <c r="J97" i="84"/>
  <c r="G68" i="84"/>
  <c r="C68" i="84"/>
  <c r="E68" i="84"/>
  <c r="I68" i="84"/>
  <c r="D73" i="84"/>
  <c r="B73" i="84"/>
  <c r="F73" i="84"/>
  <c r="H73" i="84"/>
  <c r="I45" i="84"/>
  <c r="G53" i="84"/>
  <c r="I53" i="84"/>
  <c r="E53" i="84"/>
  <c r="C53" i="84"/>
  <c r="I61" i="84"/>
  <c r="E61" i="84"/>
  <c r="C61" i="84"/>
  <c r="F78" i="84"/>
  <c r="J78" i="84"/>
  <c r="D78" i="84"/>
  <c r="H78" i="84"/>
  <c r="B78" i="84"/>
  <c r="F94" i="84"/>
  <c r="J94" i="84"/>
  <c r="D94" i="84"/>
  <c r="B94" i="84"/>
  <c r="H94" i="84"/>
  <c r="D93" i="84"/>
  <c r="B93" i="84"/>
  <c r="H93" i="84"/>
  <c r="F93" i="84"/>
  <c r="B88" i="84"/>
  <c r="H88" i="84"/>
  <c r="F88" i="84"/>
  <c r="D88" i="84"/>
  <c r="H83" i="84"/>
  <c r="F83" i="84"/>
  <c r="D83" i="84"/>
  <c r="B83" i="84"/>
  <c r="C31" i="84"/>
  <c r="G31" i="84"/>
  <c r="E27" i="84"/>
  <c r="G27" i="84"/>
  <c r="C23" i="84"/>
  <c r="G23" i="84"/>
  <c r="E18" i="84"/>
  <c r="E32" i="84"/>
  <c r="D77" i="84"/>
  <c r="B77" i="84"/>
  <c r="F77" i="84"/>
  <c r="H77" i="84"/>
  <c r="G36" i="84"/>
  <c r="I46" i="84"/>
  <c r="G54" i="84"/>
  <c r="J83" i="84"/>
  <c r="E54" i="84"/>
  <c r="C54" i="84"/>
  <c r="E58" i="84"/>
  <c r="C62" i="84"/>
  <c r="F82" i="84"/>
  <c r="J82" i="84"/>
  <c r="D82" i="84"/>
  <c r="B82" i="84"/>
  <c r="H82" i="84"/>
  <c r="D81" i="84"/>
  <c r="B81" i="84"/>
  <c r="H81" i="84"/>
  <c r="F81" i="84"/>
  <c r="B76" i="84"/>
  <c r="H76" i="84"/>
  <c r="D76" i="84"/>
  <c r="F76" i="84"/>
  <c r="B92" i="84"/>
  <c r="H92" i="84"/>
  <c r="F92" i="84"/>
  <c r="D92" i="84"/>
  <c r="H87" i="84"/>
  <c r="F87" i="84"/>
  <c r="J87" i="84"/>
  <c r="D87" i="84"/>
  <c r="B87" i="84"/>
  <c r="C30" i="84"/>
  <c r="E30" i="84"/>
  <c r="I30" i="84"/>
  <c r="G30" i="84"/>
  <c r="E22" i="84"/>
  <c r="C22" i="84"/>
  <c r="I22" i="84"/>
  <c r="C18" i="84"/>
  <c r="C63" i="84"/>
  <c r="C33" i="84"/>
  <c r="G38" i="84"/>
  <c r="I47" i="84"/>
  <c r="E51" i="84"/>
  <c r="G55" i="84"/>
  <c r="C55" i="84"/>
  <c r="E59" i="84"/>
  <c r="C65" i="84"/>
  <c r="G65" i="84"/>
  <c r="F86" i="84"/>
  <c r="J86" i="84"/>
  <c r="D86" i="84"/>
  <c r="B86" i="84"/>
  <c r="H86" i="84"/>
  <c r="D85" i="84"/>
  <c r="B85" i="84"/>
  <c r="H85" i="84"/>
  <c r="F85" i="84"/>
  <c r="B80" i="84"/>
  <c r="H80" i="84"/>
  <c r="F80" i="84"/>
  <c r="J80" i="84"/>
  <c r="D80" i="84"/>
  <c r="H75" i="84"/>
  <c r="F75" i="84"/>
  <c r="B75" i="84"/>
  <c r="D75" i="84"/>
  <c r="J75" i="84"/>
  <c r="H91" i="84"/>
  <c r="F91" i="84"/>
  <c r="J91" i="84"/>
  <c r="D91" i="84"/>
  <c r="B91" i="84"/>
  <c r="I29" i="84"/>
  <c r="E29" i="84"/>
  <c r="G29" i="84"/>
  <c r="E21" i="84"/>
  <c r="C21" i="84"/>
  <c r="I21" i="84"/>
  <c r="E20" i="84"/>
  <c r="E17" i="84"/>
  <c r="E15" i="84"/>
  <c r="I16" i="84"/>
  <c r="E46" i="81"/>
  <c r="G67" i="84"/>
  <c r="G34" i="84"/>
  <c r="C34" i="84"/>
  <c r="J73" i="84"/>
  <c r="I48" i="84"/>
  <c r="J81" i="84"/>
  <c r="J85" i="84"/>
  <c r="C56" i="84"/>
  <c r="C60" i="84"/>
  <c r="F74" i="84"/>
  <c r="J74" i="84"/>
  <c r="D74" i="84"/>
  <c r="H74" i="84"/>
  <c r="B74" i="84"/>
  <c r="F90" i="84"/>
  <c r="J90" i="84"/>
  <c r="D90" i="84"/>
  <c r="B90" i="84"/>
  <c r="H90" i="84"/>
  <c r="D89" i="84"/>
  <c r="B89" i="84"/>
  <c r="H89" i="84"/>
  <c r="F89" i="84"/>
  <c r="B84" i="84"/>
  <c r="H84" i="84"/>
  <c r="F84" i="84"/>
  <c r="J84" i="84"/>
  <c r="D84" i="84"/>
  <c r="H79" i="84"/>
  <c r="F79" i="84"/>
  <c r="J79" i="84"/>
  <c r="D79" i="84"/>
  <c r="B79" i="84"/>
  <c r="H96" i="84"/>
  <c r="F96" i="84"/>
  <c r="D96" i="84"/>
  <c r="B96" i="84"/>
  <c r="E24" i="84"/>
  <c r="C24" i="84"/>
  <c r="C20" i="84"/>
  <c r="I18" i="84"/>
  <c r="C17" i="84"/>
  <c r="C15" i="84"/>
  <c r="F93" i="81"/>
  <c r="D93" i="81"/>
  <c r="B93" i="81"/>
  <c r="P93" i="81"/>
  <c r="L93" i="81"/>
  <c r="J93" i="81"/>
  <c r="R93" i="81"/>
  <c r="N93" i="81"/>
  <c r="P89" i="81"/>
  <c r="L89" i="81"/>
  <c r="J89" i="81"/>
  <c r="F89" i="81"/>
  <c r="D89" i="81"/>
  <c r="B89" i="81"/>
  <c r="R89" i="81"/>
  <c r="N89" i="81"/>
  <c r="J85" i="81"/>
  <c r="F85" i="81"/>
  <c r="D85" i="81"/>
  <c r="B85" i="81"/>
  <c r="R85" i="81"/>
  <c r="N85" i="81"/>
  <c r="P85" i="81"/>
  <c r="L85" i="81"/>
  <c r="R81" i="81"/>
  <c r="N81" i="81"/>
  <c r="J81" i="81"/>
  <c r="F81" i="81"/>
  <c r="D81" i="81"/>
  <c r="B81" i="81"/>
  <c r="P81" i="81"/>
  <c r="L81" i="81"/>
  <c r="J77" i="81"/>
  <c r="F77" i="81"/>
  <c r="D77" i="81"/>
  <c r="B77" i="81"/>
  <c r="P77" i="81"/>
  <c r="L77" i="81"/>
  <c r="R77" i="81"/>
  <c r="N77" i="81"/>
  <c r="T73" i="81"/>
  <c r="P73" i="81"/>
  <c r="L73" i="81"/>
  <c r="J73" i="81"/>
  <c r="F73" i="81"/>
  <c r="D73" i="81"/>
  <c r="B73" i="81"/>
  <c r="N73" i="81"/>
  <c r="R73" i="81"/>
  <c r="R92" i="81"/>
  <c r="N92" i="81"/>
  <c r="F92" i="81"/>
  <c r="D92" i="81"/>
  <c r="B92" i="81"/>
  <c r="P92" i="81"/>
  <c r="J92" i="81"/>
  <c r="L92" i="81"/>
  <c r="P88" i="81"/>
  <c r="L88" i="81"/>
  <c r="J88" i="81"/>
  <c r="F88" i="81"/>
  <c r="D88" i="81"/>
  <c r="B88" i="81"/>
  <c r="R88" i="81"/>
  <c r="N88" i="81"/>
  <c r="P84" i="81"/>
  <c r="L84" i="81"/>
  <c r="J84" i="81"/>
  <c r="F84" i="81"/>
  <c r="D84" i="81"/>
  <c r="B84" i="81"/>
  <c r="R84" i="81"/>
  <c r="N84" i="81"/>
  <c r="R80" i="81"/>
  <c r="N80" i="81"/>
  <c r="J80" i="81"/>
  <c r="F80" i="81"/>
  <c r="D80" i="81"/>
  <c r="B80" i="81"/>
  <c r="P80" i="81"/>
  <c r="L80" i="81"/>
  <c r="R76" i="81"/>
  <c r="N76" i="81"/>
  <c r="J76" i="81"/>
  <c r="F76" i="81"/>
  <c r="D76" i="81"/>
  <c r="B76" i="81"/>
  <c r="L76" i="81"/>
  <c r="P76" i="81"/>
  <c r="R96" i="81"/>
  <c r="P96" i="81"/>
  <c r="N96" i="81"/>
  <c r="L96" i="81"/>
  <c r="J96" i="81"/>
  <c r="F96" i="81"/>
  <c r="D96" i="81"/>
  <c r="B96" i="81"/>
  <c r="R91" i="81"/>
  <c r="P91" i="81"/>
  <c r="N91" i="81"/>
  <c r="L91" i="81"/>
  <c r="J91" i="81"/>
  <c r="D91" i="81"/>
  <c r="B91" i="81"/>
  <c r="F91" i="81"/>
  <c r="R87" i="81"/>
  <c r="P87" i="81"/>
  <c r="N87" i="81"/>
  <c r="L87" i="81"/>
  <c r="F87" i="81"/>
  <c r="J87" i="81"/>
  <c r="D87" i="81"/>
  <c r="B87" i="81"/>
  <c r="R83" i="81"/>
  <c r="P83" i="81"/>
  <c r="N83" i="81"/>
  <c r="L83" i="81"/>
  <c r="J83" i="81"/>
  <c r="D83" i="81"/>
  <c r="B83" i="81"/>
  <c r="F83" i="81"/>
  <c r="R79" i="81"/>
  <c r="P79" i="81"/>
  <c r="N79" i="81"/>
  <c r="L79" i="81"/>
  <c r="J79" i="81"/>
  <c r="F79" i="81"/>
  <c r="D79" i="81"/>
  <c r="B79" i="81"/>
  <c r="T75" i="81"/>
  <c r="R75" i="81"/>
  <c r="P75" i="81"/>
  <c r="N75" i="81"/>
  <c r="L75" i="81"/>
  <c r="J75" i="81"/>
  <c r="F75" i="81"/>
  <c r="D75" i="81"/>
  <c r="B75" i="81"/>
  <c r="P94" i="81"/>
  <c r="L94" i="81"/>
  <c r="J94" i="81"/>
  <c r="R94" i="81"/>
  <c r="N94" i="81"/>
  <c r="F94" i="81"/>
  <c r="D94" i="81"/>
  <c r="B94" i="81"/>
  <c r="R90" i="81"/>
  <c r="N90" i="81"/>
  <c r="P90" i="81"/>
  <c r="L90" i="81"/>
  <c r="J90" i="81"/>
  <c r="F90" i="81"/>
  <c r="D90" i="81"/>
  <c r="B90" i="81"/>
  <c r="R86" i="81"/>
  <c r="N86" i="81"/>
  <c r="L86" i="81"/>
  <c r="J86" i="81"/>
  <c r="F86" i="81"/>
  <c r="D86" i="81"/>
  <c r="B86" i="81"/>
  <c r="P86" i="81"/>
  <c r="P82" i="81"/>
  <c r="L82" i="81"/>
  <c r="R82" i="81"/>
  <c r="N82" i="81"/>
  <c r="J82" i="81"/>
  <c r="F82" i="81"/>
  <c r="D82" i="81"/>
  <c r="B82" i="81"/>
  <c r="P78" i="81"/>
  <c r="L78" i="81"/>
  <c r="R78" i="81"/>
  <c r="J78" i="81"/>
  <c r="F78" i="81"/>
  <c r="D78" i="81"/>
  <c r="B78" i="81"/>
  <c r="N78" i="81"/>
  <c r="R74" i="81"/>
  <c r="N74" i="81"/>
  <c r="P74" i="81"/>
  <c r="L74" i="81"/>
  <c r="J74" i="81"/>
  <c r="F74" i="81"/>
  <c r="D74" i="81"/>
  <c r="B74" i="81"/>
  <c r="M45" i="81"/>
  <c r="K46" i="81"/>
  <c r="Q45" i="81"/>
  <c r="O46" i="81"/>
  <c r="E44" i="81"/>
  <c r="T82" i="81"/>
  <c r="M49" i="81"/>
  <c r="M44" i="81"/>
  <c r="Q44" i="81"/>
  <c r="G44" i="81"/>
  <c r="K60" i="81"/>
  <c r="C44" i="81"/>
  <c r="O44" i="81"/>
  <c r="O63" i="81"/>
  <c r="T92" i="81"/>
  <c r="E63" i="81"/>
  <c r="S63" i="81"/>
  <c r="K63" i="81"/>
  <c r="O55" i="81"/>
  <c r="S47" i="81"/>
  <c r="K44" i="81"/>
  <c r="M54" i="81"/>
  <c r="K45" i="81"/>
  <c r="M28" i="81"/>
  <c r="C38" i="81"/>
  <c r="S38" i="81"/>
  <c r="C31" i="81"/>
  <c r="Q22" i="81"/>
  <c r="C29" i="81"/>
  <c r="Q34" i="81"/>
  <c r="M18" i="81"/>
  <c r="A20" i="80"/>
  <c r="L20" i="80" s="1"/>
  <c r="A30" i="80"/>
  <c r="J30" i="80" s="1"/>
  <c r="C23" i="81"/>
  <c r="E16" i="81"/>
  <c r="G16" i="80"/>
  <c r="I16" i="69"/>
  <c r="I18" i="69"/>
  <c r="G18" i="69"/>
  <c r="E17" i="69"/>
  <c r="I21" i="69"/>
  <c r="I22" i="69"/>
  <c r="G16" i="69"/>
  <c r="G21" i="69"/>
  <c r="G17" i="69"/>
  <c r="G22" i="69"/>
  <c r="E18" i="69"/>
  <c r="E16" i="69"/>
  <c r="E21" i="69"/>
  <c r="I19" i="69"/>
  <c r="I23" i="69"/>
  <c r="G19" i="69"/>
  <c r="G23" i="69"/>
  <c r="E19" i="69"/>
  <c r="E23" i="69"/>
  <c r="E24" i="69"/>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39" i="78"/>
  <c r="V39" i="78" s="1"/>
  <c r="T39" i="78"/>
  <c r="R39" i="78"/>
  <c r="S39" i="78" s="1"/>
  <c r="Q39" i="78"/>
  <c r="O39" i="78"/>
  <c r="P39" i="78" s="1"/>
  <c r="N39" i="78"/>
  <c r="L39" i="78"/>
  <c r="M39" i="78" s="1"/>
  <c r="K39" i="78"/>
  <c r="I39" i="78"/>
  <c r="J39" i="78" s="1"/>
  <c r="H39" i="78"/>
  <c r="F39" i="78"/>
  <c r="G39" i="78" s="1"/>
  <c r="E39" i="78"/>
  <c r="C39" i="78"/>
  <c r="D39" i="78" s="1"/>
  <c r="B39" i="78"/>
  <c r="C10" i="78"/>
  <c r="C8" i="78"/>
  <c r="A38" i="78" s="1"/>
  <c r="C3" i="78"/>
  <c r="J35" i="80" l="1"/>
  <c r="K35" i="80"/>
  <c r="D35" i="80"/>
  <c r="J37" i="79"/>
  <c r="K18" i="80"/>
  <c r="M37" i="79"/>
  <c r="L35" i="80"/>
  <c r="M35" i="80" s="1"/>
  <c r="D37" i="79"/>
  <c r="K37" i="79"/>
  <c r="G37" i="79"/>
  <c r="E63" i="84"/>
  <c r="I36" i="84"/>
  <c r="K36" i="84" s="1"/>
  <c r="E34" i="84"/>
  <c r="I65" i="84"/>
  <c r="G63" i="84"/>
  <c r="J92" i="84"/>
  <c r="E36" i="84"/>
  <c r="J95" i="84"/>
  <c r="I67" i="84"/>
  <c r="C66" i="84"/>
  <c r="C67" i="84"/>
  <c r="K67" i="84" s="1"/>
  <c r="G66" i="84"/>
  <c r="E66" i="84"/>
  <c r="J96" i="84"/>
  <c r="C38" i="84"/>
  <c r="G37" i="84"/>
  <c r="K37" i="84" s="1"/>
  <c r="K20" i="84"/>
  <c r="I38" i="84"/>
  <c r="G64" i="84"/>
  <c r="C35" i="84"/>
  <c r="J93" i="84"/>
  <c r="M62" i="81"/>
  <c r="M60" i="81"/>
  <c r="G65" i="81"/>
  <c r="O30" i="81"/>
  <c r="Q27" i="81"/>
  <c r="M26" i="81"/>
  <c r="S19" i="81"/>
  <c r="O59" i="81"/>
  <c r="O52" i="81"/>
  <c r="G60" i="81"/>
  <c r="S46" i="81"/>
  <c r="G46" i="81"/>
  <c r="Q37" i="81"/>
  <c r="Q66" i="81"/>
  <c r="O66" i="81"/>
  <c r="C33" i="81"/>
  <c r="M51" i="81"/>
  <c r="S60" i="81"/>
  <c r="C65" i="81"/>
  <c r="C46" i="81"/>
  <c r="M46" i="81"/>
  <c r="Q46" i="81"/>
  <c r="E37" i="81"/>
  <c r="E66" i="81"/>
  <c r="T95" i="81"/>
  <c r="M67" i="81"/>
  <c r="E34" i="81"/>
  <c r="Q36" i="81"/>
  <c r="M34" i="81"/>
  <c r="C63" i="81"/>
  <c r="G63" i="81"/>
  <c r="E65" i="81"/>
  <c r="I37" i="81"/>
  <c r="S37" i="81"/>
  <c r="I66" i="81"/>
  <c r="S66" i="81"/>
  <c r="G66" i="81"/>
  <c r="S34" i="81"/>
  <c r="S45" i="81"/>
  <c r="K65" i="81"/>
  <c r="G37" i="81"/>
  <c r="C37" i="81"/>
  <c r="U39" i="81"/>
  <c r="C66" i="81"/>
  <c r="U66" i="81" s="1"/>
  <c r="E32" i="81"/>
  <c r="M50" i="81"/>
  <c r="O48" i="81"/>
  <c r="O57" i="81"/>
  <c r="S65" i="81"/>
  <c r="O65" i="81"/>
  <c r="O45" i="81"/>
  <c r="I65" i="81"/>
  <c r="U35" i="81"/>
  <c r="C25" i="81"/>
  <c r="M20" i="81"/>
  <c r="E45" i="81"/>
  <c r="Q63" i="81"/>
  <c r="M63" i="81"/>
  <c r="S64" i="81"/>
  <c r="Q65" i="81"/>
  <c r="M65" i="81"/>
  <c r="G45" i="81"/>
  <c r="C45" i="81"/>
  <c r="T74" i="81"/>
  <c r="J37" i="80"/>
  <c r="M37" i="80"/>
  <c r="G37" i="80"/>
  <c r="L37" i="80"/>
  <c r="D37" i="80"/>
  <c r="K37" i="80"/>
  <c r="A35" i="78"/>
  <c r="M35" i="78" s="1"/>
  <c r="A37" i="78"/>
  <c r="M36" i="81"/>
  <c r="M17" i="81"/>
  <c r="O58" i="81"/>
  <c r="E67" i="81"/>
  <c r="K64" i="81"/>
  <c r="C19" i="84"/>
  <c r="C64" i="84"/>
  <c r="G35" i="84"/>
  <c r="I19" i="84"/>
  <c r="S36" i="81"/>
  <c r="Q24" i="81"/>
  <c r="Q21" i="81"/>
  <c r="Q67" i="81"/>
  <c r="G67" i="81"/>
  <c r="Q56" i="81"/>
  <c r="M64" i="81"/>
  <c r="M61" i="81"/>
  <c r="K17" i="84"/>
  <c r="K34" i="84"/>
  <c r="K63" i="84"/>
  <c r="I64" i="84"/>
  <c r="E35" i="84"/>
  <c r="G34" i="80"/>
  <c r="E36" i="81"/>
  <c r="M15" i="81"/>
  <c r="C67" i="81"/>
  <c r="O67" i="81"/>
  <c r="M56" i="81"/>
  <c r="G64" i="81"/>
  <c r="K16" i="84"/>
  <c r="K65" i="84"/>
  <c r="K16" i="80"/>
  <c r="D16" i="80"/>
  <c r="J16" i="80"/>
  <c r="M16" i="80"/>
  <c r="L34" i="80"/>
  <c r="M34" i="80" s="1"/>
  <c r="D34" i="80"/>
  <c r="K34" i="80"/>
  <c r="K24" i="80"/>
  <c r="L18" i="80"/>
  <c r="M18" i="80" s="1"/>
  <c r="L26" i="80"/>
  <c r="M26" i="80" s="1"/>
  <c r="K38" i="69"/>
  <c r="U68" i="81"/>
  <c r="L22" i="80"/>
  <c r="M22" i="80" s="1"/>
  <c r="K35" i="69"/>
  <c r="J53" i="69"/>
  <c r="K34" i="69"/>
  <c r="K30" i="69"/>
  <c r="K37" i="69"/>
  <c r="K36" i="69"/>
  <c r="K15" i="84"/>
  <c r="S44" i="81"/>
  <c r="U44" i="81" s="1"/>
  <c r="G18" i="80"/>
  <c r="D18" i="80"/>
  <c r="K31" i="69"/>
  <c r="K32" i="69"/>
  <c r="G22" i="80"/>
  <c r="D22" i="80"/>
  <c r="G24" i="80"/>
  <c r="D24" i="80"/>
  <c r="J24" i="80"/>
  <c r="K22" i="80"/>
  <c r="M24" i="80"/>
  <c r="K38" i="81"/>
  <c r="Q38" i="81"/>
  <c r="K53" i="81"/>
  <c r="T96" i="81"/>
  <c r="T93" i="81"/>
  <c r="G34" i="81"/>
  <c r="O34" i="81"/>
  <c r="G36" i="81"/>
  <c r="O36" i="81"/>
  <c r="C36" i="81"/>
  <c r="E38" i="81"/>
  <c r="M38" i="81"/>
  <c r="C52" i="81"/>
  <c r="Q64" i="81"/>
  <c r="E64" i="81"/>
  <c r="O64" i="81"/>
  <c r="K30" i="84"/>
  <c r="G19" i="84"/>
  <c r="C34" i="81"/>
  <c r="K34" i="81"/>
  <c r="K36" i="81"/>
  <c r="G27" i="81"/>
  <c r="G38" i="81"/>
  <c r="O38" i="81"/>
  <c r="K67" i="81"/>
  <c r="S67" i="81"/>
  <c r="C64" i="81"/>
  <c r="K53" i="84"/>
  <c r="D26" i="80"/>
  <c r="G26" i="80"/>
  <c r="K26" i="80"/>
  <c r="G30" i="80"/>
  <c r="L30" i="80"/>
  <c r="K20" i="80"/>
  <c r="I39" i="69"/>
  <c r="G39" i="69"/>
  <c r="E39" i="69"/>
  <c r="K68" i="84"/>
  <c r="K18" i="84"/>
  <c r="K32" i="84"/>
  <c r="J89" i="84"/>
  <c r="E60" i="84"/>
  <c r="G56" i="84"/>
  <c r="E48" i="84"/>
  <c r="G44" i="84"/>
  <c r="C29" i="84"/>
  <c r="K29" i="84" s="1"/>
  <c r="E47" i="84"/>
  <c r="E46" i="84"/>
  <c r="E23" i="84"/>
  <c r="E31" i="84"/>
  <c r="G61" i="84"/>
  <c r="K61" i="84" s="1"/>
  <c r="E45" i="84"/>
  <c r="I52" i="84"/>
  <c r="G48" i="84"/>
  <c r="G47" i="84"/>
  <c r="G46" i="84"/>
  <c r="I23" i="84"/>
  <c r="I31" i="84"/>
  <c r="G45" i="84"/>
  <c r="C48" i="84"/>
  <c r="C47" i="84"/>
  <c r="C46" i="84"/>
  <c r="C45" i="84"/>
  <c r="I51" i="84"/>
  <c r="J76" i="84"/>
  <c r="I50" i="84"/>
  <c r="J77" i="84"/>
  <c r="I57" i="84"/>
  <c r="E47" i="81"/>
  <c r="G47" i="81"/>
  <c r="G53" i="81"/>
  <c r="I28" i="84"/>
  <c r="I56" i="84"/>
  <c r="E52" i="84"/>
  <c r="G52" i="84"/>
  <c r="I25" i="84"/>
  <c r="C59" i="84"/>
  <c r="I55" i="84"/>
  <c r="C51" i="84"/>
  <c r="G51" i="84"/>
  <c r="G33" i="84"/>
  <c r="I33" i="84"/>
  <c r="I26" i="84"/>
  <c r="E62" i="84"/>
  <c r="I62" i="84"/>
  <c r="C58" i="84"/>
  <c r="I54" i="84"/>
  <c r="K54" i="84" s="1"/>
  <c r="E50" i="84"/>
  <c r="G50" i="84"/>
  <c r="C27" i="84"/>
  <c r="G57" i="84"/>
  <c r="E49" i="84"/>
  <c r="D30" i="80"/>
  <c r="Q47" i="81"/>
  <c r="C57" i="81"/>
  <c r="I24" i="84"/>
  <c r="G28" i="84"/>
  <c r="E28" i="84"/>
  <c r="I60" i="84"/>
  <c r="E44" i="84"/>
  <c r="I44" i="84"/>
  <c r="G25" i="84"/>
  <c r="E25" i="84"/>
  <c r="I59" i="84"/>
  <c r="G26" i="84"/>
  <c r="E26" i="84"/>
  <c r="I58" i="84"/>
  <c r="J88" i="84"/>
  <c r="E57" i="84"/>
  <c r="I49" i="84"/>
  <c r="G20" i="80"/>
  <c r="C30" i="81"/>
  <c r="D20" i="80"/>
  <c r="M30" i="80"/>
  <c r="K30" i="80"/>
  <c r="Q30" i="81"/>
  <c r="C47" i="81"/>
  <c r="M52" i="81"/>
  <c r="G56" i="81"/>
  <c r="K49" i="81"/>
  <c r="S53" i="81"/>
  <c r="G24" i="84"/>
  <c r="C28" i="84"/>
  <c r="G60" i="84"/>
  <c r="E56" i="84"/>
  <c r="C52" i="84"/>
  <c r="C44" i="84"/>
  <c r="G21" i="84"/>
  <c r="K21" i="84" s="1"/>
  <c r="C25" i="84"/>
  <c r="G59" i="84"/>
  <c r="E55" i="84"/>
  <c r="E33" i="84"/>
  <c r="G22" i="84"/>
  <c r="K22" i="84" s="1"/>
  <c r="C26" i="84"/>
  <c r="G62" i="84"/>
  <c r="G58" i="84"/>
  <c r="C50" i="84"/>
  <c r="I27" i="84"/>
  <c r="C57" i="84"/>
  <c r="C49" i="84"/>
  <c r="G49" i="84"/>
  <c r="S54" i="81"/>
  <c r="K62" i="81"/>
  <c r="T90" i="81"/>
  <c r="T80" i="81"/>
  <c r="T85" i="81"/>
  <c r="T78" i="81"/>
  <c r="T86" i="81"/>
  <c r="T79" i="81"/>
  <c r="T87" i="81"/>
  <c r="T76" i="81"/>
  <c r="T84" i="81"/>
  <c r="T89" i="81"/>
  <c r="M20" i="80"/>
  <c r="S26" i="81"/>
  <c r="K54" i="81"/>
  <c r="G54" i="81"/>
  <c r="G62" i="81"/>
  <c r="Q60" i="81"/>
  <c r="E60" i="81"/>
  <c r="O60" i="81"/>
  <c r="Q49" i="81"/>
  <c r="Q53" i="81"/>
  <c r="E53" i="81"/>
  <c r="O53" i="81"/>
  <c r="E57" i="81"/>
  <c r="T81" i="81"/>
  <c r="J20" i="80"/>
  <c r="G26" i="81"/>
  <c r="Q52" i="81"/>
  <c r="E52" i="81"/>
  <c r="C60" i="81"/>
  <c r="S49" i="81"/>
  <c r="C53" i="81"/>
  <c r="M53" i="81"/>
  <c r="Q57" i="81"/>
  <c r="M57" i="81"/>
  <c r="T83" i="81"/>
  <c r="T91" i="81"/>
  <c r="T88" i="81"/>
  <c r="T77" i="81"/>
  <c r="G22" i="81"/>
  <c r="Q51" i="81"/>
  <c r="C55" i="81"/>
  <c r="M55" i="81"/>
  <c r="S30" i="81"/>
  <c r="K23" i="81"/>
  <c r="S29" i="81"/>
  <c r="O26" i="81"/>
  <c r="Q54" i="81"/>
  <c r="E54" i="81"/>
  <c r="O54" i="81"/>
  <c r="K55" i="81"/>
  <c r="S55" i="81"/>
  <c r="G55" i="81"/>
  <c r="K52" i="81"/>
  <c r="S52" i="81"/>
  <c r="G52" i="81"/>
  <c r="S56" i="81"/>
  <c r="O56" i="81"/>
  <c r="S22" i="81"/>
  <c r="Q50" i="81"/>
  <c r="C54" i="81"/>
  <c r="S62" i="81"/>
  <c r="Q55" i="81"/>
  <c r="E55" i="81"/>
  <c r="C48" i="81"/>
  <c r="K56" i="81"/>
  <c r="E56" i="81"/>
  <c r="C61" i="81"/>
  <c r="E23" i="81"/>
  <c r="Q23" i="81"/>
  <c r="E27" i="81"/>
  <c r="O27" i="81"/>
  <c r="O28" i="81"/>
  <c r="K50" i="81"/>
  <c r="S50" i="81"/>
  <c r="G50" i="81"/>
  <c r="C58" i="81"/>
  <c r="M58" i="81"/>
  <c r="K51" i="81"/>
  <c r="S51" i="81"/>
  <c r="G51" i="81"/>
  <c r="C59" i="81"/>
  <c r="M59" i="81"/>
  <c r="E48" i="81"/>
  <c r="G49" i="81"/>
  <c r="O50" i="81"/>
  <c r="O51" i="81"/>
  <c r="O49" i="81"/>
  <c r="K61" i="81"/>
  <c r="S61" i="81"/>
  <c r="G61" i="81"/>
  <c r="S23" i="81"/>
  <c r="C27" i="81"/>
  <c r="K33" i="81"/>
  <c r="C50" i="81"/>
  <c r="E50" i="81"/>
  <c r="K58" i="81"/>
  <c r="S58" i="81"/>
  <c r="G58" i="81"/>
  <c r="Q62" i="81"/>
  <c r="E62" i="81"/>
  <c r="O62" i="81"/>
  <c r="M47" i="81"/>
  <c r="O47" i="81"/>
  <c r="C51" i="81"/>
  <c r="E51" i="81"/>
  <c r="K59" i="81"/>
  <c r="S59" i="81"/>
  <c r="G59" i="81"/>
  <c r="K48" i="81"/>
  <c r="S48" i="81"/>
  <c r="G48" i="81"/>
  <c r="C56" i="81"/>
  <c r="C49" i="81"/>
  <c r="E49" i="81"/>
  <c r="K57" i="81"/>
  <c r="S57" i="81"/>
  <c r="G57" i="81"/>
  <c r="Q61" i="81"/>
  <c r="E61" i="81"/>
  <c r="O61" i="81"/>
  <c r="K30" i="81"/>
  <c r="K25" i="81"/>
  <c r="M23" i="81"/>
  <c r="M27" i="81"/>
  <c r="S27" i="81"/>
  <c r="O22" i="81"/>
  <c r="K31" i="81"/>
  <c r="S28" i="81"/>
  <c r="Q58" i="81"/>
  <c r="E58" i="81"/>
  <c r="C62" i="81"/>
  <c r="K47" i="81"/>
  <c r="Q59" i="81"/>
  <c r="E59" i="81"/>
  <c r="Q48" i="81"/>
  <c r="M48"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D28" i="80"/>
  <c r="K28" i="80"/>
  <c r="J28" i="80"/>
  <c r="M28" i="80"/>
  <c r="G28" i="80"/>
  <c r="G29" i="80"/>
  <c r="L29" i="80"/>
  <c r="M29" i="80" s="1"/>
  <c r="D29" i="80"/>
  <c r="K29" i="80"/>
  <c r="J29" i="80"/>
  <c r="K23" i="80"/>
  <c r="J23" i="80"/>
  <c r="G23" i="80"/>
  <c r="L23" i="80"/>
  <c r="M23" i="80" s="1"/>
  <c r="D23" i="80"/>
  <c r="K15" i="80"/>
  <c r="J15" i="80"/>
  <c r="G15" i="80"/>
  <c r="L15" i="80"/>
  <c r="M15" i="80" s="1"/>
  <c r="D15" i="80"/>
  <c r="L32" i="80"/>
  <c r="D32" i="80"/>
  <c r="K32" i="80"/>
  <c r="J32" i="80"/>
  <c r="M32" i="80"/>
  <c r="G32" i="80"/>
  <c r="G33" i="80"/>
  <c r="L33" i="80"/>
  <c r="M33" i="80" s="1"/>
  <c r="D33" i="80"/>
  <c r="K33" i="80"/>
  <c r="J33" i="80"/>
  <c r="K31" i="80"/>
  <c r="J31" i="80"/>
  <c r="G31" i="80"/>
  <c r="L31" i="80"/>
  <c r="M31" i="80" s="1"/>
  <c r="D31" i="80"/>
  <c r="L36" i="80"/>
  <c r="D36" i="80"/>
  <c r="K36" i="80"/>
  <c r="J36" i="80"/>
  <c r="M36" i="80"/>
  <c r="G36" i="80"/>
  <c r="G38" i="80"/>
  <c r="L38" i="80"/>
  <c r="M38" i="80" s="1"/>
  <c r="D38" i="80"/>
  <c r="K38" i="80"/>
  <c r="J38" i="80"/>
  <c r="L26" i="79"/>
  <c r="M26" i="79" s="1"/>
  <c r="K26" i="79"/>
  <c r="L29" i="79"/>
  <c r="M29" i="79" s="1"/>
  <c r="K29" i="79"/>
  <c r="L20" i="79"/>
  <c r="M20" i="79" s="1"/>
  <c r="K20" i="79"/>
  <c r="K36" i="79"/>
  <c r="L36" i="79"/>
  <c r="L23" i="79"/>
  <c r="M23" i="79" s="1"/>
  <c r="K23" i="79"/>
  <c r="L30" i="79"/>
  <c r="M30" i="79" s="1"/>
  <c r="K30" i="79"/>
  <c r="L33" i="79"/>
  <c r="M33" i="79" s="1"/>
  <c r="K33" i="79"/>
  <c r="L24" i="79"/>
  <c r="M24" i="79" s="1"/>
  <c r="K24" i="79"/>
  <c r="L25" i="79"/>
  <c r="M25" i="79" s="1"/>
  <c r="K25" i="79"/>
  <c r="L27" i="79"/>
  <c r="M27" i="79" s="1"/>
  <c r="K27" i="79"/>
  <c r="L18" i="79"/>
  <c r="M18" i="79" s="1"/>
  <c r="K18" i="79"/>
  <c r="L34" i="79"/>
  <c r="K34" i="79"/>
  <c r="L38" i="79"/>
  <c r="M38" i="79" s="1"/>
  <c r="K38" i="79"/>
  <c r="K28" i="79"/>
  <c r="L28" i="79"/>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M36" i="79"/>
  <c r="G36" i="79"/>
  <c r="J23" i="79"/>
  <c r="G23" i="79"/>
  <c r="D23" i="79"/>
  <c r="J30" i="79"/>
  <c r="G30" i="79"/>
  <c r="D30" i="79"/>
  <c r="G33" i="79"/>
  <c r="D33" i="79"/>
  <c r="J33" i="79"/>
  <c r="D24" i="79"/>
  <c r="J24" i="79"/>
  <c r="G24" i="79"/>
  <c r="G25" i="79"/>
  <c r="D25" i="79"/>
  <c r="J25" i="79"/>
  <c r="J27" i="79"/>
  <c r="G27" i="79"/>
  <c r="D27" i="79"/>
  <c r="J18" i="79"/>
  <c r="G18" i="79"/>
  <c r="D18" i="79"/>
  <c r="J34" i="79"/>
  <c r="M34" i="79"/>
  <c r="G34" i="79"/>
  <c r="D34" i="79"/>
  <c r="G38" i="79"/>
  <c r="D38" i="79"/>
  <c r="J38" i="79"/>
  <c r="D28" i="79"/>
  <c r="J28" i="79"/>
  <c r="M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W35" i="78"/>
  <c r="A18" i="78"/>
  <c r="A22" i="78"/>
  <c r="A26" i="78"/>
  <c r="A30" i="78"/>
  <c r="A34" i="78"/>
  <c r="A17" i="78"/>
  <c r="A21" i="78"/>
  <c r="A25" i="78"/>
  <c r="A29" i="78"/>
  <c r="A33" i="78"/>
  <c r="A20" i="78"/>
  <c r="A24" i="78"/>
  <c r="A28" i="78"/>
  <c r="A32" i="78"/>
  <c r="A36" i="78"/>
  <c r="A16" i="78"/>
  <c r="A15" i="78"/>
  <c r="A19" i="78"/>
  <c r="A23" i="78"/>
  <c r="A27" i="78"/>
  <c r="A31" i="78"/>
  <c r="U39" i="63"/>
  <c r="V39" i="63" s="1"/>
  <c r="T39" i="63"/>
  <c r="R39" i="63"/>
  <c r="S39" i="63" s="1"/>
  <c r="Q39" i="63"/>
  <c r="O39" i="63"/>
  <c r="P39" i="63" s="1"/>
  <c r="N39" i="63"/>
  <c r="L39" i="63"/>
  <c r="M39" i="63" s="1"/>
  <c r="K39" i="63"/>
  <c r="I39" i="63"/>
  <c r="J39" i="63" s="1"/>
  <c r="H39" i="63"/>
  <c r="F39" i="63"/>
  <c r="G39" i="63" s="1"/>
  <c r="E39" i="63"/>
  <c r="C39" i="63"/>
  <c r="D39" i="63" s="1"/>
  <c r="B39" i="63"/>
  <c r="D35" i="78" l="1"/>
  <c r="S35" i="78"/>
  <c r="J35" i="78"/>
  <c r="P35" i="78"/>
  <c r="X35" i="78"/>
  <c r="Y35" i="78" s="1"/>
  <c r="V35" i="78"/>
  <c r="G35" i="78"/>
  <c r="U45" i="81"/>
  <c r="U46" i="81"/>
  <c r="K38" i="84"/>
  <c r="K56" i="84"/>
  <c r="K66" i="84"/>
  <c r="K19" i="84"/>
  <c r="K33" i="84"/>
  <c r="K52" i="84"/>
  <c r="K35" i="84"/>
  <c r="U63" i="81"/>
  <c r="U37" i="81"/>
  <c r="U65" i="81"/>
  <c r="U38" i="81"/>
  <c r="U31" i="81"/>
  <c r="U32" i="81"/>
  <c r="U33" i="81"/>
  <c r="U60" i="81"/>
  <c r="U67" i="81"/>
  <c r="X37" i="78"/>
  <c r="P37" i="78"/>
  <c r="D37" i="78"/>
  <c r="W37" i="78"/>
  <c r="M37" i="78"/>
  <c r="V37" i="78"/>
  <c r="J37" i="78"/>
  <c r="Y37" i="78"/>
  <c r="S37" i="78"/>
  <c r="G37" i="78"/>
  <c r="U56" i="81"/>
  <c r="K57" i="84"/>
  <c r="K44" i="84"/>
  <c r="U64" i="81"/>
  <c r="U34" i="81"/>
  <c r="K64" i="84"/>
  <c r="U62" i="81"/>
  <c r="U61" i="81"/>
  <c r="U36" i="81"/>
  <c r="U29" i="81"/>
  <c r="U21" i="81"/>
  <c r="U54" i="81"/>
  <c r="K55" i="84"/>
  <c r="K28" i="84"/>
  <c r="U25" i="81"/>
  <c r="U51" i="81"/>
  <c r="U23" i="81"/>
  <c r="U20" i="81"/>
  <c r="U49" i="81"/>
  <c r="U59" i="81"/>
  <c r="U55" i="81"/>
  <c r="U30" i="81"/>
  <c r="U17" i="81"/>
  <c r="U27" i="81"/>
  <c r="U58" i="81"/>
  <c r="U48" i="81"/>
  <c r="U57" i="81"/>
  <c r="K51" i="84"/>
  <c r="K45" i="84"/>
  <c r="U19" i="81"/>
  <c r="U26" i="81"/>
  <c r="U18" i="81"/>
  <c r="U15" i="81"/>
  <c r="U24" i="81"/>
  <c r="U53" i="81"/>
  <c r="K24" i="84"/>
  <c r="K46" i="84"/>
  <c r="U22" i="81"/>
  <c r="U16" i="81"/>
  <c r="U28" i="81"/>
  <c r="U50" i="81"/>
  <c r="K50" i="84"/>
  <c r="K25" i="84"/>
  <c r="U47" i="81"/>
  <c r="U52" i="81"/>
  <c r="K47" i="84"/>
  <c r="K31" i="84"/>
  <c r="K60" i="84"/>
  <c r="K23" i="84"/>
  <c r="K62" i="84"/>
  <c r="K49" i="84"/>
  <c r="K58" i="84"/>
  <c r="K59" i="84"/>
  <c r="K48" i="84"/>
  <c r="K27" i="84"/>
  <c r="K26" i="84"/>
  <c r="L39" i="80"/>
  <c r="M39" i="80" s="1"/>
  <c r="K39" i="80"/>
  <c r="L39" i="79"/>
  <c r="M39" i="79" s="1"/>
  <c r="K39"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Y33" i="78"/>
  <c r="S33" i="78"/>
  <c r="G33" i="78"/>
  <c r="X33" i="78"/>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38" i="78"/>
  <c r="G38" i="78"/>
  <c r="X38" i="78"/>
  <c r="Y38" i="78" s="1"/>
  <c r="P38" i="78"/>
  <c r="D38" i="78"/>
  <c r="W38" i="78"/>
  <c r="M38" i="78"/>
  <c r="V38" i="78"/>
  <c r="J38"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I49" i="77" s="1"/>
  <c r="G47" i="77"/>
  <c r="G49" i="77" s="1"/>
  <c r="E47" i="77"/>
  <c r="E49" i="77" s="1"/>
  <c r="C47" i="77"/>
  <c r="C49" i="77" s="1"/>
  <c r="I46" i="77"/>
  <c r="G46" i="77"/>
  <c r="E46" i="77"/>
  <c r="C46" i="77"/>
  <c r="J45" i="77"/>
  <c r="H45" i="77"/>
  <c r="F45" i="77"/>
  <c r="D45" i="77"/>
  <c r="J44" i="77"/>
  <c r="H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G21" i="77"/>
  <c r="F46" i="77" s="1"/>
  <c r="D21" i="77"/>
  <c r="D46" i="77" s="1"/>
  <c r="M20" i="77"/>
  <c r="J43" i="77" s="1"/>
  <c r="J20" i="77"/>
  <c r="H46" i="77" s="1"/>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J22" i="77" s="1"/>
  <c r="H49" i="77" s="1"/>
  <c r="G15" i="77"/>
  <c r="F28" i="77" s="1"/>
  <c r="D15" i="77"/>
  <c r="D28" i="77" s="1"/>
  <c r="A11" i="77"/>
  <c r="C10" i="77"/>
  <c r="C8" i="77"/>
  <c r="C3" i="77"/>
  <c r="J45" i="61"/>
  <c r="J44" i="61"/>
  <c r="J42" i="61"/>
  <c r="J41" i="61"/>
  <c r="J39" i="61"/>
  <c r="J38" i="61"/>
  <c r="J36" i="61"/>
  <c r="J35" i="61"/>
  <c r="J33" i="61"/>
  <c r="J32" i="61"/>
  <c r="J30" i="61"/>
  <c r="J29" i="61"/>
  <c r="J27" i="61"/>
  <c r="J26" i="61"/>
  <c r="H45" i="61"/>
  <c r="H44"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K26" i="77" l="1"/>
  <c r="X39" i="78"/>
  <c r="Y39" i="78" s="1"/>
  <c r="W39" i="78"/>
  <c r="G22" i="77"/>
  <c r="F49" i="77" s="1"/>
  <c r="D22" i="77"/>
  <c r="D49" i="77" s="1"/>
  <c r="H28" i="77"/>
  <c r="H43" i="77"/>
  <c r="M22" i="77"/>
  <c r="J49" i="77" s="1"/>
  <c r="F43" i="62"/>
  <c r="F42" i="62"/>
  <c r="D44"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E14" i="62" l="1"/>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C3" i="63"/>
  <c r="C10" i="68"/>
  <c r="C8" i="68"/>
  <c r="C3" i="68"/>
  <c r="C10" i="69"/>
  <c r="C8" i="69"/>
  <c r="C3" i="69"/>
  <c r="C10" i="70"/>
  <c r="C8" i="70"/>
  <c r="C3" i="70"/>
  <c r="C10" i="52"/>
  <c r="C8" i="52"/>
  <c r="C3" i="52"/>
  <c r="C3" i="53"/>
  <c r="C10" i="53"/>
  <c r="C8" i="53"/>
  <c r="J12" i="29"/>
  <c r="J11" i="29"/>
  <c r="J10" i="29"/>
  <c r="J9" i="29"/>
  <c r="A37" i="63" l="1"/>
  <c r="P37" i="63" s="1"/>
  <c r="A38" i="63"/>
  <c r="A36" i="63"/>
  <c r="A32" i="63"/>
  <c r="A28" i="63"/>
  <c r="A24" i="63"/>
  <c r="A16" i="63"/>
  <c r="A35" i="63"/>
  <c r="A31" i="63"/>
  <c r="A27" i="63"/>
  <c r="A23" i="63"/>
  <c r="A19" i="63"/>
  <c r="A34" i="63"/>
  <c r="A30" i="63"/>
  <c r="A26" i="63"/>
  <c r="A22" i="63"/>
  <c r="A18" i="63"/>
  <c r="A33" i="63"/>
  <c r="A29" i="63"/>
  <c r="A25" i="63"/>
  <c r="A21" i="63"/>
  <c r="A17" i="63"/>
  <c r="A20" i="63"/>
  <c r="A15" i="63"/>
  <c r="X37" i="63" l="1"/>
  <c r="Y37" i="63" s="1"/>
  <c r="S37" i="63"/>
  <c r="J37" i="63"/>
  <c r="M37" i="63"/>
  <c r="G37" i="63"/>
  <c r="W37" i="63"/>
  <c r="D37" i="63"/>
  <c r="V37" i="63"/>
  <c r="X21" i="63"/>
  <c r="Y21" i="63" s="1"/>
  <c r="S21" i="63"/>
  <c r="G21" i="63"/>
  <c r="V21" i="63"/>
  <c r="J21" i="63"/>
  <c r="M21" i="63"/>
  <c r="W21" i="63"/>
  <c r="P21" i="63"/>
  <c r="D21" i="63"/>
  <c r="X38" i="63"/>
  <c r="Y38" i="63" s="1"/>
  <c r="S38" i="63"/>
  <c r="G38" i="63"/>
  <c r="V38" i="63"/>
  <c r="J38" i="63"/>
  <c r="M38" i="63"/>
  <c r="W38" i="63"/>
  <c r="P38" i="63"/>
  <c r="D38"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S24" i="63"/>
  <c r="G24" i="63"/>
  <c r="V24" i="63"/>
  <c r="Y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B19" i="33"/>
  <c r="F19" i="33" s="1"/>
  <c r="C19" i="33"/>
  <c r="K26" i="61" l="1"/>
  <c r="H43" i="61"/>
  <c r="H46" i="61"/>
  <c r="C17" i="69"/>
  <c r="C21" i="69"/>
  <c r="C22" i="69"/>
  <c r="C19" i="69"/>
  <c r="C23" i="69"/>
  <c r="C24" i="69"/>
  <c r="C16" i="69"/>
  <c r="C18" i="69"/>
  <c r="D27" i="68"/>
  <c r="D26" i="68"/>
  <c r="D33" i="68"/>
  <c r="D32" i="68"/>
  <c r="D30" i="68"/>
  <c r="D29" i="68"/>
  <c r="D18" i="68"/>
  <c r="D17" i="68"/>
  <c r="D24" i="68"/>
  <c r="D23" i="68"/>
  <c r="D21" i="68"/>
  <c r="D20" i="68"/>
  <c r="D14" i="68"/>
  <c r="D15" i="68"/>
  <c r="W39" i="63"/>
  <c r="X39"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39" i="63"/>
  <c r="M30" i="69" l="1"/>
  <c r="L30" i="69"/>
  <c r="K39" i="69"/>
  <c r="K25" i="69"/>
  <c r="E35" i="68"/>
</calcChain>
</file>

<file path=xl/comments1.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authors>
    <author>Michael Schwartz</author>
  </authors>
  <commentList>
    <comment ref="A24" authorId="0" shapeId="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3" authorId="0" shapeId="0">
      <text>
        <r>
          <rPr>
            <sz val="8"/>
            <color indexed="81"/>
            <rFont val="Tahoma"/>
            <family val="2"/>
          </rPr>
          <t xml:space="preserve">County names will automatically populate when LME-MCO name is entered in the Set-Up worksheet.
</t>
        </r>
      </text>
    </comment>
    <comment ref="A72"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 xml:space="preserve">County names will automatically populate when LME-MCO name is entered in the Set-Up worksheet.
</t>
        </r>
      </text>
    </comment>
    <comment ref="A43" authorId="0" shapeId="0">
      <text>
        <r>
          <rPr>
            <sz val="8"/>
            <color indexed="81"/>
            <rFont val="Tahoma"/>
            <family val="2"/>
          </rPr>
          <t xml:space="preserve">County names will automatically populate when LME-MCO name is entered in the Set-Up worksheet.
</t>
        </r>
      </text>
    </comment>
    <comment ref="A72"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<sst xmlns="http://schemas.openxmlformats.org/spreadsheetml/2006/main" count="1195" uniqueCount="347">
  <si>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</si>
  <si>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</si>
  <si>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</si>
  <si>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</si>
  <si>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</si>
  <si>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</si>
  <si>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</si>
  <si>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</si>
  <si>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</si>
  <si>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</si>
  <si>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</si>
  <si>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</si>
  <si>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</si>
  <si>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</si>
  <si>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</si>
  <si>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</si>
  <si>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</si>
  <si>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</si>
  <si>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</si>
  <si>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</si>
  <si>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</si>
  <si>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</si>
  <si>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</si>
  <si>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</si>
  <si>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</si>
  <si>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</si>
  <si>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</si>
  <si>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</si>
  <si>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</si>
  <si>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</si>
  <si>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</si>
  <si>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</si>
  <si>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</si>
  <si>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</si>
  <si>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</si>
  <si>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</si>
  <si>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</si>
  <si>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</si>
  <si>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</si>
  <si>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</si>
  <si>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</si>
  <si>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</si>
  <si>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</si>
  <si>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</si>
  <si>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</si>
  <si>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</si>
  <si>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</si>
  <si>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</si>
  <si>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</si>
  <si>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</si>
  <si>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</si>
  <si>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</si>
  <si>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</si>
  <si>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</si>
  <si>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</si>
  <si>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</si>
  <si>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</si>
  <si>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</si>
  <si>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</si>
  <si>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</si>
  <si>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</si>
  <si>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</si>
  <si>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</si>
  <si>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</si>
  <si>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North Carolina LME-MCO Performance Measurement and Reporting</t>
  </si>
  <si>
    <t>Part I.  DMA 1915-B Waiver Measures  Report Template</t>
  </si>
  <si>
    <t>Alliance Behavioral Healthcare</t>
  </si>
  <si>
    <t>Eastpointe</t>
  </si>
  <si>
    <t>Partners Behavioral Health Management</t>
  </si>
  <si>
    <t>Sandhills Center</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</si>
  <si>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</si>
  <si>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</si>
  <si>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</si>
  <si>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</si>
  <si>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</si>
  <si>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</si>
  <si>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</si>
  <si>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</si>
  <si>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Part I.  DMA 1915-B Waiver Measures</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</si>
  <si>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</si>
  <si>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</si>
  <si>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</si>
  <si>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</si>
  <si>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</si>
  <si>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</si>
  <si>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</si>
  <si>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</si>
  <si>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</si>
  <si>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</si>
  <si>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</si>
  <si>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</si>
  <si>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</si>
  <si>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</si>
  <si>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</si>
  <si>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</si>
  <si>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</si>
  <si>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</si>
  <si>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</si>
  <si>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</si>
  <si>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</si>
  <si>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</si>
  <si>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</si>
  <si>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</si>
  <si>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</si>
  <si>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</si>
  <si>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</si>
  <si>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</si>
  <si>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</si>
  <si>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</si>
  <si>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</si>
  <si>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</si>
  <si>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</si>
  <si>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</si>
  <si>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</si>
  <si>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</si>
  <si>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</si>
  <si>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</si>
  <si>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</si>
  <si>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</si>
  <si>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</si>
  <si>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</si>
  <si>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</si>
  <si>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</si>
  <si>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</si>
  <si>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</si>
  <si>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</si>
  <si>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</si>
  <si>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</si>
  <si>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</si>
  <si>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</si>
  <si>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</si>
  <si>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</si>
  <si>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</si>
  <si>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</si>
  <si>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</si>
  <si>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</si>
  <si>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</si>
  <si>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</si>
  <si>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</si>
  <si>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</si>
  <si>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</si>
  <si>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</si>
  <si>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</si>
  <si>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</si>
  <si>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</si>
  <si>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</si>
  <si>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</si>
  <si>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</si>
  <si>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</si>
  <si>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</si>
  <si>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</si>
  <si>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</si>
  <si>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</si>
  <si>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</si>
  <si>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</si>
  <si>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</si>
  <si>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</si>
  <si>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</si>
  <si>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</si>
  <si>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</si>
  <si>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</si>
  <si>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</si>
  <si>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</si>
  <si>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</si>
  <si>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</si>
  <si>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</si>
  <si>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</si>
  <si>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</si>
  <si>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</si>
  <si>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</si>
  <si>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</si>
  <si>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</si>
  <si>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</si>
  <si>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</si>
  <si>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</si>
  <si>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</si>
  <si>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</si>
  <si>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</si>
  <si>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</si>
  <si>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</si>
  <si>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</si>
  <si>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</si>
  <si>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</si>
  <si>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</si>
  <si>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</si>
  <si>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</si>
  <si>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</si>
  <si>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</si>
  <si>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</si>
  <si>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</si>
  <si>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</si>
  <si>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</si>
  <si>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</si>
  <si>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</si>
  <si>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</si>
  <si>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</si>
  <si>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</si>
  <si>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</si>
  <si>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</si>
  <si>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</si>
  <si>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</si>
  <si>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</si>
  <si>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</si>
  <si>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</si>
  <si>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</si>
  <si>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</si>
  <si>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</si>
  <si>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</si>
  <si>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</si>
  <si>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</si>
  <si>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</si>
  <si>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</si>
  <si>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</si>
  <si>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</si>
  <si>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</si>
  <si>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</si>
  <si>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</si>
  <si>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</si>
  <si>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</si>
  <si>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</si>
  <si>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</si>
  <si>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</si>
  <si>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</si>
  <si>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</si>
  <si>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</si>
  <si>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</si>
  <si>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</si>
  <si>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</si>
  <si>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</si>
  <si>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</si>
  <si>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</si>
  <si>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</si>
  <si>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</si>
  <si>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</si>
  <si>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</si>
  <si>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</si>
  <si>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</si>
  <si>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</si>
  <si>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</si>
  <si>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</si>
  <si>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</si>
  <si>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</si>
  <si>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</si>
  <si>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</si>
  <si>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</si>
  <si>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</si>
  <si>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</si>
  <si>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</si>
  <si>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</si>
  <si>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</si>
  <si>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</si>
  <si>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</si>
  <si>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</si>
  <si>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</si>
  <si>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</si>
  <si>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</si>
  <si>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</si>
  <si>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</si>
  <si>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</si>
  <si>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</si>
  <si>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</si>
  <si>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</si>
  <si>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</si>
  <si>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</si>
  <si>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</si>
  <si>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</si>
  <si>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</si>
  <si>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</si>
  <si>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</si>
  <si>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</si>
  <si>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</si>
  <si>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</si>
  <si>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</si>
  <si>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</si>
  <si>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</si>
  <si>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</si>
  <si>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</si>
  <si>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</si>
  <si>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</si>
  <si>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</si>
  <si>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</si>
  <si>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</si>
  <si>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</si>
  <si>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</si>
  <si>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</si>
  <si>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</si>
  <si>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</si>
  <si>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</si>
  <si>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</si>
  <si>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</si>
  <si>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</si>
  <si>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</si>
  <si>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</si>
  <si>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</si>
  <si>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</si>
  <si>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</si>
  <si>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</si>
  <si>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</si>
  <si>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</si>
  <si>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</si>
  <si>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</si>
  <si>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</si>
  <si>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</si>
  <si>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</si>
  <si>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</si>
  <si>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</si>
  <si>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</si>
  <si>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</si>
  <si>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</si>
  <si>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</si>
  <si>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</si>
  <si>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</si>
  <si>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</si>
  <si>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</si>
  <si>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</si>
  <si>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</si>
  <si>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</si>
  <si>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</si>
  <si>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</si>
  <si>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</si>
  <si>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</si>
  <si>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</si>
  <si>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</si>
  <si>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</si>
  <si>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</si>
  <si>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</si>
  <si>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</si>
  <si>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</si>
  <si>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</si>
  <si>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</si>
  <si>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</si>
  <si>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</si>
  <si>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</si>
  <si>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</si>
  <si>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</si>
  <si>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</si>
  <si>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</si>
  <si>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</si>
  <si>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</si>
  <si>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</si>
  <si>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Cardinal Innovations Healthcare Solutions</t>
  </si>
  <si>
    <t>Trillium Health Resources</t>
  </si>
  <si>
    <t>State Fiscal Year:</t>
  </si>
  <si>
    <t>&lt;--- Time Period is automatically entered when SFY is entered in row 3 above</t>
  </si>
  <si>
    <t>CenterPoint merged with Cardinal Innovations 7/1/16.  Counties in the lookup section below include the former CenterPoint counties.</t>
  </si>
  <si>
    <t>Vaya Health</t>
  </si>
  <si>
    <t>D.6. Integrated Care-Adult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</si>
</sst>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9" fillId="0" borderId="0"/>
    <xf numFmtId="9" fontId="6" fillId="0" borderId="0" applyFont="0" applyFill="0" applyBorder="0" applyAlignment="0" applyProtection="0"/>
    <xf numFmtId="0" fontId="5" fillId="0" borderId="0"/>
  </cellStyleXfs>
  <cellXfs count="279">
    <xf numFmtId="0" fontId="0" fillId="0" borderId="0" xfId="0"/>
    <xf numFmtId="0" fontId="0" fillId="0" borderId="0" xfId="0"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5" fillId="0" borderId="0" xfId="3" applyAlignment="1">
      <alignment vertical="center"/>
    </xf>
    <xf numFmtId="49" fontId="19" fillId="2" borderId="0" xfId="0" applyNumberFormat="1" applyFont="1" applyFill="1" applyBorder="1" applyAlignment="1">
      <alignment vertical="center"/>
    </xf>
    <xf numFmtId="49" fontId="19" fillId="2" borderId="0" xfId="0" applyNumberFormat="1" applyFont="1" applyFill="1" applyBorder="1" applyAlignment="1">
      <alignment vertical="center" wrapText="1"/>
    </xf>
    <xf numFmtId="49" fontId="19" fillId="2" borderId="0" xfId="0" applyNumberFormat="1" applyFont="1" applyFill="1" applyBorder="1" applyAlignment="1">
      <alignment horizontal="left" vertical="center" wrapText="1"/>
    </xf>
    <xf numFmtId="49" fontId="19" fillId="2" borderId="0" xfId="0" applyNumberFormat="1" applyFont="1" applyFill="1" applyBorder="1" applyAlignment="1">
      <alignment horizontal="left" vertical="center"/>
    </xf>
    <xf numFmtId="49" fontId="20" fillId="0" borderId="0" xfId="0" applyNumberFormat="1" applyFont="1" applyAlignment="1">
      <alignment vertical="center"/>
    </xf>
    <xf numFmtId="49" fontId="19" fillId="2" borderId="0" xfId="0" applyNumberFormat="1" applyFont="1" applyFill="1" applyBorder="1" applyAlignment="1">
      <alignment horizontal="center" vertical="center"/>
    </xf>
    <xf numFmtId="49" fontId="22" fillId="2" borderId="0" xfId="0" applyNumberFormat="1" applyFont="1" applyFill="1" applyBorder="1" applyAlignment="1">
      <alignment horizontal="center" vertical="center" wrapText="1"/>
    </xf>
    <xf numFmtId="49" fontId="20" fillId="2" borderId="0" xfId="0" applyNumberFormat="1" applyFont="1" applyFill="1" applyBorder="1" applyAlignment="1">
      <alignment horizontal="center" vertical="center"/>
    </xf>
    <xf numFmtId="49" fontId="20" fillId="2" borderId="0" xfId="0" applyNumberFormat="1" applyFont="1" applyFill="1" applyBorder="1" applyAlignment="1">
      <alignment vertical="center"/>
    </xf>
    <xf numFmtId="49" fontId="23" fillId="0" borderId="0" xfId="0" applyNumberFormat="1" applyFont="1" applyAlignment="1">
      <alignment vertical="center"/>
    </xf>
    <xf numFmtId="49" fontId="24" fillId="2" borderId="0" xfId="0" applyNumberFormat="1" applyFont="1" applyFill="1" applyAlignment="1">
      <alignment vertical="center"/>
    </xf>
    <xf numFmtId="49" fontId="23" fillId="2" borderId="0" xfId="0" applyNumberFormat="1" applyFont="1" applyFill="1" applyAlignment="1">
      <alignment vertical="center"/>
    </xf>
    <xf numFmtId="49" fontId="25" fillId="0" borderId="0" xfId="0" applyNumberFormat="1" applyFont="1" applyAlignment="1">
      <alignment vertical="center"/>
    </xf>
    <xf numFmtId="49" fontId="21"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Continuous" vertical="center"/>
    </xf>
    <xf numFmtId="49" fontId="20" fillId="0" borderId="0" xfId="0" applyNumberFormat="1" applyFont="1" applyBorder="1" applyAlignment="1">
      <alignment horizontal="centerContinuous" vertical="center"/>
    </xf>
    <xf numFmtId="49" fontId="20" fillId="0" borderId="0" xfId="0" applyNumberFormat="1" applyFont="1" applyAlignment="1">
      <alignment horizontal="centerContinuous" vertical="center"/>
    </xf>
    <xf numFmtId="49" fontId="26" fillId="2" borderId="0" xfId="0" applyNumberFormat="1" applyFont="1" applyFill="1" applyBorder="1" applyAlignment="1">
      <alignment horizontal="centerContinuous" vertical="top"/>
    </xf>
    <xf numFmtId="49" fontId="26" fillId="0" borderId="0" xfId="0" applyNumberFormat="1" applyFont="1" applyAlignment="1">
      <alignment horizontal="right" vertical="center"/>
    </xf>
    <xf numFmtId="0" fontId="27" fillId="0" borderId="0" xfId="0" applyNumberFormat="1" applyFont="1" applyAlignment="1">
      <alignment horizontal="right" vertical="center"/>
    </xf>
    <xf numFmtId="0" fontId="28" fillId="2" borderId="0" xfId="0" applyNumberFormat="1" applyFont="1" applyFill="1" applyBorder="1" applyAlignment="1">
      <alignment horizontal="left" vertical="center" indent="1"/>
    </xf>
    <xf numFmtId="0" fontId="0" fillId="0" borderId="0" xfId="0" applyAlignment="1">
      <alignment vertical="center"/>
    </xf>
    <xf numFmtId="0" fontId="29" fillId="0" borderId="0" xfId="3" applyFont="1" applyAlignment="1">
      <alignment vertical="center"/>
    </xf>
    <xf numFmtId="49" fontId="19" fillId="2" borderId="0" xfId="0" applyNumberFormat="1" applyFont="1" applyFill="1" applyBorder="1" applyAlignment="1">
      <alignment horizontal="right" vertical="center"/>
    </xf>
    <xf numFmtId="49" fontId="22"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vertical="center" wrapText="1"/>
    </xf>
    <xf numFmtId="49" fontId="20" fillId="2" borderId="0" xfId="0" applyNumberFormat="1" applyFont="1" applyFill="1" applyBorder="1" applyAlignment="1">
      <alignment horizontal="centerContinuous" vertical="center"/>
    </xf>
    <xf numFmtId="49" fontId="26" fillId="2" borderId="0" xfId="0" applyNumberFormat="1" applyFont="1" applyFill="1" applyBorder="1" applyAlignment="1">
      <alignment horizontal="centerContinuous"/>
    </xf>
    <xf numFmtId="49" fontId="20" fillId="0" borderId="0" xfId="0" applyNumberFormat="1" applyFont="1" applyFill="1" applyBorder="1" applyAlignment="1">
      <alignment horizontal="centerContinuous" vertical="center"/>
    </xf>
    <xf numFmtId="0" fontId="20" fillId="0" borderId="0" xfId="0" quotePrefix="1" applyFont="1" applyFill="1" applyBorder="1" applyAlignment="1">
      <alignment horizontal="center" vertical="center"/>
    </xf>
    <xf numFmtId="0" fontId="10" fillId="0" borderId="0" xfId="0" applyFont="1" applyAlignment="1">
      <alignment vertical="center"/>
    </xf>
    <xf numFmtId="0" fontId="10" fillId="0" borderId="0" xfId="0" applyFont="1" applyFill="1" applyAlignment="1">
      <alignment vertical="center"/>
    </xf>
    <xf numFmtId="0" fontId="0" fillId="0" borderId="0" xfId="0" applyFill="1" applyAlignment="1">
      <alignment vertical="center"/>
    </xf>
    <xf numFmtId="0" fontId="9" fillId="0" borderId="0" xfId="0" applyFont="1" applyBorder="1" applyAlignment="1">
      <alignment vertical="center" wrapText="1"/>
    </xf>
    <xf numFmtId="0" fontId="10" fillId="0" borderId="0" xfId="0" applyFont="1" applyAlignment="1" applyProtection="1">
      <alignment vertical="center"/>
      <protection locked="0"/>
    </xf>
    <xf numFmtId="0" fontId="9" fillId="0" borderId="0" xfId="0" applyFont="1" applyBorder="1" applyAlignment="1">
      <alignment vertical="center"/>
    </xf>
    <xf numFmtId="14" fontId="0" fillId="0" borderId="0" xfId="0" applyNumberFormat="1" applyAlignment="1">
      <alignment vertical="center"/>
    </xf>
    <xf numFmtId="0" fontId="9" fillId="0" borderId="0" xfId="0" applyFont="1" applyAlignment="1">
      <alignment vertical="center"/>
    </xf>
    <xf numFmtId="0" fontId="9" fillId="0" borderId="0" xfId="0" applyFont="1" applyAlignment="1" applyProtection="1">
      <alignment vertical="center"/>
      <protection locked="0"/>
    </xf>
    <xf numFmtId="3" fontId="9" fillId="0" borderId="0" xfId="0" applyNumberFormat="1" applyFont="1" applyBorder="1" applyAlignment="1" applyProtection="1">
      <alignment vertical="center"/>
    </xf>
    <xf numFmtId="10" fontId="9" fillId="0" borderId="0" xfId="0" applyNumberFormat="1" applyFont="1" applyAlignment="1">
      <alignment vertical="center"/>
    </xf>
    <xf numFmtId="4" fontId="9" fillId="0" borderId="0" xfId="0" applyNumberFormat="1" applyFont="1" applyBorder="1" applyAlignment="1" applyProtection="1">
      <alignment vertical="center"/>
    </xf>
    <xf numFmtId="0" fontId="12" fillId="0" borderId="0" xfId="0" applyFont="1" applyAlignment="1">
      <alignment vertical="center" wrapText="1"/>
    </xf>
    <xf numFmtId="14" fontId="9" fillId="0" borderId="0" xfId="0" applyNumberFormat="1" applyFont="1" applyAlignment="1" applyProtection="1">
      <alignment vertical="center"/>
      <protection locked="0"/>
    </xf>
    <xf numFmtId="0" fontId="6" fillId="0" borderId="0" xfId="0" applyFont="1" applyBorder="1" applyAlignment="1">
      <alignment vertical="center"/>
    </xf>
    <xf numFmtId="0" fontId="10" fillId="0" borderId="0" xfId="0" applyFont="1" applyBorder="1" applyAlignment="1">
      <alignment vertical="center"/>
    </xf>
    <xf numFmtId="3" fontId="6" fillId="0" borderId="0" xfId="0" applyNumberFormat="1" applyFont="1" applyBorder="1" applyAlignment="1">
      <alignment vertical="center"/>
    </xf>
    <xf numFmtId="0" fontId="8" fillId="0" borderId="0" xfId="0" applyFont="1" applyAlignment="1">
      <alignment vertical="center"/>
    </xf>
    <xf numFmtId="49" fontId="30" fillId="2" borderId="0" xfId="0" applyNumberFormat="1" applyFont="1" applyFill="1" applyBorder="1" applyAlignment="1">
      <alignment horizontal="left" vertical="center"/>
    </xf>
    <xf numFmtId="0" fontId="10" fillId="0" borderId="0" xfId="0" applyFont="1" applyBorder="1" applyAlignment="1">
      <alignment vertical="center" wrapText="1"/>
    </xf>
    <xf numFmtId="0" fontId="9" fillId="0" borderId="0" xfId="0" applyFont="1" applyAlignment="1">
      <alignment horizontal="center" vertical="center"/>
    </xf>
    <xf numFmtId="16" fontId="9"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1" fillId="0" borderId="0" xfId="0" applyFont="1" applyAlignment="1">
      <alignment vertical="center"/>
    </xf>
    <xf numFmtId="3" fontId="8" fillId="0" borderId="1" xfId="0" applyNumberFormat="1" applyFont="1" applyBorder="1" applyAlignment="1" applyProtection="1">
      <alignment horizontal="center" vertical="center"/>
      <protection locked="0"/>
    </xf>
    <xf numFmtId="165" fontId="8" fillId="0" borderId="1" xfId="0" applyNumberFormat="1" applyFont="1" applyBorder="1" applyAlignment="1" applyProtection="1">
      <alignment horizontal="center" vertical="center"/>
    </xf>
    <xf numFmtId="0" fontId="29" fillId="0" borderId="0" xfId="0" applyFont="1" applyAlignment="1">
      <alignment horizontal="centerContinuous" vertical="center"/>
    </xf>
    <xf numFmtId="0" fontId="0" fillId="0" borderId="0" xfId="0" applyAlignment="1">
      <alignment horizontal="centerContinuous" vertical="center"/>
    </xf>
    <xf numFmtId="0" fontId="32"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7" fillId="2" borderId="0" xfId="0" applyFont="1" applyFill="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0" fillId="0" borderId="0" xfId="0" applyAlignment="1">
      <alignment horizontal="center" vertical="center"/>
    </xf>
    <xf numFmtId="0" fontId="9" fillId="0" borderId="1" xfId="0" applyFont="1" applyBorder="1" applyAlignment="1">
      <alignment horizontal="center" vertical="center"/>
    </xf>
    <xf numFmtId="3" fontId="8" fillId="0" borderId="1" xfId="0" applyNumberFormat="1" applyFont="1" applyBorder="1" applyAlignment="1" applyProtection="1">
      <alignment horizontal="center" vertical="center"/>
    </xf>
    <xf numFmtId="16" fontId="9" fillId="0" borderId="1" xfId="0" applyNumberFormat="1" applyFont="1" applyBorder="1" applyAlignment="1">
      <alignment horizontal="center" vertical="center"/>
    </xf>
    <xf numFmtId="16" fontId="9" fillId="0" borderId="1" xfId="0" applyNumberFormat="1" applyFont="1" applyBorder="1" applyAlignment="1">
      <alignment horizontal="center" vertical="center" wrapText="1"/>
    </xf>
    <xf numFmtId="165" fontId="8" fillId="0" borderId="22" xfId="0" applyNumberFormat="1" applyFont="1" applyBorder="1" applyAlignment="1" applyProtection="1">
      <alignment horizontal="center" vertical="center"/>
    </xf>
    <xf numFmtId="0" fontId="34" fillId="0" borderId="0" xfId="0" applyFont="1" applyAlignment="1">
      <alignment vertical="center"/>
    </xf>
    <xf numFmtId="0" fontId="33" fillId="0" borderId="0" xfId="0" applyFont="1" applyAlignment="1">
      <alignment vertical="center"/>
    </xf>
    <xf numFmtId="0" fontId="0" fillId="0" borderId="0" xfId="0" applyAlignment="1">
      <alignment vertical="center" wrapText="1"/>
    </xf>
    <xf numFmtId="0" fontId="9" fillId="0" borderId="0" xfId="0" applyFont="1" applyAlignment="1">
      <alignment horizontal="left" vertical="center" indent="1"/>
    </xf>
    <xf numFmtId="0" fontId="9" fillId="0" borderId="12" xfId="0" applyFont="1" applyBorder="1" applyAlignment="1">
      <alignment horizontal="left" vertical="center" indent="1"/>
    </xf>
    <xf numFmtId="0" fontId="10" fillId="3" borderId="1" xfId="0" applyFont="1" applyFill="1" applyBorder="1" applyAlignment="1">
      <alignment horizontal="center" vertical="center"/>
    </xf>
    <xf numFmtId="0" fontId="9" fillId="0" borderId="0" xfId="0" applyFont="1" applyAlignment="1">
      <alignment horizontal="left" vertical="center" indent="2"/>
    </xf>
    <xf numFmtId="0" fontId="10" fillId="0" borderId="0" xfId="0" applyFont="1" applyAlignment="1">
      <alignment vertical="top"/>
    </xf>
    <xf numFmtId="0" fontId="29" fillId="0" borderId="0" xfId="0" applyFont="1" applyFill="1" applyAlignment="1">
      <alignment vertical="center"/>
    </xf>
    <xf numFmtId="0" fontId="35" fillId="0" borderId="0" xfId="0" applyFont="1"/>
    <xf numFmtId="49" fontId="6" fillId="0" borderId="1" xfId="0" applyNumberFormat="1" applyFont="1" applyBorder="1" applyAlignment="1" applyProtection="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Continuous" vertical="center"/>
    </xf>
    <xf numFmtId="0" fontId="10" fillId="0" borderId="0" xfId="0" applyFont="1" applyBorder="1" applyAlignment="1">
      <alignment horizontal="centerContinuous" vertical="center"/>
    </xf>
    <xf numFmtId="49" fontId="9" fillId="0" borderId="1" xfId="0" applyNumberFormat="1" applyFont="1" applyBorder="1" applyAlignment="1" applyProtection="1">
      <alignment horizontal="center" vertical="center"/>
    </xf>
    <xf numFmtId="0" fontId="29" fillId="0" borderId="0" xfId="0" applyFont="1" applyBorder="1" applyAlignment="1">
      <alignment horizontal="left" vertical="center" indent="1"/>
    </xf>
    <xf numFmtId="0" fontId="32" fillId="0" borderId="0" xfId="0" applyFont="1" applyAlignment="1">
      <alignment horizontal="centerContinuous" vertical="top"/>
    </xf>
    <xf numFmtId="0" fontId="29" fillId="0" borderId="0" xfId="0" applyFont="1" applyBorder="1" applyAlignment="1">
      <alignment horizontal="left" indent="1"/>
    </xf>
    <xf numFmtId="0" fontId="0" fillId="0" borderId="0" xfId="0" applyBorder="1" applyAlignment="1">
      <alignment horizontal="centerContinuous" vertical="center"/>
    </xf>
    <xf numFmtId="0" fontId="9" fillId="0" borderId="0" xfId="0" applyFont="1" applyBorder="1" applyAlignment="1">
      <alignment horizontal="centerContinuous" vertical="center"/>
    </xf>
    <xf numFmtId="0" fontId="9" fillId="0" borderId="0" xfId="0" applyFont="1" applyAlignment="1">
      <alignment horizontal="centerContinuous" vertical="center"/>
    </xf>
    <xf numFmtId="49" fontId="9" fillId="0" borderId="30" xfId="0" applyNumberFormat="1" applyFont="1" applyBorder="1" applyAlignment="1" applyProtection="1">
      <alignment horizontal="center" vertical="center"/>
    </xf>
    <xf numFmtId="49" fontId="9" fillId="0" borderId="31" xfId="0" applyNumberFormat="1" applyFont="1" applyBorder="1" applyAlignment="1" applyProtection="1">
      <alignment horizontal="center" vertical="center"/>
    </xf>
    <xf numFmtId="0" fontId="10" fillId="3" borderId="4"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9" fillId="3" borderId="29" xfId="0" applyFont="1" applyFill="1" applyBorder="1" applyAlignment="1">
      <alignment vertical="center"/>
    </xf>
    <xf numFmtId="0" fontId="10" fillId="3" borderId="2" xfId="0" applyFont="1" applyFill="1" applyBorder="1" applyAlignment="1">
      <alignment horizontal="centerContinuous" vertical="center"/>
    </xf>
    <xf numFmtId="0" fontId="10" fillId="3" borderId="6"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10" fillId="3" borderId="2" xfId="0" applyFont="1" applyFill="1" applyBorder="1" applyAlignment="1">
      <alignment horizontal="centerContinuous" vertical="center" wrapText="1"/>
    </xf>
    <xf numFmtId="0" fontId="10" fillId="3" borderId="6" xfId="0" applyFont="1" applyFill="1" applyBorder="1" applyAlignment="1">
      <alignment horizontal="centerContinuous" vertical="center" wrapText="1"/>
    </xf>
    <xf numFmtId="0" fontId="9" fillId="3" borderId="3" xfId="0" applyFont="1" applyFill="1" applyBorder="1" applyAlignment="1">
      <alignment horizontal="centerContinuous" vertical="center" wrapText="1"/>
    </xf>
    <xf numFmtId="0" fontId="10" fillId="3" borderId="30"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3" borderId="8" xfId="0" applyFont="1" applyFill="1" applyBorder="1" applyAlignment="1">
      <alignment horizontal="center" vertical="center"/>
    </xf>
    <xf numFmtId="0" fontId="6" fillId="3" borderId="3" xfId="0" applyFont="1" applyFill="1" applyBorder="1" applyAlignment="1">
      <alignment horizontal="centerContinuous" vertical="center" wrapText="1"/>
    </xf>
    <xf numFmtId="0" fontId="10" fillId="3" borderId="1" xfId="0" applyFont="1" applyFill="1" applyBorder="1" applyAlignment="1">
      <alignment horizontal="left" vertical="center" wrapText="1" indent="1"/>
    </xf>
    <xf numFmtId="3" fontId="8" fillId="3" borderId="1" xfId="0" applyNumberFormat="1" applyFont="1" applyFill="1" applyBorder="1" applyAlignment="1" applyProtection="1">
      <alignment horizontal="center" vertical="center"/>
    </xf>
    <xf numFmtId="165" fontId="8" fillId="3" borderId="1" xfId="0" applyNumberFormat="1" applyFont="1" applyFill="1" applyBorder="1" applyAlignment="1" applyProtection="1">
      <alignment horizontal="center" vertical="center"/>
    </xf>
    <xf numFmtId="0" fontId="10" fillId="3" borderId="1"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indent="1"/>
    </xf>
    <xf numFmtId="0" fontId="18"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xf>
    <xf numFmtId="3" fontId="8" fillId="0" borderId="1"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0" xfId="0" applyNumberFormat="1" applyFont="1" applyFill="1" applyAlignment="1">
      <alignment horizontal="center" vertical="center"/>
    </xf>
    <xf numFmtId="165" fontId="8" fillId="0" borderId="1" xfId="2" applyNumberFormat="1" applyFont="1" applyBorder="1" applyAlignment="1">
      <alignment horizontal="center" vertical="center"/>
    </xf>
    <xf numFmtId="166" fontId="8" fillId="0" borderId="1" xfId="0" applyNumberFormat="1" applyFont="1" applyBorder="1" applyAlignment="1">
      <alignment horizontal="center" vertical="center"/>
    </xf>
    <xf numFmtId="3" fontId="8" fillId="0" borderId="4" xfId="0" applyNumberFormat="1" applyFont="1" applyBorder="1" applyAlignment="1" applyProtection="1">
      <alignment horizontal="center" vertical="center"/>
      <protection locked="0"/>
    </xf>
    <xf numFmtId="3" fontId="8" fillId="0" borderId="8" xfId="0" applyNumberFormat="1" applyFont="1" applyBorder="1" applyAlignment="1" applyProtection="1">
      <alignment horizontal="center" vertical="center"/>
    </xf>
    <xf numFmtId="3" fontId="8" fillId="0" borderId="28" xfId="0" applyNumberFormat="1" applyFont="1" applyBorder="1" applyAlignment="1" applyProtection="1">
      <alignment horizontal="center" vertical="center"/>
    </xf>
    <xf numFmtId="3" fontId="8" fillId="0" borderId="18"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10" fontId="8" fillId="0" borderId="8" xfId="2" applyNumberFormat="1" applyFont="1" applyBorder="1" applyAlignment="1">
      <alignment horizontal="center" vertical="center"/>
    </xf>
    <xf numFmtId="10" fontId="8" fillId="0" borderId="8" xfId="2" applyNumberFormat="1" applyFont="1" applyBorder="1" applyAlignment="1" applyProtection="1">
      <alignment horizontal="center" vertical="center"/>
    </xf>
    <xf numFmtId="10" fontId="8" fillId="0" borderId="19" xfId="2" applyNumberFormat="1" applyFont="1" applyBorder="1" applyAlignment="1" applyProtection="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9" fillId="0" borderId="34" xfId="0" applyFont="1" applyBorder="1" applyAlignment="1">
      <alignment horizontal="center" vertical="center"/>
    </xf>
    <xf numFmtId="10" fontId="8" fillId="0" borderId="8" xfId="2" applyNumberFormat="1" applyFont="1" applyFill="1" applyBorder="1" applyAlignment="1">
      <alignment horizontal="center" vertical="center"/>
    </xf>
    <xf numFmtId="10" fontId="8" fillId="0" borderId="8" xfId="2" applyNumberFormat="1" applyFont="1" applyFill="1" applyBorder="1" applyAlignment="1" applyProtection="1">
      <alignment horizontal="center" vertical="center"/>
    </xf>
    <xf numFmtId="10" fontId="8" fillId="0" borderId="19" xfId="2" applyNumberFormat="1" applyFont="1" applyFill="1" applyBorder="1" applyAlignment="1" applyProtection="1">
      <alignment horizontal="center" vertical="center"/>
    </xf>
    <xf numFmtId="3" fontId="8" fillId="0" borderId="4" xfId="0" applyNumberFormat="1" applyFont="1" applyBorder="1" applyAlignment="1">
      <alignment horizontal="center" vertical="center"/>
    </xf>
    <xf numFmtId="3" fontId="8" fillId="0" borderId="4" xfId="0" applyNumberFormat="1" applyFont="1" applyBorder="1" applyAlignment="1" applyProtection="1">
      <alignment horizontal="center" vertical="center"/>
    </xf>
    <xf numFmtId="0" fontId="29" fillId="0" borderId="0" xfId="0" applyFont="1" applyBorder="1" applyAlignment="1">
      <alignment horizontal="centerContinuous" vertical="center"/>
    </xf>
    <xf numFmtId="0" fontId="6" fillId="0" borderId="0" xfId="0" applyFont="1" applyAlignment="1">
      <alignment vertical="center"/>
    </xf>
    <xf numFmtId="0" fontId="6" fillId="0" borderId="0" xfId="0" applyFont="1" applyAlignment="1" applyProtection="1">
      <alignment vertical="center"/>
      <protection locked="0"/>
    </xf>
    <xf numFmtId="1" fontId="6"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horizontal="right" vertical="center"/>
    </xf>
    <xf numFmtId="0" fontId="29" fillId="0" borderId="0" xfId="0" applyFont="1" applyAlignment="1">
      <alignment vertical="center"/>
    </xf>
    <xf numFmtId="3" fontId="8" fillId="0" borderId="23"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xf>
    <xf numFmtId="0" fontId="10" fillId="3" borderId="35" xfId="0" applyFont="1" applyFill="1" applyBorder="1" applyAlignment="1">
      <alignment horizontal="centerContinuous" vertical="center"/>
    </xf>
    <xf numFmtId="0" fontId="9" fillId="3" borderId="36" xfId="0" applyFont="1" applyFill="1" applyBorder="1" applyAlignment="1">
      <alignment horizontal="centerContinuous" vertical="center"/>
    </xf>
    <xf numFmtId="0" fontId="9" fillId="3" borderId="37" xfId="0" applyFont="1" applyFill="1" applyBorder="1" applyAlignment="1">
      <alignment horizontal="centerContinuous" vertical="center"/>
    </xf>
    <xf numFmtId="0" fontId="10"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3" fontId="8" fillId="0" borderId="13" xfId="0" applyNumberFormat="1" applyFont="1" applyBorder="1" applyAlignment="1" applyProtection="1">
      <alignment horizontal="center" vertical="center" wrapText="1"/>
      <protection locked="0"/>
    </xf>
    <xf numFmtId="10" fontId="8" fillId="0" borderId="8" xfId="0" applyNumberFormat="1" applyFont="1" applyFill="1" applyBorder="1" applyAlignment="1" applyProtection="1">
      <alignment horizontal="center" vertical="center"/>
    </xf>
    <xf numFmtId="3" fontId="8" fillId="0" borderId="28" xfId="0" applyNumberFormat="1" applyFont="1" applyBorder="1" applyAlignment="1">
      <alignment horizontal="center" vertical="center"/>
    </xf>
    <xf numFmtId="3" fontId="8" fillId="0" borderId="18" xfId="0" applyNumberFormat="1" applyFont="1" applyBorder="1" applyAlignment="1">
      <alignment horizontal="center" vertical="center"/>
    </xf>
    <xf numFmtId="10" fontId="8" fillId="0" borderId="19" xfId="0" applyNumberFormat="1" applyFont="1" applyFill="1" applyBorder="1" applyAlignment="1" applyProtection="1">
      <alignment horizontal="center" vertical="center"/>
    </xf>
    <xf numFmtId="3" fontId="8" fillId="0" borderId="13" xfId="0" applyNumberFormat="1" applyFont="1" applyBorder="1" applyAlignment="1" applyProtection="1">
      <alignment horizontal="center" vertical="center" wrapText="1"/>
    </xf>
    <xf numFmtId="0" fontId="10" fillId="3" borderId="39" xfId="0" applyFont="1" applyFill="1" applyBorder="1" applyAlignment="1" applyProtection="1">
      <alignment horizontal="center" vertical="center"/>
    </xf>
    <xf numFmtId="0" fontId="6" fillId="0" borderId="30" xfId="0" applyNumberFormat="1" applyFont="1" applyBorder="1" applyAlignment="1" applyProtection="1">
      <alignment horizontal="center" vertical="center"/>
    </xf>
    <xf numFmtId="0" fontId="9" fillId="0" borderId="30" xfId="0" applyNumberFormat="1" applyFont="1" applyBorder="1" applyAlignment="1" applyProtection="1">
      <alignment horizontal="center" vertical="center"/>
    </xf>
    <xf numFmtId="0" fontId="10" fillId="0" borderId="31" xfId="0" applyFont="1" applyBorder="1" applyAlignment="1">
      <alignment horizontal="center" vertical="center"/>
    </xf>
    <xf numFmtId="1" fontId="29" fillId="0" borderId="0" xfId="0" applyNumberFormat="1" applyFont="1" applyFill="1" applyAlignment="1">
      <alignment vertical="center"/>
    </xf>
    <xf numFmtId="3" fontId="8" fillId="0" borderId="22" xfId="0" applyNumberFormat="1" applyFont="1" applyBorder="1" applyAlignment="1" applyProtection="1">
      <alignment horizontal="center" vertical="center"/>
    </xf>
    <xf numFmtId="0" fontId="32" fillId="0" borderId="0" xfId="0" applyFont="1" applyAlignment="1">
      <alignment horizontal="right" vertical="center"/>
    </xf>
    <xf numFmtId="0" fontId="10" fillId="3" borderId="7" xfId="0" applyFont="1" applyFill="1" applyBorder="1" applyAlignment="1" applyProtection="1">
      <alignment horizontal="center" vertical="center"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3" fontId="8" fillId="0" borderId="22" xfId="0" applyNumberFormat="1" applyFont="1" applyBorder="1" applyAlignment="1" applyProtection="1">
      <alignment horizontal="center" vertical="center"/>
      <protection locked="0"/>
    </xf>
    <xf numFmtId="165" fontId="8" fillId="0" borderId="22" xfId="2" applyNumberFormat="1" applyFont="1" applyBorder="1" applyAlignment="1">
      <alignment horizontal="center" vertical="center"/>
    </xf>
    <xf numFmtId="0" fontId="9" fillId="0" borderId="41" xfId="0" applyFont="1" applyBorder="1" applyAlignment="1">
      <alignment horizontal="center" vertical="center"/>
    </xf>
    <xf numFmtId="3" fontId="8" fillId="0" borderId="42" xfId="0" applyNumberFormat="1" applyFont="1" applyBorder="1" applyAlignment="1">
      <alignment horizontal="center" vertical="center"/>
    </xf>
    <xf numFmtId="0" fontId="10" fillId="3" borderId="23" xfId="0" applyFont="1" applyFill="1" applyBorder="1" applyAlignment="1">
      <alignment horizontal="centerContinuous" vertical="center"/>
    </xf>
    <xf numFmtId="0" fontId="10" fillId="3" borderId="7" xfId="0" applyFont="1" applyFill="1" applyBorder="1" applyAlignment="1">
      <alignment horizontal="centerContinuous" vertical="center"/>
    </xf>
    <xf numFmtId="165" fontId="8" fillId="3" borderId="42" xfId="2" applyNumberFormat="1" applyFont="1" applyFill="1" applyBorder="1" applyAlignment="1">
      <alignment horizontal="center" vertical="center"/>
    </xf>
    <xf numFmtId="165" fontId="8" fillId="3" borderId="1" xfId="2" applyNumberFormat="1" applyFont="1" applyFill="1" applyBorder="1" applyAlignment="1">
      <alignment horizontal="center" vertical="center"/>
    </xf>
    <xf numFmtId="0" fontId="9" fillId="4" borderId="24" xfId="0" applyFont="1" applyFill="1" applyBorder="1" applyAlignment="1">
      <alignment horizontal="left" vertical="center"/>
    </xf>
    <xf numFmtId="0" fontId="9" fillId="4" borderId="22" xfId="0" applyFont="1" applyFill="1" applyBorder="1" applyAlignment="1">
      <alignment vertical="center" wrapText="1"/>
    </xf>
    <xf numFmtId="0" fontId="10" fillId="0" borderId="1" xfId="0" applyFont="1" applyFill="1" applyBorder="1" applyAlignment="1">
      <alignment horizontal="left" vertical="center" wrapText="1"/>
    </xf>
    <xf numFmtId="0" fontId="10" fillId="3" borderId="23" xfId="0" applyFont="1" applyFill="1" applyBorder="1" applyAlignment="1">
      <alignment horizontal="centerContinuous" vertical="center" wrapText="1"/>
    </xf>
    <xf numFmtId="0" fontId="10" fillId="3" borderId="7" xfId="0" applyFont="1" applyFill="1" applyBorder="1" applyAlignment="1">
      <alignment horizontal="centerContinuous" vertical="center" wrapText="1"/>
    </xf>
    <xf numFmtId="0" fontId="10" fillId="3" borderId="14" xfId="0" applyFont="1" applyFill="1" applyBorder="1" applyAlignment="1">
      <alignment horizontal="centerContinuous" vertical="center"/>
    </xf>
    <xf numFmtId="0" fontId="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9" fontId="37"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3" fontId="8" fillId="0" borderId="1" xfId="0" applyNumberFormat="1" applyFont="1" applyFill="1" applyBorder="1" applyAlignment="1" applyProtection="1">
      <alignment horizontal="center" vertical="center" wrapText="1"/>
      <protection locked="0"/>
    </xf>
    <xf numFmtId="165" fontId="8" fillId="0" borderId="1" xfId="2" applyNumberFormat="1" applyFont="1" applyFill="1" applyBorder="1" applyAlignment="1" applyProtection="1">
      <alignment horizontal="centerContinuous" vertical="center" wrapText="1"/>
    </xf>
    <xf numFmtId="165" fontId="8" fillId="0" borderId="1" xfId="0" applyNumberFormat="1" applyFont="1" applyFill="1" applyBorder="1" applyAlignment="1" applyProtection="1">
      <alignment horizontal="centerContinuous" vertical="center" wrapText="1"/>
    </xf>
    <xf numFmtId="165" fontId="37" fillId="0" borderId="1" xfId="0" applyNumberFormat="1" applyFont="1" applyFill="1" applyBorder="1" applyAlignment="1" applyProtection="1">
      <alignment horizontal="centerContinuous" vertical="center" wrapText="1"/>
    </xf>
    <xf numFmtId="9" fontId="37" fillId="0" borderId="1" xfId="0" applyNumberFormat="1" applyFont="1" applyFill="1" applyBorder="1" applyAlignment="1" applyProtection="1">
      <alignment horizontal="centerContinuous" vertical="center" wrapText="1"/>
    </xf>
    <xf numFmtId="0" fontId="4" fillId="0" borderId="0" xfId="3" applyFont="1" applyAlignment="1">
      <alignment vertical="center"/>
    </xf>
    <xf numFmtId="0" fontId="10" fillId="3" borderId="36" xfId="0" applyFont="1" applyFill="1" applyBorder="1" applyAlignment="1">
      <alignment horizontal="centerContinuous" vertical="center"/>
    </xf>
    <xf numFmtId="0" fontId="10" fillId="3" borderId="44" xfId="0" applyFont="1" applyFill="1" applyBorder="1" applyAlignment="1" applyProtection="1">
      <alignment horizontal="center" vertical="center" wrapText="1"/>
    </xf>
    <xf numFmtId="0" fontId="10" fillId="3" borderId="45" xfId="0" applyFont="1" applyFill="1" applyBorder="1" applyAlignment="1" applyProtection="1">
      <alignment horizontal="center" vertical="center" wrapText="1"/>
    </xf>
    <xf numFmtId="0" fontId="10" fillId="3" borderId="37" xfId="0" applyFont="1" applyFill="1" applyBorder="1" applyAlignment="1">
      <alignment horizontal="centerContinuous" vertical="center"/>
    </xf>
    <xf numFmtId="0" fontId="10" fillId="3" borderId="36" xfId="0" applyFont="1" applyFill="1" applyBorder="1" applyAlignment="1">
      <alignment horizontal="centerContinuous" vertical="center" wrapText="1"/>
    </xf>
    <xf numFmtId="0" fontId="10" fillId="3" borderId="35" xfId="0" applyFont="1" applyFill="1" applyBorder="1" applyAlignment="1">
      <alignment horizontal="centerContinuous" vertical="center" wrapText="1"/>
    </xf>
    <xf numFmtId="0" fontId="10" fillId="3" borderId="37" xfId="0" applyFont="1" applyFill="1" applyBorder="1" applyAlignment="1">
      <alignment horizontal="centerContinuous" vertical="center" wrapText="1"/>
    </xf>
    <xf numFmtId="3" fontId="8" fillId="0" borderId="4" xfId="0" applyNumberFormat="1" applyFont="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7" xfId="2" applyNumberFormat="1" applyFont="1" applyBorder="1" applyAlignment="1" applyProtection="1">
      <alignment horizontal="center" vertical="center"/>
    </xf>
    <xf numFmtId="10" fontId="8" fillId="0" borderId="8" xfId="2" applyNumberFormat="1" applyFont="1" applyBorder="1" applyAlignment="1" applyProtection="1">
      <alignment horizontal="center" vertical="center" wrapText="1"/>
    </xf>
    <xf numFmtId="10" fontId="8" fillId="0" borderId="19" xfId="2" applyNumberFormat="1" applyFont="1" applyBorder="1" applyAlignment="1">
      <alignment horizontal="center" vertical="center"/>
    </xf>
    <xf numFmtId="16" fontId="6" fillId="0" borderId="1" xfId="0" applyNumberFormat="1" applyFont="1" applyBorder="1" applyAlignment="1">
      <alignment horizontal="center" vertical="center" wrapText="1"/>
    </xf>
    <xf numFmtId="10" fontId="8" fillId="0" borderId="47" xfId="2" applyNumberFormat="1" applyFont="1" applyBorder="1" applyAlignment="1" applyProtection="1">
      <alignment horizontal="center" vertical="center"/>
    </xf>
    <xf numFmtId="10" fontId="8" fillId="0" borderId="46" xfId="2" applyNumberFormat="1" applyFont="1" applyBorder="1" applyAlignment="1" applyProtection="1">
      <alignment horizontal="center" vertical="center" wrapText="1"/>
    </xf>
    <xf numFmtId="0" fontId="10" fillId="3" borderId="49" xfId="0" applyFont="1" applyFill="1" applyBorder="1" applyAlignment="1" applyProtection="1">
      <alignment horizontal="center" vertical="center" wrapText="1"/>
    </xf>
    <xf numFmtId="0" fontId="9" fillId="3" borderId="37" xfId="0" applyFont="1" applyFill="1" applyBorder="1" applyAlignment="1">
      <alignment horizontal="centerContinuous" vertical="center" wrapText="1"/>
    </xf>
    <xf numFmtId="0" fontId="3" fillId="0" borderId="0" xfId="3" applyFont="1" applyAlignment="1">
      <alignment vertical="center"/>
    </xf>
    <xf numFmtId="10" fontId="8" fillId="0" borderId="46" xfId="2" applyNumberFormat="1" applyFont="1" applyBorder="1" applyAlignment="1" applyProtection="1">
      <alignment horizontal="center" vertical="center" wrapText="1"/>
    </xf>
    <xf numFmtId="0" fontId="2" fillId="0" borderId="0" xfId="3" applyFont="1" applyAlignment="1">
      <alignment vertical="center"/>
    </xf>
    <xf numFmtId="0" fontId="5" fillId="0" borderId="0" xfId="3" applyAlignment="1">
      <alignment horizontal="center" vertical="center"/>
    </xf>
    <xf numFmtId="0" fontId="1" fillId="0" borderId="0" xfId="3" applyFont="1" applyAlignment="1">
      <alignment vertical="center"/>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164" fontId="20" fillId="0" borderId="25" xfId="0" applyNumberFormat="1" applyFont="1" applyBorder="1" applyAlignment="1" applyProtection="1">
      <alignment horizontal="center" vertical="center" wrapText="1"/>
      <protection locked="0"/>
    </xf>
    <xf numFmtId="164" fontId="20" fillId="0" borderId="26" xfId="0" applyNumberFormat="1" applyFont="1" applyBorder="1" applyAlignment="1" applyProtection="1">
      <alignment horizontal="center" vertical="center" wrapText="1"/>
      <protection locked="0"/>
    </xf>
    <xf numFmtId="164" fontId="20" fillId="0" borderId="27" xfId="0" applyNumberFormat="1" applyFont="1" applyBorder="1" applyAlignment="1" applyProtection="1">
      <alignment horizontal="center" vertical="center" wrapText="1"/>
      <protection locked="0"/>
    </xf>
    <xf numFmtId="1" fontId="26" fillId="2" borderId="25" xfId="0" applyNumberFormat="1" applyFont="1" applyFill="1" applyBorder="1" applyAlignment="1" applyProtection="1">
      <alignment horizontal="center" vertical="center"/>
      <protection locked="0"/>
    </xf>
    <xf numFmtId="1" fontId="26" fillId="2" borderId="26" xfId="0" applyNumberFormat="1" applyFont="1" applyFill="1" applyBorder="1" applyAlignment="1" applyProtection="1">
      <alignment horizontal="center" vertical="center"/>
      <protection locked="0"/>
    </xf>
    <xf numFmtId="1" fontId="26" fillId="2" borderId="27" xfId="0" applyNumberFormat="1" applyFont="1" applyFill="1" applyBorder="1" applyAlignment="1" applyProtection="1">
      <alignment horizontal="center" vertical="center"/>
      <protection locked="0"/>
    </xf>
    <xf numFmtId="49" fontId="20" fillId="0" borderId="25"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protection locked="0"/>
    </xf>
    <xf numFmtId="49" fontId="20" fillId="0" borderId="27" xfId="0" applyNumberFormat="1" applyFont="1" applyBorder="1" applyAlignment="1" applyProtection="1">
      <alignment horizontal="center" vertical="center"/>
      <protection locked="0"/>
    </xf>
    <xf numFmtId="164" fontId="20" fillId="0" borderId="50" xfId="0" applyNumberFormat="1" applyFont="1" applyFill="1" applyBorder="1" applyAlignment="1" applyProtection="1">
      <alignment horizontal="center" vertical="center"/>
    </xf>
    <xf numFmtId="49" fontId="6" fillId="0" borderId="24" xfId="0" applyNumberFormat="1" applyFont="1" applyBorder="1" applyAlignment="1" applyProtection="1">
      <alignment horizontal="center" vertical="center"/>
    </xf>
    <xf numFmtId="49" fontId="6" fillId="0" borderId="11" xfId="0" applyNumberFormat="1" applyFont="1" applyBorder="1" applyAlignment="1" applyProtection="1">
      <alignment horizontal="center" vertical="center"/>
    </xf>
    <xf numFmtId="49" fontId="6" fillId="0" borderId="22" xfId="0" applyNumberFormat="1" applyFont="1" applyBorder="1" applyAlignment="1" applyProtection="1">
      <alignment horizontal="center" vertical="center"/>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9" fillId="0" borderId="24" xfId="0"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49" fontId="9" fillId="0" borderId="32" xfId="0" applyNumberFormat="1" applyFont="1" applyBorder="1" applyAlignment="1" applyProtection="1">
      <alignment horizontal="center" vertical="center"/>
    </xf>
    <xf numFmtId="49" fontId="9" fillId="0" borderId="15"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17" xfId="0" applyNumberFormat="1" applyFont="1" applyBorder="1" applyAlignment="1" applyProtection="1">
      <alignment horizontal="center" vertical="center"/>
    </xf>
    <xf numFmtId="0" fontId="9" fillId="0" borderId="32"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165" fontId="8" fillId="0" borderId="43" xfId="2" applyNumberFormat="1" applyFont="1" applyBorder="1" applyAlignment="1">
      <alignment horizontal="center" vertical="center"/>
    </xf>
    <xf numFmtId="165" fontId="8" fillId="0" borderId="11" xfId="2" applyNumberFormat="1" applyFont="1" applyBorder="1" applyAlignment="1">
      <alignment horizontal="center" vertical="center"/>
    </xf>
    <xf numFmtId="165" fontId="8" fillId="0" borderId="40" xfId="2" applyNumberFormat="1" applyFont="1" applyBorder="1" applyAlignment="1">
      <alignment horizontal="center" vertical="center"/>
    </xf>
    <xf numFmtId="165" fontId="8" fillId="0" borderId="22" xfId="2" applyNumberFormat="1" applyFont="1" applyBorder="1" applyAlignment="1">
      <alignment horizontal="center" vertical="center"/>
    </xf>
    <xf numFmtId="0" fontId="6" fillId="0" borderId="40" xfId="0" applyFont="1" applyBorder="1" applyAlignment="1">
      <alignment horizontal="center" vertical="center"/>
    </xf>
    <xf numFmtId="0" fontId="9" fillId="0" borderId="40" xfId="0" applyFont="1" applyBorder="1" applyAlignment="1">
      <alignment horizontal="center" vertical="center"/>
    </xf>
    <xf numFmtId="49" fontId="9" fillId="0" borderId="24" xfId="0" applyNumberFormat="1" applyFont="1" applyBorder="1" applyAlignment="1" applyProtection="1">
      <alignment horizontal="center" vertical="center"/>
    </xf>
    <xf numFmtId="49" fontId="9" fillId="0" borderId="11"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165" fontId="8" fillId="0" borderId="24" xfId="2" applyNumberFormat="1" applyFont="1" applyBorder="1" applyAlignment="1">
      <alignment horizontal="center" vertical="center"/>
    </xf>
    <xf numFmtId="10" fontId="8" fillId="0" borderId="13"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8" xfId="2" applyNumberFormat="1" applyFont="1" applyBorder="1" applyAlignment="1" applyProtection="1">
      <alignment horizontal="center" vertical="center"/>
    </xf>
    <xf numFmtId="10" fontId="8" fillId="0" borderId="47" xfId="2" applyNumberFormat="1" applyFont="1" applyBorder="1" applyAlignment="1" applyProtection="1">
      <alignment horizontal="center" vertical="center"/>
    </xf>
    <xf numFmtId="0" fontId="10" fillId="3" borderId="2"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3" fillId="0" borderId="0" xfId="0" applyFont="1" applyAlignment="1">
      <alignment vertical="center" wrapText="1"/>
    </xf>
  </cellXfs>
  <cellStyles count="4">
    <cellStyle name="Normal" xfId="0" builtinId="0"/>
    <cellStyle name="Normal 2" xfId="1"/>
    <cellStyle name="Normal 3" xfId="3"/>
    <cellStyle name="Percent" xfId="2" builtinId="5"/>
  </cellStyles>
  <dxfs count="310">
    <dxf>
      <fill>
        <patternFill>
          <bgColor theme="0" tint="-0.24994659260841701"/>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25</xdr:row>
      <xdr:rowOff>142875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8350" y="4781550"/>
          <a:ext cx="7010400" cy="16668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                  </a:t>
          </a:r>
          <a:r>
            <a:rPr lang="en-US" sz="1100" b="1">
              <a:solidFill>
                <a:schemeClr val="tx2"/>
              </a:solidFill>
            </a:rPr>
            <a:t>Use This Report Template For The SFY2017 Annual Report</a:t>
          </a:r>
        </a:p>
        <a:p>
          <a:pPr marL="171450" indent="-171450">
            <a:spcBef>
              <a:spcPts val="600"/>
            </a:spcBef>
            <a:buFont typeface="Arial" panose="020B0604020202020204" pitchFamily="34" charset="0"/>
            <a:buChar char="●"/>
          </a:pPr>
          <a:r>
            <a:rPr lang="en-US" sz="1100"/>
            <a:t>This</a:t>
          </a:r>
          <a:r>
            <a:rPr lang="en-US" sz="1100" baseline="0"/>
            <a:t> report template includes the annual DMA Waiver measures in Part I of the Combined DMA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Names of LME-MCOs and associated counties that auto-populate several measures have been updated to reflect changes effective July 1, 2016 (includes Smoky Mountain Center name change to Vaya Health 9/16/16).  </a:t>
          </a:r>
        </a:p>
        <a:p>
          <a:pPr marL="628650" lvl="1" indent="-171450">
            <a:spcBef>
              <a:spcPts val="600"/>
            </a:spcBef>
            <a:buFont typeface="Arial" panose="020B0604020202020204" pitchFamily="34" charset="0"/>
            <a:buChar char="●"/>
          </a:pPr>
          <a:r>
            <a:rPr lang="en-US" sz="1100" baseline="0"/>
            <a:t>Please do not use this template for time periods prior to July 1, 2016.</a:t>
          </a:r>
        </a:p>
      </xdr:txBody>
    </xdr:sp>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7"/>
  <sheetViews>
    <sheetView showGridLines="0" tabSelected="1" zoomScaleNormal="100" zoomScaleSheetLayoutView="100" workbookViewId="0">
      <selection activeCell="F3" sqref="F3:H3"/>
    </sheetView>
  </sheetViews>
  <sheetFormatPr defaultRowHeight="12.75"/>
  <cols>
    <col min="1" max="6" width="13.7109375" style="16" customWidth="1"/>
    <col min="7" max="7" width="2.7109375" style="16" customWidth="1"/>
    <col min="8" max="14" width="13.7109375" style="16" customWidth="1"/>
    <col min="15" max="16384" width="9.140625" style="16"/>
  </cols>
  <sheetData>
    <row r="1" spans="1:14" s="11" customFormat="1" ht="24.75" customHeight="1">
      <c r="A1" s="34" t="s">
        <v>64</v>
      </c>
      <c r="B1" s="22"/>
      <c r="C1" s="21"/>
      <c r="D1" s="21"/>
      <c r="E1" s="21"/>
      <c r="F1" s="21"/>
      <c r="G1" s="21"/>
      <c r="H1" s="21"/>
      <c r="I1" s="21"/>
      <c r="J1" s="21"/>
      <c r="K1" s="21"/>
      <c r="L1" s="21"/>
      <c r="M1" s="21"/>
      <c r="N1" s="21"/>
    </row>
    <row r="2" spans="1:14" s="11" customFormat="1" ht="24.75" customHeight="1">
      <c r="A2" s="24" t="s">
        <v>65</v>
      </c>
      <c r="B2" s="23"/>
      <c r="C2" s="21"/>
      <c r="D2" s="21"/>
      <c r="E2" s="21"/>
      <c r="F2" s="21"/>
      <c r="G2" s="21"/>
      <c r="H2" s="21"/>
      <c r="I2" s="21"/>
      <c r="J2" s="21"/>
      <c r="K2" s="21"/>
      <c r="L2" s="21"/>
      <c r="M2" s="21"/>
      <c r="N2" s="21"/>
    </row>
    <row r="3" spans="1:14" s="11" customFormat="1" ht="24.75" customHeight="1">
      <c r="A3" s="26"/>
      <c r="C3" s="20"/>
      <c r="E3" s="25" t="s">
        <v>342</v>
      </c>
      <c r="F3" s="237">
        <v>2017</v>
      </c>
      <c r="G3" s="238"/>
      <c r="H3" s="239"/>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0"/>
      <c r="F6" s="241"/>
      <c r="G6" s="241"/>
      <c r="H6" s="241"/>
      <c r="I6" s="242"/>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3" t="str">
        <f>IF($F$3="","","July 1, "&amp;F3-1)</f>
        <v>July 1, 2016</v>
      </c>
      <c r="F8" s="243"/>
      <c r="G8" s="36" t="s">
        <v>74</v>
      </c>
      <c r="H8" s="243" t="str">
        <f>IF($F$3="","","June 30, "&amp;F3)</f>
        <v>June 30, 2017</v>
      </c>
      <c r="I8" s="243"/>
      <c r="J8" s="27" t="s">
        <v>343</v>
      </c>
      <c r="K8" s="15"/>
      <c r="L8" s="12"/>
      <c r="M8" s="7"/>
      <c r="N8" s="15"/>
    </row>
    <row r="9" spans="1:14" s="11" customFormat="1" ht="30" customHeight="1">
      <c r="A9" s="10"/>
      <c r="B9" s="12"/>
      <c r="D9" s="30" t="s">
        <v>72</v>
      </c>
      <c r="E9" s="231"/>
      <c r="F9" s="232"/>
      <c r="G9" s="232"/>
      <c r="H9" s="232"/>
      <c r="I9" s="233"/>
      <c r="J9" s="27" t="str">
        <f>IF(E9="","&lt;--- Enter Name of CEO","")</f>
        <v>&lt;--- Enter Name of CEO</v>
      </c>
      <c r="K9" s="15"/>
      <c r="L9" s="15"/>
      <c r="M9" s="15"/>
      <c r="N9" s="15"/>
    </row>
    <row r="10" spans="1:14" s="11" customFormat="1" ht="30" customHeight="1">
      <c r="A10" s="10"/>
      <c r="B10" s="12"/>
      <c r="D10" s="30" t="s">
        <v>73</v>
      </c>
      <c r="E10" s="231"/>
      <c r="F10" s="232"/>
      <c r="G10" s="232"/>
      <c r="H10" s="232"/>
      <c r="I10" s="233"/>
      <c r="J10" s="27" t="str">
        <f>IF(E10="","&lt;--- Enter Name of Contract Manager","")</f>
        <v>&lt;--- Enter Name of Contract Manager</v>
      </c>
      <c r="K10" s="15"/>
      <c r="L10" s="12"/>
      <c r="M10" s="15"/>
      <c r="N10" s="15"/>
    </row>
    <row r="11" spans="1:14" s="11" customFormat="1" ht="30" customHeight="1">
      <c r="A11" s="9"/>
      <c r="B11" s="12"/>
      <c r="D11" s="30" t="s">
        <v>71</v>
      </c>
      <c r="E11" s="231"/>
      <c r="F11" s="232"/>
      <c r="G11" s="232"/>
      <c r="H11" s="232"/>
      <c r="I11" s="233"/>
      <c r="J11" s="27" t="str">
        <f>IF(E11="","&lt;--- Enter Name of Person Completing Report","")</f>
        <v>&lt;--- Enter Name of Person Completing Report</v>
      </c>
      <c r="K11" s="15"/>
      <c r="L11" s="12"/>
      <c r="M11" s="15"/>
      <c r="N11" s="15"/>
    </row>
    <row r="12" spans="1:14" s="11" customFormat="1" ht="30" customHeight="1">
      <c r="A12" s="8"/>
      <c r="B12" s="13"/>
      <c r="D12" s="30" t="s">
        <v>75</v>
      </c>
      <c r="E12" s="234"/>
      <c r="F12" s="235"/>
      <c r="G12" s="235"/>
      <c r="H12" s="235"/>
      <c r="I12" s="236"/>
      <c r="J12" s="27" t="str">
        <f>IF(E12="","&lt;--- Enter Date Report Completed","")</f>
        <v>&lt;--- Enter Date Report Completed</v>
      </c>
      <c r="K12" s="14"/>
      <c r="L12" s="14"/>
      <c r="M12" s="14"/>
      <c r="N12" s="14"/>
    </row>
    <row r="13" spans="1:14" ht="14.25">
      <c r="A13" s="17"/>
      <c r="B13" s="18"/>
      <c r="C13" s="18"/>
      <c r="D13" s="18"/>
      <c r="E13" s="18"/>
      <c r="F13" s="18"/>
      <c r="H13" s="18"/>
      <c r="I13" s="18"/>
      <c r="J13" s="18"/>
      <c r="K13" s="18"/>
      <c r="L13" s="18"/>
      <c r="M13" s="18"/>
      <c r="N13" s="18"/>
    </row>
    <row r="14" spans="1:14" ht="14.25">
      <c r="A14" s="17"/>
      <c r="B14" s="18"/>
      <c r="C14" s="18"/>
      <c r="D14" s="18"/>
      <c r="E14" s="18"/>
      <c r="F14" s="18"/>
      <c r="H14" s="18"/>
      <c r="I14" s="18"/>
      <c r="J14" s="18"/>
      <c r="K14" s="18"/>
      <c r="L14" s="18"/>
      <c r="M14" s="18"/>
      <c r="N14" s="18"/>
    </row>
    <row r="15" spans="1:14" ht="14.25">
      <c r="A15" s="17"/>
      <c r="B15" s="18"/>
      <c r="C15" s="18"/>
      <c r="D15" s="18"/>
      <c r="E15" s="18"/>
      <c r="F15" s="18"/>
      <c r="H15" s="18"/>
      <c r="I15" s="18"/>
      <c r="J15" s="18"/>
      <c r="K15" s="18"/>
      <c r="L15" s="18"/>
      <c r="M15" s="18"/>
      <c r="N15" s="18"/>
    </row>
    <row r="17" spans="1:1" ht="18">
      <c r="A17" s="19"/>
    </row>
  </sheetData>
  <sheetProtection sheet="1" objects="1" scenarios="1" selectLockedCells="1"/>
  <mergeCells count="8">
    <mergeCell ref="E10:I10"/>
    <mergeCell ref="E11:I11"/>
    <mergeCell ref="E12:I12"/>
    <mergeCell ref="F3:H3"/>
    <mergeCell ref="E6:I6"/>
    <mergeCell ref="E8:F8"/>
    <mergeCell ref="H8:I8"/>
    <mergeCell ref="E9:I9"/>
  </mergeCells>
  <phoneticPr fontId="7" type="noConversion"/>
  <conditionalFormatting sqref="F3:H3">
    <cfRule type="expression" dxfId="309" priority="8">
      <formula>$F$3=""</formula>
    </cfRule>
  </conditionalFormatting>
  <conditionalFormatting sqref="E6:I6">
    <cfRule type="expression" dxfId="308" priority="7">
      <formula>$E6=""</formula>
    </cfRule>
  </conditionalFormatting>
  <conditionalFormatting sqref="E9:I9">
    <cfRule type="expression" dxfId="307" priority="4">
      <formula>$E$9=""</formula>
    </cfRule>
  </conditionalFormatting>
  <conditionalFormatting sqref="E10:I10">
    <cfRule type="expression" dxfId="306" priority="3">
      <formula>$E$10=""</formula>
    </cfRule>
  </conditionalFormatting>
  <conditionalFormatting sqref="E11:I11">
    <cfRule type="expression" dxfId="305" priority="2">
      <formula>$E$11=""</formula>
    </cfRule>
  </conditionalFormatting>
  <conditionalFormatting sqref="E12:I12">
    <cfRule type="expression" dxfId="304" priority="1">
      <formula>$E$12=""</formula>
    </cfRule>
  </conditionalFormatting>
  <dataValidations count="4">
    <dataValidation type="whole" operator="greaterThan" allowBlank="1" showInputMessage="1" showErrorMessage="1" error="Report Year must be greater than 2012." prompt="Enter SFY as a 4-digit number (e.g. YYYY)" sqref="F3">
      <formula1>2012</formula1>
    </dataValidation>
    <dataValidation type="list" allowBlank="1" showInputMessage="1" showErrorMessage="1" prompt="Select the LME-MCO from the drop-down list." sqref="E6">
      <formula1>LME_MCO</formula1>
    </dataValidation>
    <dataValidation allowBlank="1" showInputMessage="1" showErrorMessage="1" prompt="Enter &quot;From&quot; Date in DHHS letter." sqref="E8:F8"/>
    <dataValidation allowBlank="1" showInputMessage="1" showErrorMessage="1" prompt="Enter &quot;To&quot; Date in DHHS letter." sqref="H8:I8"/>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4"/>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2017</v>
      </c>
    </row>
    <row r="4" spans="1:3" ht="15" customHeight="1">
      <c r="C4" s="39"/>
    </row>
    <row r="5" spans="1:3" ht="15" customHeight="1">
      <c r="A5" s="37" t="s">
        <v>41</v>
      </c>
      <c r="C5" s="39"/>
    </row>
    <row r="6" spans="1:3" ht="15" customHeight="1">
      <c r="A6" s="37" t="s">
        <v>114</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2016 - June 30, 2017</v>
      </c>
    </row>
    <row r="14" spans="1:3" ht="14.25">
      <c r="A14" s="81" t="s">
        <v>115</v>
      </c>
    </row>
  </sheetData>
  <sheetProtection sheet="1" objects="1" scenarios="1"/>
  <conditionalFormatting sqref="C3">
    <cfRule type="expression" dxfId="260" priority="3">
      <formula>C3="Data Not Entered On Set-Up Worksheet"</formula>
    </cfRule>
  </conditionalFormatting>
  <conditionalFormatting sqref="C8">
    <cfRule type="expression" dxfId="259" priority="2">
      <formula>C8="Data Not Entered On Set-Up Worksheet"</formula>
    </cfRule>
  </conditionalFormatting>
  <conditionalFormatting sqref="C10">
    <cfRule type="expression" dxfId="258"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2017</v>
      </c>
    </row>
    <row r="4" spans="1:4" ht="15" customHeight="1">
      <c r="C4" s="39"/>
    </row>
    <row r="5" spans="1:4" ht="15" customHeight="1">
      <c r="A5" s="37" t="s">
        <v>41</v>
      </c>
      <c r="C5" s="39"/>
    </row>
    <row r="6" spans="1:4" ht="15" customHeight="1">
      <c r="A6" s="37" t="s">
        <v>117</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2016 - June 30, 2017</v>
      </c>
    </row>
    <row r="12" spans="1:4">
      <c r="B12" s="74" t="s">
        <v>20</v>
      </c>
      <c r="C12" s="74" t="s">
        <v>21</v>
      </c>
      <c r="D12" s="74" t="s">
        <v>35</v>
      </c>
    </row>
    <row r="13" spans="1:4" ht="51">
      <c r="B13" s="122" t="s">
        <v>119</v>
      </c>
      <c r="C13" s="122" t="s">
        <v>118</v>
      </c>
      <c r="D13" s="122" t="s">
        <v>120</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257" priority="4">
      <formula>C3="Data Not Entered On Set-Up Worksheet"</formula>
    </cfRule>
  </conditionalFormatting>
  <conditionalFormatting sqref="C8">
    <cfRule type="expression" dxfId="256" priority="3">
      <formula>C8="Data Not Entered On Set-Up Worksheet"</formula>
    </cfRule>
  </conditionalFormatting>
  <conditionalFormatting sqref="C10">
    <cfRule type="expression" dxfId="255" priority="2">
      <formula>C10="Data Not Entered On Set-Up Worksheet"</formula>
    </cfRule>
  </conditionalFormatting>
  <conditionalFormatting sqref="B14:C14">
    <cfRule type="cellIs" dxfId="254"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7"/>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2017</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2016 - June 30, 2017</v>
      </c>
    </row>
    <row r="15" spans="1:3" ht="14.25">
      <c r="A15" s="81" t="s">
        <v>121</v>
      </c>
    </row>
    <row r="16" spans="1:3" ht="14.25">
      <c r="A16" s="81" t="s">
        <v>122</v>
      </c>
    </row>
    <row r="17" spans="1:1" ht="14.25">
      <c r="A17" s="81" t="s">
        <v>123</v>
      </c>
    </row>
  </sheetData>
  <sheetProtection sheet="1" objects="1" scenarios="1"/>
  <phoneticPr fontId="7" type="noConversion"/>
  <conditionalFormatting sqref="C3">
    <cfRule type="expression" dxfId="253" priority="3">
      <formula>C3="Data Not Entered On Set-Up Worksheet"</formula>
    </cfRule>
  </conditionalFormatting>
  <conditionalFormatting sqref="C8">
    <cfRule type="expression" dxfId="252" priority="2">
      <formula>C8="Data Not Entered On Set-Up Worksheet"</formula>
    </cfRule>
  </conditionalFormatting>
  <conditionalFormatting sqref="C10">
    <cfRule type="expression" dxfId="251"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5"/>
  <sheetViews>
    <sheetView showGridLines="0" workbookViewId="0">
      <selection activeCell="E6" sqref="E6"/>
    </sheetView>
  </sheetViews>
  <sheetFormatPr defaultRowHeight="12.75"/>
  <cols>
    <col min="1" max="1" width="22.42578125" style="2" customWidth="1"/>
    <col min="2" max="2" width="16.7109375" style="2" customWidth="1"/>
    <col min="3" max="4" width="17" style="2" customWidth="1"/>
    <col min="5" max="5" width="5.7109375" style="2" customWidth="1"/>
    <col min="6" max="7" width="19.5703125" style="2" customWidth="1"/>
    <col min="8" max="16384" width="9.140625" style="2"/>
  </cols>
  <sheetData>
    <row r="1" spans="1:4" ht="15" customHeight="1">
      <c r="A1" s="55" t="s">
        <v>77</v>
      </c>
    </row>
    <row r="2" spans="1:4" ht="15" customHeight="1">
      <c r="A2" s="55" t="s">
        <v>78</v>
      </c>
    </row>
    <row r="3" spans="1:4" ht="15" customHeight="1">
      <c r="A3" s="37" t="s">
        <v>342</v>
      </c>
      <c r="C3" s="59">
        <f>IF('Set-Up Worksheet'!F3="","Data Not Entered On Set-Up Worksheet",'Set-Up Worksheet'!F3)</f>
        <v>2017</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79</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2016 - June 30, 2017</v>
      </c>
    </row>
    <row r="12" spans="1:4" ht="15" customHeight="1">
      <c r="A12" s="4"/>
      <c r="B12" s="5"/>
      <c r="C12" s="5"/>
      <c r="D12" s="5"/>
    </row>
    <row r="13" spans="1:4" ht="15" customHeight="1">
      <c r="A13" s="4" t="s">
        <v>124</v>
      </c>
      <c r="B13" s="5"/>
      <c r="C13" s="5"/>
      <c r="D13" s="5"/>
    </row>
    <row r="14" spans="1:4" ht="15" customHeight="1">
      <c r="A14" s="4" t="s">
        <v>125</v>
      </c>
      <c r="B14" s="5"/>
      <c r="C14" s="5"/>
      <c r="D14" s="5"/>
    </row>
    <row r="15" spans="1:4" ht="15" customHeight="1">
      <c r="A15" s="80" t="s">
        <v>126</v>
      </c>
    </row>
  </sheetData>
  <sheetProtection sheet="1" objects="1" scenarios="1"/>
  <phoneticPr fontId="7" type="noConversion"/>
  <conditionalFormatting sqref="C3">
    <cfRule type="expression" dxfId="250" priority="3">
      <formula>C3="Data Not Entered On Set-Up Worksheet"</formula>
    </cfRule>
  </conditionalFormatting>
  <conditionalFormatting sqref="C8">
    <cfRule type="expression" dxfId="249" priority="2">
      <formula>C8="Data Not Entered On Set-Up Worksheet"</formula>
    </cfRule>
  </conditionalFormatting>
  <conditionalFormatting sqref="C10">
    <cfRule type="expression" dxfId="248"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71"/>
  <sheetViews>
    <sheetView showGridLines="0" zoomScaleNormal="100" workbookViewId="0">
      <selection activeCell="C13" sqref="C13"/>
    </sheetView>
  </sheetViews>
  <sheetFormatPr defaultRowHeight="12.75"/>
  <cols>
    <col min="1" max="1" width="22.42578125" style="28" customWidth="1"/>
    <col min="2" max="2" width="32.140625" style="28" customWidth="1"/>
    <col min="3" max="4" width="18.7109375" style="28" customWidth="1"/>
    <col min="5" max="5" width="20.7109375" style="28" customWidth="1"/>
    <col min="6" max="6" width="18.7109375" style="28" customWidth="1"/>
    <col min="7" max="16384" width="9.140625" style="28"/>
  </cols>
  <sheetData>
    <row r="1" spans="1:7" ht="15" customHeight="1">
      <c r="A1" s="55" t="s">
        <v>77</v>
      </c>
    </row>
    <row r="2" spans="1:7" ht="15" customHeight="1">
      <c r="A2" s="55" t="s">
        <v>78</v>
      </c>
    </row>
    <row r="3" spans="1:7" ht="15" customHeight="1">
      <c r="A3" s="37" t="s">
        <v>342</v>
      </c>
      <c r="C3" s="59">
        <f>IF('Set-Up Worksheet'!F3="","Data Not Entered On Set-Up Worksheet",'Set-Up Worksheet'!F3)</f>
        <v>2017</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79</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2016 - June 30, 2017</v>
      </c>
      <c r="G10" s="88" t="s">
        <v>164</v>
      </c>
    </row>
    <row r="12" spans="1:7" ht="20.100000000000001" customHeight="1">
      <c r="C12" s="85" t="s">
        <v>127</v>
      </c>
      <c r="D12" s="85" t="s">
        <v>136</v>
      </c>
      <c r="E12" s="85" t="s">
        <v>128</v>
      </c>
    </row>
    <row r="13" spans="1:7" ht="18" customHeight="1">
      <c r="A13" s="37" t="s">
        <v>134</v>
      </c>
      <c r="C13" s="63"/>
      <c r="D13" s="63"/>
      <c r="E13" s="126">
        <f>SUM(C13:D13)</f>
        <v>0</v>
      </c>
    </row>
    <row r="14" spans="1:7" ht="15">
      <c r="A14" s="44"/>
      <c r="C14" s="127"/>
      <c r="D14" s="127"/>
      <c r="E14" s="127"/>
    </row>
    <row r="15" spans="1:7" ht="15">
      <c r="A15" s="37" t="s">
        <v>135</v>
      </c>
      <c r="C15" s="127"/>
      <c r="D15" s="127"/>
      <c r="E15" s="127"/>
    </row>
    <row r="16" spans="1:7" ht="18" customHeight="1">
      <c r="A16" s="83" t="s">
        <v>129</v>
      </c>
      <c r="C16" s="63"/>
      <c r="D16" s="63"/>
      <c r="E16" s="126">
        <f t="shared" ref="E16:E19" si="0">SUM(C16:D16)</f>
        <v>0</v>
      </c>
    </row>
    <row r="17" spans="1:5" ht="18" customHeight="1">
      <c r="A17" s="83" t="s">
        <v>130</v>
      </c>
      <c r="C17" s="63"/>
      <c r="D17" s="63"/>
      <c r="E17" s="126">
        <f t="shared" si="0"/>
        <v>0</v>
      </c>
    </row>
    <row r="18" spans="1:5" ht="18" customHeight="1">
      <c r="A18" s="83" t="s">
        <v>131</v>
      </c>
      <c r="C18" s="63"/>
      <c r="D18" s="63"/>
      <c r="E18" s="126">
        <f t="shared" si="0"/>
        <v>0</v>
      </c>
    </row>
    <row r="19" spans="1:5" ht="18" customHeight="1">
      <c r="A19" s="84" t="s">
        <v>132</v>
      </c>
      <c r="C19" s="63"/>
      <c r="D19" s="63"/>
      <c r="E19" s="126">
        <f t="shared" si="0"/>
        <v>0</v>
      </c>
    </row>
    <row r="20" spans="1:5" ht="18" customHeight="1">
      <c r="A20" s="83" t="s">
        <v>133</v>
      </c>
      <c r="C20" s="126">
        <f>SUM(C16:C19)</f>
        <v>0</v>
      </c>
      <c r="D20" s="126">
        <f t="shared" ref="D20:E20" si="1">SUM(D16:D19)</f>
        <v>0</v>
      </c>
      <c r="E20" s="126">
        <f t="shared" si="1"/>
        <v>0</v>
      </c>
    </row>
    <row r="21" spans="1:5" ht="15">
      <c r="C21" s="127"/>
      <c r="D21" s="127"/>
      <c r="E21" s="127"/>
    </row>
    <row r="22" spans="1:5" ht="18" customHeight="1">
      <c r="A22" s="37" t="s">
        <v>150</v>
      </c>
      <c r="C22" s="76">
        <f>IF(C13="",0,C20/C13*1000)</f>
        <v>0</v>
      </c>
      <c r="D22" s="76">
        <f t="shared" ref="D22" si="2">IF(D13="",0,D20/D13*1000)</f>
        <v>0</v>
      </c>
      <c r="E22" s="76">
        <f>IF(E13=0,0,E20/E13*1000)</f>
        <v>0</v>
      </c>
    </row>
    <row r="23" spans="1:5" ht="15">
      <c r="C23" s="127"/>
      <c r="D23" s="127"/>
      <c r="E23" s="127"/>
    </row>
    <row r="24" spans="1:5" ht="18" customHeight="1">
      <c r="A24" s="37" t="s">
        <v>151</v>
      </c>
      <c r="C24" s="127"/>
      <c r="D24" s="127"/>
      <c r="E24" s="127"/>
    </row>
    <row r="25" spans="1:5" ht="18" customHeight="1">
      <c r="A25" s="83" t="s">
        <v>137</v>
      </c>
      <c r="C25" s="63"/>
      <c r="D25" s="63"/>
      <c r="E25" s="126">
        <f t="shared" ref="E25:E28" si="3">SUM(C25:D25)</f>
        <v>0</v>
      </c>
    </row>
    <row r="26" spans="1:5" ht="18" customHeight="1">
      <c r="A26" s="83" t="s">
        <v>144</v>
      </c>
      <c r="C26" s="63"/>
      <c r="D26" s="63"/>
      <c r="E26" s="126">
        <f t="shared" si="3"/>
        <v>0</v>
      </c>
    </row>
    <row r="27" spans="1:5" ht="18" customHeight="1">
      <c r="A27" s="83" t="s">
        <v>140</v>
      </c>
      <c r="C27" s="63"/>
      <c r="D27" s="63"/>
      <c r="E27" s="126">
        <f t="shared" si="3"/>
        <v>0</v>
      </c>
    </row>
    <row r="28" spans="1:5" ht="18" customHeight="1">
      <c r="A28" s="83" t="s">
        <v>139</v>
      </c>
      <c r="C28" s="63"/>
      <c r="D28" s="63"/>
      <c r="E28" s="126">
        <f t="shared" si="3"/>
        <v>0</v>
      </c>
    </row>
    <row r="29" spans="1:5" ht="18" customHeight="1">
      <c r="A29" s="83" t="s">
        <v>138</v>
      </c>
      <c r="C29" s="63"/>
      <c r="D29" s="63"/>
      <c r="E29" s="126">
        <f>SUM(C29:D29)</f>
        <v>0</v>
      </c>
    </row>
    <row r="30" spans="1:5" ht="18" customHeight="1">
      <c r="A30" s="83" t="s">
        <v>152</v>
      </c>
      <c r="C30" s="63"/>
      <c r="D30" s="63"/>
      <c r="E30" s="126">
        <f>SUM(C30:D30)</f>
        <v>0</v>
      </c>
    </row>
    <row r="31" spans="1:5" ht="15">
      <c r="C31" s="127"/>
      <c r="D31" s="127"/>
      <c r="E31" s="127"/>
    </row>
    <row r="32" spans="1:5" ht="18" customHeight="1">
      <c r="A32" s="87" t="s">
        <v>154</v>
      </c>
      <c r="C32" s="127"/>
      <c r="D32" s="128"/>
      <c r="E32" s="127"/>
    </row>
    <row r="33" spans="1:5" ht="18" customHeight="1">
      <c r="A33" s="83" t="s">
        <v>141</v>
      </c>
      <c r="C33" s="63"/>
      <c r="D33" s="128"/>
      <c r="E33" s="126">
        <f t="shared" ref="E33:E39" si="4">SUM(C33:D33)</f>
        <v>0</v>
      </c>
    </row>
    <row r="34" spans="1:5" ht="18" customHeight="1">
      <c r="A34" s="83" t="s">
        <v>142</v>
      </c>
      <c r="C34" s="63"/>
      <c r="D34" s="128"/>
      <c r="E34" s="126">
        <f t="shared" si="4"/>
        <v>0</v>
      </c>
    </row>
    <row r="35" spans="1:5" ht="18" customHeight="1">
      <c r="A35" s="83" t="s">
        <v>144</v>
      </c>
      <c r="C35" s="63"/>
      <c r="D35" s="128"/>
      <c r="E35" s="126">
        <f t="shared" si="4"/>
        <v>0</v>
      </c>
    </row>
    <row r="36" spans="1:5" ht="18" customHeight="1">
      <c r="A36" s="83" t="s">
        <v>140</v>
      </c>
      <c r="C36" s="63"/>
      <c r="D36" s="128"/>
      <c r="E36" s="126">
        <f t="shared" si="4"/>
        <v>0</v>
      </c>
    </row>
    <row r="37" spans="1:5" ht="18" customHeight="1">
      <c r="A37" s="83" t="s">
        <v>139</v>
      </c>
      <c r="C37" s="63"/>
      <c r="D37" s="128"/>
      <c r="E37" s="126">
        <f t="shared" si="4"/>
        <v>0</v>
      </c>
    </row>
    <row r="38" spans="1:5" ht="18" customHeight="1">
      <c r="A38" s="83" t="s">
        <v>138</v>
      </c>
      <c r="C38" s="63"/>
      <c r="D38" s="128"/>
      <c r="E38" s="126">
        <f t="shared" ref="E38" si="5">SUM(C38:D38)</f>
        <v>0</v>
      </c>
    </row>
    <row r="39" spans="1:5" ht="18" customHeight="1">
      <c r="A39" s="83" t="s">
        <v>152</v>
      </c>
      <c r="C39" s="63"/>
      <c r="D39" s="128"/>
      <c r="E39" s="126">
        <f t="shared" si="4"/>
        <v>0</v>
      </c>
    </row>
    <row r="40" spans="1:5" ht="15">
      <c r="C40" s="127"/>
      <c r="D40" s="127"/>
      <c r="E40" s="127"/>
    </row>
    <row r="41" spans="1:5" ht="18" customHeight="1">
      <c r="A41" s="87" t="s">
        <v>156</v>
      </c>
      <c r="C41" s="127"/>
      <c r="D41" s="127"/>
      <c r="E41" s="127"/>
    </row>
    <row r="42" spans="1:5" ht="18" customHeight="1">
      <c r="A42" s="83" t="s">
        <v>143</v>
      </c>
      <c r="C42" s="63"/>
      <c r="D42" s="63"/>
      <c r="E42" s="126">
        <f t="shared" ref="E42:E47" si="6">SUM(C42:D42)</f>
        <v>0</v>
      </c>
    </row>
    <row r="43" spans="1:5" ht="18" customHeight="1">
      <c r="A43" s="83" t="s">
        <v>144</v>
      </c>
      <c r="C43" s="63"/>
      <c r="D43" s="63"/>
      <c r="E43" s="126">
        <f t="shared" si="6"/>
        <v>0</v>
      </c>
    </row>
    <row r="44" spans="1:5" ht="18" customHeight="1">
      <c r="A44" s="83" t="s">
        <v>140</v>
      </c>
      <c r="C44" s="63"/>
      <c r="D44" s="63"/>
      <c r="E44" s="126">
        <f t="shared" si="6"/>
        <v>0</v>
      </c>
    </row>
    <row r="45" spans="1:5" ht="18" customHeight="1">
      <c r="A45" s="83" t="s">
        <v>139</v>
      </c>
      <c r="C45" s="63"/>
      <c r="D45" s="63"/>
      <c r="E45" s="126">
        <f t="shared" si="6"/>
        <v>0</v>
      </c>
    </row>
    <row r="46" spans="1:5" ht="18" customHeight="1">
      <c r="A46" s="83" t="s">
        <v>138</v>
      </c>
      <c r="C46" s="63"/>
      <c r="D46" s="63"/>
      <c r="E46" s="126">
        <f t="shared" ref="E46" si="7">SUM(C46:D46)</f>
        <v>0</v>
      </c>
    </row>
    <row r="47" spans="1:5" ht="18" customHeight="1">
      <c r="A47" s="83" t="s">
        <v>152</v>
      </c>
      <c r="C47" s="63"/>
      <c r="D47" s="63"/>
      <c r="E47" s="126">
        <f t="shared" si="6"/>
        <v>0</v>
      </c>
    </row>
    <row r="48" spans="1:5" ht="15">
      <c r="C48" s="127"/>
      <c r="D48" s="127"/>
      <c r="E48" s="127"/>
    </row>
    <row r="49" spans="1:6" ht="18" customHeight="1">
      <c r="A49" s="87" t="s">
        <v>157</v>
      </c>
      <c r="C49" s="127"/>
      <c r="D49" s="127"/>
      <c r="E49" s="127"/>
    </row>
    <row r="50" spans="1:6" ht="18" customHeight="1">
      <c r="A50" s="83" t="s">
        <v>155</v>
      </c>
      <c r="C50" s="63"/>
      <c r="D50" s="63"/>
      <c r="E50" s="126">
        <f t="shared" ref="E50:E55" si="8">SUM(C50:D50)</f>
        <v>0</v>
      </c>
    </row>
    <row r="51" spans="1:6" ht="18" customHeight="1">
      <c r="A51" s="83" t="s">
        <v>144</v>
      </c>
      <c r="C51" s="63"/>
      <c r="D51" s="119"/>
      <c r="E51" s="126">
        <f t="shared" si="8"/>
        <v>0</v>
      </c>
    </row>
    <row r="52" spans="1:6" ht="18" customHeight="1">
      <c r="A52" s="83" t="s">
        <v>140</v>
      </c>
      <c r="C52" s="63"/>
      <c r="D52" s="63"/>
      <c r="E52" s="126">
        <f t="shared" si="8"/>
        <v>0</v>
      </c>
    </row>
    <row r="53" spans="1:6" ht="18" customHeight="1">
      <c r="A53" s="83" t="s">
        <v>139</v>
      </c>
      <c r="C53" s="63"/>
      <c r="D53" s="63"/>
      <c r="E53" s="126">
        <f t="shared" si="8"/>
        <v>0</v>
      </c>
    </row>
    <row r="54" spans="1:6" ht="18" customHeight="1">
      <c r="A54" s="83" t="s">
        <v>138</v>
      </c>
      <c r="C54" s="63"/>
      <c r="D54" s="63"/>
      <c r="E54" s="126">
        <f t="shared" ref="E54" si="9">SUM(C54:D54)</f>
        <v>0</v>
      </c>
    </row>
    <row r="55" spans="1:6" ht="18" customHeight="1">
      <c r="A55" s="83" t="s">
        <v>152</v>
      </c>
      <c r="C55" s="63"/>
      <c r="D55" s="63"/>
      <c r="E55" s="126">
        <f t="shared" si="8"/>
        <v>0</v>
      </c>
    </row>
    <row r="56" spans="1:6" ht="15">
      <c r="C56" s="127"/>
      <c r="D56" s="127"/>
      <c r="E56" s="127"/>
    </row>
    <row r="57" spans="1:6" ht="18" customHeight="1">
      <c r="A57" s="37" t="s">
        <v>149</v>
      </c>
      <c r="C57" s="127"/>
      <c r="D57" s="127"/>
      <c r="E57" s="127"/>
    </row>
    <row r="58" spans="1:6" ht="18" customHeight="1">
      <c r="A58" s="83" t="s">
        <v>145</v>
      </c>
      <c r="C58" s="126">
        <f>SUM(C26,C35,C43,C51)</f>
        <v>0</v>
      </c>
      <c r="D58" s="126">
        <f>SUM(D26,D35,D43,D51)</f>
        <v>0</v>
      </c>
      <c r="E58" s="126">
        <f t="shared" ref="E58:E64" si="10">SUM(C58:D58)</f>
        <v>0</v>
      </c>
    </row>
    <row r="59" spans="1:6" ht="18" customHeight="1">
      <c r="A59" s="83" t="s">
        <v>146</v>
      </c>
      <c r="C59" s="126">
        <f>SUM(C27,C36,C44,C52)</f>
        <v>0</v>
      </c>
      <c r="D59" s="126">
        <f>SUM(D27,D36,D44,D52)</f>
        <v>0</v>
      </c>
      <c r="E59" s="126">
        <f t="shared" si="10"/>
        <v>0</v>
      </c>
    </row>
    <row r="60" spans="1:6" ht="15">
      <c r="C60" s="54"/>
      <c r="D60" s="54"/>
      <c r="E60" s="54"/>
    </row>
    <row r="61" spans="1:6" ht="18" customHeight="1">
      <c r="A61" s="83" t="s">
        <v>158</v>
      </c>
      <c r="C61" s="63"/>
      <c r="D61" s="63"/>
      <c r="E61" s="126">
        <f t="shared" si="10"/>
        <v>0</v>
      </c>
      <c r="F61" s="57"/>
    </row>
    <row r="62" spans="1:6" ht="18" customHeight="1">
      <c r="A62" s="86" t="s">
        <v>161</v>
      </c>
      <c r="C62" s="63"/>
      <c r="D62" s="63"/>
      <c r="E62" s="126">
        <f t="shared" si="10"/>
        <v>0</v>
      </c>
    </row>
    <row r="63" spans="1:6" ht="18" customHeight="1">
      <c r="A63" s="86" t="s">
        <v>162</v>
      </c>
      <c r="C63" s="63"/>
      <c r="D63" s="63"/>
      <c r="E63" s="126">
        <f t="shared" si="10"/>
        <v>0</v>
      </c>
    </row>
    <row r="64" spans="1:6" ht="18" customHeight="1">
      <c r="A64" s="86" t="s">
        <v>163</v>
      </c>
      <c r="C64" s="63"/>
      <c r="D64" s="63"/>
      <c r="E64" s="126">
        <f t="shared" si="10"/>
        <v>0</v>
      </c>
    </row>
    <row r="65" spans="1:5" ht="15">
      <c r="C65" s="54"/>
      <c r="D65" s="54"/>
      <c r="E65" s="54"/>
    </row>
    <row r="66" spans="1:5" ht="18" customHeight="1">
      <c r="A66" s="83" t="s">
        <v>147</v>
      </c>
      <c r="C66" s="129">
        <f>IF(C$61=0,0,C62/C$61)</f>
        <v>0</v>
      </c>
      <c r="D66" s="129">
        <f t="shared" ref="D66:E66" si="11">IF(D$61=0,0,D62/D$61)</f>
        <v>0</v>
      </c>
      <c r="E66" s="129">
        <f t="shared" si="11"/>
        <v>0</v>
      </c>
    </row>
    <row r="67" spans="1:5" ht="18" customHeight="1">
      <c r="A67" s="83" t="s">
        <v>148</v>
      </c>
      <c r="C67" s="129">
        <f t="shared" ref="C67:E68" si="12">IF(C$61=0,0,C63/C$61)</f>
        <v>0</v>
      </c>
      <c r="D67" s="129">
        <f t="shared" si="12"/>
        <v>0</v>
      </c>
      <c r="E67" s="129">
        <f t="shared" si="12"/>
        <v>0</v>
      </c>
    </row>
    <row r="68" spans="1:5" ht="18" customHeight="1">
      <c r="A68" s="83" t="s">
        <v>153</v>
      </c>
      <c r="C68" s="129">
        <f t="shared" si="12"/>
        <v>0</v>
      </c>
      <c r="D68" s="129">
        <f t="shared" si="12"/>
        <v>0</v>
      </c>
      <c r="E68" s="129">
        <f t="shared" si="12"/>
        <v>0</v>
      </c>
    </row>
    <row r="70" spans="1:5">
      <c r="A70" s="44" t="s">
        <v>159</v>
      </c>
    </row>
    <row r="71" spans="1:5">
      <c r="A71" s="44" t="s">
        <v>160</v>
      </c>
    </row>
  </sheetData>
  <sheetProtection sheet="1" objects="1" scenarios="1"/>
  <phoneticPr fontId="7" type="noConversion"/>
  <conditionalFormatting sqref="C3">
    <cfRule type="expression" dxfId="247" priority="12">
      <formula>C3="Data Not Entered On Set-Up Worksheet"</formula>
    </cfRule>
  </conditionalFormatting>
  <conditionalFormatting sqref="C8">
    <cfRule type="expression" dxfId="246" priority="11">
      <formula>C8="Data Not Entered On Set-Up Worksheet"</formula>
    </cfRule>
  </conditionalFormatting>
  <conditionalFormatting sqref="C10">
    <cfRule type="expression" dxfId="245" priority="10">
      <formula>C10="Data Not Entered On Set-Up Worksheet"</formula>
    </cfRule>
  </conditionalFormatting>
  <conditionalFormatting sqref="C61:D64">
    <cfRule type="cellIs" dxfId="244" priority="9" operator="equal">
      <formula>""</formula>
    </cfRule>
  </conditionalFormatting>
  <conditionalFormatting sqref="C13:D13 C16:D19">
    <cfRule type="cellIs" dxfId="243" priority="8" operator="equal">
      <formula>""</formula>
    </cfRule>
  </conditionalFormatting>
  <conditionalFormatting sqref="C25:D30">
    <cfRule type="cellIs" dxfId="242" priority="7" operator="equal">
      <formula>""</formula>
    </cfRule>
  </conditionalFormatting>
  <conditionalFormatting sqref="C33:C39">
    <cfRule type="cellIs" dxfId="241" priority="6" operator="equal">
      <formula>""</formula>
    </cfRule>
  </conditionalFormatting>
  <conditionalFormatting sqref="C42:D47">
    <cfRule type="cellIs" dxfId="240" priority="5" operator="equal">
      <formula>""</formula>
    </cfRule>
  </conditionalFormatting>
  <conditionalFormatting sqref="C52:D55">
    <cfRule type="cellIs" dxfId="239" priority="1" operator="equal">
      <formula>""</formula>
    </cfRule>
  </conditionalFormatting>
  <conditionalFormatting sqref="C50:D50">
    <cfRule type="cellIs" dxfId="238" priority="3" operator="equal">
      <formula>""</formula>
    </cfRule>
  </conditionalFormatting>
  <conditionalFormatting sqref="C51">
    <cfRule type="cellIs" dxfId="237"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20"/>
  <sheetViews>
    <sheetView showGridLines="0" workbookViewId="0">
      <selection activeCell="E6" sqref="E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2017</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2016 - June 30, 2017</v>
      </c>
    </row>
    <row r="16" spans="1:3" ht="14.25">
      <c r="A16" s="89" t="s">
        <v>165</v>
      </c>
    </row>
    <row r="17" spans="1:1" ht="14.25">
      <c r="A17" s="81" t="s">
        <v>166</v>
      </c>
    </row>
    <row r="18" spans="1:1" ht="14.25">
      <c r="A18" s="81" t="s">
        <v>167</v>
      </c>
    </row>
    <row r="19" spans="1:1" ht="14.25">
      <c r="A19" s="81"/>
    </row>
    <row r="20" spans="1:1" ht="14.25">
      <c r="A20" s="81"/>
    </row>
  </sheetData>
  <sheetProtection sheet="1" objects="1" scenarios="1"/>
  <phoneticPr fontId="7" type="noConversion"/>
  <conditionalFormatting sqref="C3">
    <cfRule type="expression" dxfId="236" priority="3">
      <formula>C3="Data Not Entered On Set-Up Worksheet"</formula>
    </cfRule>
  </conditionalFormatting>
  <conditionalFormatting sqref="C8">
    <cfRule type="expression" dxfId="235" priority="2">
      <formula>C8="Data Not Entered On Set-Up Worksheet"</formula>
    </cfRule>
  </conditionalFormatting>
  <conditionalFormatting sqref="C10">
    <cfRule type="expression" dxfId="234"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AJ51"/>
  <sheetViews>
    <sheetView showGridLines="0" workbookViewId="0">
      <selection activeCell="B14" sqref="B14"/>
    </sheetView>
  </sheetViews>
  <sheetFormatPr defaultRowHeight="12.75"/>
  <cols>
    <col min="1" max="1" width="22.42578125" style="44" customWidth="1"/>
    <col min="2" max="7" width="18.7109375" style="44" customWidth="1"/>
    <col min="8" max="10" width="10" style="44" customWidth="1"/>
    <col min="11" max="16384" width="9.140625" style="44"/>
  </cols>
  <sheetData>
    <row r="1" spans="1:10" ht="15" customHeight="1">
      <c r="A1" s="55" t="s">
        <v>77</v>
      </c>
    </row>
    <row r="2" spans="1:10" ht="15" customHeight="1">
      <c r="A2" s="55" t="s">
        <v>78</v>
      </c>
    </row>
    <row r="3" spans="1:10" ht="15" customHeight="1">
      <c r="A3" s="37" t="s">
        <v>342</v>
      </c>
      <c r="C3" s="59">
        <f>IF('Set-Up Worksheet'!F3="","Data Not Entered On Set-Up Worksheet",'Set-Up Worksheet'!F3)</f>
        <v>2017</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79</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2016 - June 30, 2017</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8.25">
      <c r="A23" s="105" t="s">
        <v>23</v>
      </c>
      <c r="B23" s="105" t="s">
        <v>26</v>
      </c>
      <c r="C23" s="105" t="s">
        <v>169</v>
      </c>
      <c r="D23" s="124" t="s">
        <v>168</v>
      </c>
      <c r="E23" s="105" t="s">
        <v>170</v>
      </c>
      <c r="F23" s="105" t="s">
        <v>171</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4" t="s">
        <v>30</v>
      </c>
      <c r="B24" s="95" t="s">
        <v>3</v>
      </c>
      <c r="C24" s="63"/>
      <c r="D24" s="130">
        <f>IF($B14=0,0,C24/$B14*1000)</f>
        <v>0</v>
      </c>
      <c r="E24" s="63"/>
      <c r="F24" s="130">
        <f>IF($B14=0,0,E24/$B14*1000)</f>
        <v>0</v>
      </c>
      <c r="G24" s="130">
        <f>IF(C24=0,0,E24/C24)</f>
        <v>0</v>
      </c>
    </row>
    <row r="25" spans="1:36" s="28" customFormat="1" ht="18" customHeight="1">
      <c r="A25" s="245"/>
      <c r="B25" s="95" t="s">
        <v>4</v>
      </c>
      <c r="C25" s="63"/>
      <c r="D25" s="130">
        <f>IF($C14=0,0,C25/$C14*1000)</f>
        <v>0</v>
      </c>
      <c r="E25" s="63"/>
      <c r="F25" s="130">
        <f>IF($C14=0,0,E25/$C14*1000)</f>
        <v>0</v>
      </c>
      <c r="G25" s="130">
        <f t="shared" ref="G25:G47" si="1">IF(C25=0,0,E25/C25)</f>
        <v>0</v>
      </c>
    </row>
    <row r="26" spans="1:36" s="28" customFormat="1" ht="18" customHeight="1">
      <c r="A26" s="246"/>
      <c r="B26" s="95" t="s">
        <v>2</v>
      </c>
      <c r="C26" s="76">
        <f>SUM(C24:C25)</f>
        <v>0</v>
      </c>
      <c r="D26" s="130">
        <f>IF($D14=0,0,C26/$D14*1000)</f>
        <v>0</v>
      </c>
      <c r="E26" s="76">
        <f>SUM(E24:E25)</f>
        <v>0</v>
      </c>
      <c r="F26" s="130">
        <f>IF($D14=0,0,E26/$D14*1000)</f>
        <v>0</v>
      </c>
      <c r="G26" s="130">
        <f t="shared" si="1"/>
        <v>0</v>
      </c>
    </row>
    <row r="27" spans="1:36" s="28" customFormat="1" ht="18" customHeight="1">
      <c r="A27" s="244" t="s">
        <v>24</v>
      </c>
      <c r="B27" s="95" t="s">
        <v>3</v>
      </c>
      <c r="C27" s="63"/>
      <c r="D27" s="130">
        <f>IF($B15=0,0,C27/$B15*1000)</f>
        <v>0</v>
      </c>
      <c r="E27" s="63"/>
      <c r="F27" s="130">
        <f>IF($B15=0,0,E27/$B15*1000)</f>
        <v>0</v>
      </c>
      <c r="G27" s="130">
        <f t="shared" si="1"/>
        <v>0</v>
      </c>
    </row>
    <row r="28" spans="1:36" s="28" customFormat="1" ht="18" customHeight="1">
      <c r="A28" s="245"/>
      <c r="B28" s="95" t="s">
        <v>4</v>
      </c>
      <c r="C28" s="63"/>
      <c r="D28" s="130">
        <f>IF($C15=0,0,C28/$C15*1000)</f>
        <v>0</v>
      </c>
      <c r="E28" s="63"/>
      <c r="F28" s="130">
        <f>IF($C15=0,0,E28/$C15*1000)</f>
        <v>0</v>
      </c>
      <c r="G28" s="130">
        <f t="shared" si="1"/>
        <v>0</v>
      </c>
    </row>
    <row r="29" spans="1:36" s="28" customFormat="1" ht="18" customHeight="1">
      <c r="A29" s="246"/>
      <c r="B29" s="95" t="s">
        <v>2</v>
      </c>
      <c r="C29" s="76">
        <f>SUM(C27:C28)</f>
        <v>0</v>
      </c>
      <c r="D29" s="130">
        <f>IF($D15=0,0,C29/$D15*1000)</f>
        <v>0</v>
      </c>
      <c r="E29" s="76">
        <f>SUM(E27:E28)</f>
        <v>0</v>
      </c>
      <c r="F29" s="130">
        <f>IF($D15=0,0,E29/$D15*1000)</f>
        <v>0</v>
      </c>
      <c r="G29" s="130">
        <f t="shared" si="1"/>
        <v>0</v>
      </c>
    </row>
    <row r="30" spans="1:36" s="28" customFormat="1" ht="18" customHeight="1">
      <c r="A30" s="244" t="s">
        <v>25</v>
      </c>
      <c r="B30" s="95" t="s">
        <v>3</v>
      </c>
      <c r="C30" s="63"/>
      <c r="D30" s="130">
        <f>IF($B16=0,0,C30/$B16*1000)</f>
        <v>0</v>
      </c>
      <c r="E30" s="63"/>
      <c r="F30" s="130">
        <f>IF($B16=0,0,E30/$B16*1000)</f>
        <v>0</v>
      </c>
      <c r="G30" s="130">
        <f t="shared" si="1"/>
        <v>0</v>
      </c>
    </row>
    <row r="31" spans="1:36" s="28" customFormat="1" ht="18" customHeight="1">
      <c r="A31" s="245"/>
      <c r="B31" s="95" t="s">
        <v>4</v>
      </c>
      <c r="C31" s="63"/>
      <c r="D31" s="130">
        <f>IF($C16=0,0,C31/$C16*1000)</f>
        <v>0</v>
      </c>
      <c r="E31" s="63"/>
      <c r="F31" s="130">
        <f>IF($C16=0,0,E31/$C16*1000)</f>
        <v>0</v>
      </c>
      <c r="G31" s="130">
        <f t="shared" si="1"/>
        <v>0</v>
      </c>
    </row>
    <row r="32" spans="1:36" s="28" customFormat="1" ht="18" customHeight="1">
      <c r="A32" s="246"/>
      <c r="B32" s="95" t="s">
        <v>2</v>
      </c>
      <c r="C32" s="76">
        <f>SUM(C30:C31)</f>
        <v>0</v>
      </c>
      <c r="D32" s="130">
        <f>IF($D16=0,0,C32/$D16*1000)</f>
        <v>0</v>
      </c>
      <c r="E32" s="76">
        <f>SUM(E30:E31)</f>
        <v>0</v>
      </c>
      <c r="F32" s="130">
        <f>IF($D16=0,0,E32/$D16*1000)</f>
        <v>0</v>
      </c>
      <c r="G32" s="130">
        <f t="shared" si="1"/>
        <v>0</v>
      </c>
    </row>
    <row r="33" spans="1:26" s="28" customFormat="1" ht="18" customHeight="1">
      <c r="A33" s="244" t="s">
        <v>31</v>
      </c>
      <c r="B33" s="95" t="s">
        <v>3</v>
      </c>
      <c r="C33" s="63"/>
      <c r="D33" s="130">
        <f>IF($B17=0,0,C33/$B17*1000)</f>
        <v>0</v>
      </c>
      <c r="E33" s="63"/>
      <c r="F33" s="130">
        <f>IF($B17=0,0,E33/$B17*1000)</f>
        <v>0</v>
      </c>
      <c r="G33" s="130">
        <f t="shared" si="1"/>
        <v>0</v>
      </c>
    </row>
    <row r="34" spans="1:26" s="28" customFormat="1" ht="18" customHeight="1">
      <c r="A34" s="245"/>
      <c r="B34" s="95" t="s">
        <v>4</v>
      </c>
      <c r="C34" s="63"/>
      <c r="D34" s="130">
        <f>IF($C17=0,0,C34/$C17*1000)</f>
        <v>0</v>
      </c>
      <c r="E34" s="63"/>
      <c r="F34" s="130">
        <f>IF($C17=0,0,E34/$C17*1000)</f>
        <v>0</v>
      </c>
      <c r="G34" s="130">
        <f t="shared" si="1"/>
        <v>0</v>
      </c>
    </row>
    <row r="35" spans="1:26" s="28" customFormat="1" ht="18" customHeight="1">
      <c r="A35" s="246"/>
      <c r="B35" s="95" t="s">
        <v>2</v>
      </c>
      <c r="C35" s="76">
        <f>SUM(C33:C34)</f>
        <v>0</v>
      </c>
      <c r="D35" s="130">
        <f>IF($D17=0,0,C35/$D17*1000)</f>
        <v>0</v>
      </c>
      <c r="E35" s="76">
        <f>SUM(E33:E34)</f>
        <v>0</v>
      </c>
      <c r="F35" s="130">
        <f>IF($D17=0,0,E35/$D17*1000)</f>
        <v>0</v>
      </c>
      <c r="G35" s="130">
        <f t="shared" si="1"/>
        <v>0</v>
      </c>
    </row>
    <row r="36" spans="1:26" s="28" customFormat="1" ht="18" customHeight="1">
      <c r="A36" s="244" t="s">
        <v>36</v>
      </c>
      <c r="B36" s="95" t="s">
        <v>3</v>
      </c>
      <c r="C36" s="63"/>
      <c r="D36" s="130">
        <f>IF($B18=0,0,C36/$B18*1000)</f>
        <v>0</v>
      </c>
      <c r="E36" s="63"/>
      <c r="F36" s="130">
        <f>IF($B18=0,0,E36/$B18*1000)</f>
        <v>0</v>
      </c>
      <c r="G36" s="130">
        <f t="shared" si="1"/>
        <v>0</v>
      </c>
    </row>
    <row r="37" spans="1:26" s="28" customFormat="1" ht="18" customHeight="1">
      <c r="A37" s="245"/>
      <c r="B37" s="95" t="s">
        <v>4</v>
      </c>
      <c r="C37" s="63"/>
      <c r="D37" s="130">
        <f>IF($C18=0,0,C37/$C18*1000)</f>
        <v>0</v>
      </c>
      <c r="E37" s="63"/>
      <c r="F37" s="130">
        <f>IF($C18=0,0,E37/$C18*1000)</f>
        <v>0</v>
      </c>
      <c r="G37" s="130">
        <f t="shared" si="1"/>
        <v>0</v>
      </c>
    </row>
    <row r="38" spans="1:26" s="28" customFormat="1" ht="18" customHeight="1">
      <c r="A38" s="246"/>
      <c r="B38" s="95" t="s">
        <v>2</v>
      </c>
      <c r="C38" s="76">
        <f>SUM(C36:C37)</f>
        <v>0</v>
      </c>
      <c r="D38" s="130">
        <f>IF($D18=0,0,C38/$D18*1000)</f>
        <v>0</v>
      </c>
      <c r="E38" s="76">
        <f>SUM(E36:E37)</f>
        <v>0</v>
      </c>
      <c r="F38" s="130">
        <f>IF($D18=0,0,E38/$D18*1000)</f>
        <v>0</v>
      </c>
      <c r="G38" s="130">
        <f t="shared" si="1"/>
        <v>0</v>
      </c>
    </row>
    <row r="39" spans="1:26" s="28" customFormat="1" ht="18" customHeight="1">
      <c r="A39" s="244" t="s">
        <v>0</v>
      </c>
      <c r="B39" s="95" t="s">
        <v>3</v>
      </c>
      <c r="C39" s="63"/>
      <c r="D39" s="130">
        <f>IF($B19=0,0,C39/$B19*1000)</f>
        <v>0</v>
      </c>
      <c r="E39" s="63"/>
      <c r="F39" s="130">
        <f>IF($B19=0,0,E39/$B19*1000)</f>
        <v>0</v>
      </c>
      <c r="G39" s="130">
        <f t="shared" si="1"/>
        <v>0</v>
      </c>
    </row>
    <row r="40" spans="1:26" s="28" customFormat="1" ht="18" customHeight="1">
      <c r="A40" s="245"/>
      <c r="B40" s="95" t="s">
        <v>4</v>
      </c>
      <c r="C40" s="63"/>
      <c r="D40" s="130">
        <f>IF($C19=0,0,C40/$C19*1000)</f>
        <v>0</v>
      </c>
      <c r="E40" s="63"/>
      <c r="F40" s="130">
        <f>IF($C19=0,0,E40/$C19*1000)</f>
        <v>0</v>
      </c>
      <c r="G40" s="130">
        <f t="shared" si="1"/>
        <v>0</v>
      </c>
    </row>
    <row r="41" spans="1:26" s="28" customFormat="1" ht="18" customHeight="1">
      <c r="A41" s="246"/>
      <c r="B41" s="95" t="s">
        <v>2</v>
      </c>
      <c r="C41" s="76">
        <f>SUM(C39:C40)</f>
        <v>0</v>
      </c>
      <c r="D41" s="130">
        <f>IF($D19=0,0,C41/$D19*1000)</f>
        <v>0</v>
      </c>
      <c r="E41" s="76">
        <f>SUM(E39:E40)</f>
        <v>0</v>
      </c>
      <c r="F41" s="130">
        <f>IF($D19=0,0,E41/$D19*1000)</f>
        <v>0</v>
      </c>
      <c r="G41" s="130">
        <f t="shared" si="1"/>
        <v>0</v>
      </c>
    </row>
    <row r="42" spans="1:26" s="28" customFormat="1" ht="18" customHeight="1">
      <c r="A42" s="247" t="s">
        <v>1</v>
      </c>
      <c r="B42" s="95" t="s">
        <v>3</v>
      </c>
      <c r="C42" s="63"/>
      <c r="D42" s="130">
        <f>IF($B20=0,0,C42/$B20*1000)</f>
        <v>0</v>
      </c>
      <c r="E42" s="63"/>
      <c r="F42" s="130">
        <f>IF($B20=0,0,E42/$B20*1000)</f>
        <v>0</v>
      </c>
      <c r="G42" s="130">
        <f t="shared" si="1"/>
        <v>0</v>
      </c>
    </row>
    <row r="43" spans="1:26" s="28" customFormat="1" ht="18" customHeight="1">
      <c r="A43" s="248"/>
      <c r="B43" s="95" t="s">
        <v>4</v>
      </c>
      <c r="C43" s="63"/>
      <c r="D43" s="130">
        <f>IF($C20=0,0,C43/$C20*1000)</f>
        <v>0</v>
      </c>
      <c r="E43" s="63"/>
      <c r="F43" s="130">
        <f>IF($C20=0,0,E43/$C20*1000)</f>
        <v>0</v>
      </c>
      <c r="G43" s="130">
        <f t="shared" si="1"/>
        <v>0</v>
      </c>
    </row>
    <row r="44" spans="1:26" s="28" customFormat="1" ht="18" customHeight="1">
      <c r="A44" s="249"/>
      <c r="B44" s="95" t="s">
        <v>2</v>
      </c>
      <c r="C44" s="76">
        <f>SUM(C42:C43)</f>
        <v>0</v>
      </c>
      <c r="D44" s="130">
        <f>IF($D20=0,0,C44/$D20*1000)</f>
        <v>0</v>
      </c>
      <c r="E44" s="76">
        <f>SUM(E42:E43)</f>
        <v>0</v>
      </c>
      <c r="F44" s="130">
        <f>IF($D20=0,0,E44/$D20*1000)</f>
        <v>0</v>
      </c>
      <c r="G44" s="130">
        <f t="shared" si="1"/>
        <v>0</v>
      </c>
    </row>
    <row r="45" spans="1:26" s="37" customFormat="1" ht="18" customHeight="1">
      <c r="A45" s="250"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1"/>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2"/>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7" type="noConversion"/>
  <conditionalFormatting sqref="C3">
    <cfRule type="expression" dxfId="233" priority="18">
      <formula>C3="Data Not Entered On Set-Up Worksheet"</formula>
    </cfRule>
  </conditionalFormatting>
  <conditionalFormatting sqref="C8">
    <cfRule type="expression" dxfId="232" priority="17">
      <formula>C8="Data Not Entered On Set-Up Worksheet"</formula>
    </cfRule>
  </conditionalFormatting>
  <conditionalFormatting sqref="C10">
    <cfRule type="expression" dxfId="231" priority="16">
      <formula>C10="Data Not Entered On Set-Up Worksheet"</formula>
    </cfRule>
  </conditionalFormatting>
  <conditionalFormatting sqref="B14:C20">
    <cfRule type="cellIs" dxfId="230" priority="15" operator="equal">
      <formula>""</formula>
    </cfRule>
  </conditionalFormatting>
  <conditionalFormatting sqref="C24:C25">
    <cfRule type="cellIs" dxfId="229" priority="14" operator="equal">
      <formula>""</formula>
    </cfRule>
  </conditionalFormatting>
  <conditionalFormatting sqref="E24:E25">
    <cfRule type="cellIs" dxfId="228" priority="13" operator="equal">
      <formula>""</formula>
    </cfRule>
  </conditionalFormatting>
  <conditionalFormatting sqref="C27:C28">
    <cfRule type="cellIs" dxfId="227" priority="12" operator="equal">
      <formula>""</formula>
    </cfRule>
  </conditionalFormatting>
  <conditionalFormatting sqref="E27:E28">
    <cfRule type="cellIs" dxfId="226" priority="11" operator="equal">
      <formula>""</formula>
    </cfRule>
  </conditionalFormatting>
  <conditionalFormatting sqref="C30:C31">
    <cfRule type="cellIs" dxfId="225" priority="10" operator="equal">
      <formula>""</formula>
    </cfRule>
  </conditionalFormatting>
  <conditionalFormatting sqref="E30:E31">
    <cfRule type="cellIs" dxfId="224" priority="9" operator="equal">
      <formula>""</formula>
    </cfRule>
  </conditionalFormatting>
  <conditionalFormatting sqref="C33:C34">
    <cfRule type="cellIs" dxfId="223" priority="8" operator="equal">
      <formula>""</formula>
    </cfRule>
  </conditionalFormatting>
  <conditionalFormatting sqref="E33:E34">
    <cfRule type="cellIs" dxfId="222" priority="7" operator="equal">
      <formula>""</formula>
    </cfRule>
  </conditionalFormatting>
  <conditionalFormatting sqref="C36:C37">
    <cfRule type="cellIs" dxfId="221" priority="6" operator="equal">
      <formula>""</formula>
    </cfRule>
  </conditionalFormatting>
  <conditionalFormatting sqref="E36:E37">
    <cfRule type="cellIs" dxfId="220" priority="5" operator="equal">
      <formula>""</formula>
    </cfRule>
  </conditionalFormatting>
  <conditionalFormatting sqref="C39:C40">
    <cfRule type="cellIs" dxfId="219" priority="4" operator="equal">
      <formula>""</formula>
    </cfRule>
  </conditionalFormatting>
  <conditionalFormatting sqref="E39:E40">
    <cfRule type="cellIs" dxfId="218" priority="3" operator="equal">
      <formula>""</formula>
    </cfRule>
  </conditionalFormatting>
  <conditionalFormatting sqref="C42:C43">
    <cfRule type="cellIs" dxfId="217" priority="2" operator="equal">
      <formula>""</formula>
    </cfRule>
  </conditionalFormatting>
  <conditionalFormatting sqref="E42:E43">
    <cfRule type="cellIs" dxfId="216"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election activeCell="L5" sqref="L5"/>
    </sheetView>
  </sheetViews>
  <sheetFormatPr defaultRowHeight="12.75"/>
  <cols>
    <col min="1" max="1" width="22.42578125" style="44" customWidth="1"/>
    <col min="2" max="13" width="12.7109375" style="44" customWidth="1"/>
    <col min="14" max="16384" width="9.140625" style="44"/>
  </cols>
  <sheetData>
    <row r="1" spans="1:13" ht="15" customHeight="1">
      <c r="A1" s="55" t="s">
        <v>77</v>
      </c>
    </row>
    <row r="2" spans="1:13" ht="15" customHeight="1">
      <c r="A2" s="55" t="s">
        <v>78</v>
      </c>
    </row>
    <row r="3" spans="1:13" ht="15" customHeight="1">
      <c r="A3" s="37" t="s">
        <v>342</v>
      </c>
      <c r="C3" s="59">
        <f>IF('Set-Up Worksheet'!F3="","Data Not Entered On Set-Up Worksheet",'Set-Up Worksheet'!F3)</f>
        <v>2017</v>
      </c>
    </row>
    <row r="4" spans="1:13" ht="15" customHeight="1">
      <c r="C4" s="39"/>
    </row>
    <row r="5" spans="1:13" ht="15" customHeight="1">
      <c r="A5" s="37" t="s">
        <v>52</v>
      </c>
      <c r="C5" s="39"/>
      <c r="H5" s="37" t="s">
        <v>182</v>
      </c>
      <c r="L5" s="136"/>
    </row>
    <row r="6" spans="1:13" ht="15" customHeight="1">
      <c r="A6" s="37" t="s">
        <v>53</v>
      </c>
      <c r="C6" s="39"/>
      <c r="H6" s="150" t="s">
        <v>183</v>
      </c>
    </row>
    <row r="7" spans="1:13" ht="15" customHeight="1">
      <c r="A7" s="37"/>
      <c r="C7" s="39"/>
      <c r="H7" s="150" t="s">
        <v>184</v>
      </c>
    </row>
    <row r="8" spans="1:13" ht="15" customHeight="1">
      <c r="A8" s="37" t="s">
        <v>79</v>
      </c>
      <c r="C8" s="60" t="str">
        <f>IF('Set-Up Worksheet'!E6="","Data Not Entered On Set-Up Worksheet",'Set-Up Worksheet'!E6)</f>
        <v>Data Not Entered On Set-Up Worksheet</v>
      </c>
      <c r="H8" s="150" t="s">
        <v>185</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2016 - June 30, 2017</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173</v>
      </c>
      <c r="C13" s="109"/>
      <c r="D13" s="110"/>
      <c r="E13" s="108" t="s">
        <v>174</v>
      </c>
      <c r="F13" s="109"/>
      <c r="G13" s="110"/>
      <c r="H13" s="111" t="s">
        <v>176</v>
      </c>
      <c r="I13" s="112"/>
      <c r="J13" s="113"/>
      <c r="K13" s="108" t="s">
        <v>175</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0" t="s">
        <v>186</v>
      </c>
      <c r="B24" s="261"/>
      <c r="C24" s="111" t="s">
        <v>180</v>
      </c>
      <c r="D24" s="117"/>
      <c r="E24" s="111" t="s">
        <v>178</v>
      </c>
      <c r="F24" s="117"/>
      <c r="G24" s="111" t="s">
        <v>177</v>
      </c>
      <c r="H24" s="117"/>
      <c r="I24" s="111" t="s">
        <v>181</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3"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4"/>
      <c r="B27" s="141" t="s">
        <v>4</v>
      </c>
      <c r="C27" s="131"/>
      <c r="D27" s="137">
        <f>IF(C15=0,0,C27/(C15/$L$5))</f>
        <v>0</v>
      </c>
      <c r="E27" s="131"/>
      <c r="F27" s="137">
        <f>IF(F15=0,0,E27/(F15/$L$5))</f>
        <v>0</v>
      </c>
      <c r="G27" s="131"/>
      <c r="H27" s="137">
        <f>IF(I15=0,0,G27/(I15/$L$5))</f>
        <v>0</v>
      </c>
      <c r="I27" s="131"/>
      <c r="J27" s="137">
        <f>IF(L15=0,0,I27/(L15/$L$5))</f>
        <v>0</v>
      </c>
    </row>
    <row r="28" spans="1:13" ht="18" customHeight="1">
      <c r="A28" s="255"/>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3" t="s">
        <v>28</v>
      </c>
      <c r="B29" s="140" t="s">
        <v>3</v>
      </c>
      <c r="C29" s="131"/>
      <c r="D29" s="137">
        <f>IF(B16=0,0,C29/(B16/$L$5))</f>
        <v>0</v>
      </c>
      <c r="E29" s="131"/>
      <c r="F29" s="137">
        <f>IF(E16=0,0,E29/(E16/$L$5))</f>
        <v>0</v>
      </c>
      <c r="G29" s="131"/>
      <c r="H29" s="137">
        <f>IF(H16=0,0,G29/(H16/$L$5))</f>
        <v>0</v>
      </c>
      <c r="I29" s="131"/>
      <c r="J29" s="137">
        <f>IF(K16=0,0,I29/(K16/$L$5))</f>
        <v>0</v>
      </c>
    </row>
    <row r="30" spans="1:13" ht="18" customHeight="1">
      <c r="A30" s="254"/>
      <c r="B30" s="141" t="s">
        <v>4</v>
      </c>
      <c r="C30" s="131"/>
      <c r="D30" s="137">
        <f>IF(C16=0,0,C30/(C$16/$L$5))</f>
        <v>0</v>
      </c>
      <c r="E30" s="131"/>
      <c r="F30" s="137">
        <f>IF(F16=0,0,E30/(F16/$L$5))</f>
        <v>0</v>
      </c>
      <c r="G30" s="131"/>
      <c r="H30" s="137">
        <f>IF(I16=0,0,G30/(I16/$L$5))</f>
        <v>0</v>
      </c>
      <c r="I30" s="131"/>
      <c r="J30" s="137">
        <f>IF(L16=0,0,I30/(L16/$L$5))</f>
        <v>0</v>
      </c>
    </row>
    <row r="31" spans="1:13" ht="18" customHeight="1">
      <c r="A31" s="255"/>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3" t="s">
        <v>33</v>
      </c>
      <c r="B32" s="140" t="s">
        <v>3</v>
      </c>
      <c r="C32" s="131"/>
      <c r="D32" s="137">
        <f>IF(B17=0,0,C32/(B17/$L$5))</f>
        <v>0</v>
      </c>
      <c r="E32" s="131"/>
      <c r="F32" s="137">
        <f>IF(E17=0,0,E32/(E17/$L$5))</f>
        <v>0</v>
      </c>
      <c r="G32" s="131"/>
      <c r="H32" s="137">
        <f>IF(H17=0,0,G32/(H17/$L$5))</f>
        <v>0</v>
      </c>
      <c r="I32" s="131"/>
      <c r="J32" s="137">
        <f>IF(K17=0,0,I32/(K17/$L$5))</f>
        <v>0</v>
      </c>
    </row>
    <row r="33" spans="1:10" ht="18" customHeight="1">
      <c r="A33" s="254"/>
      <c r="B33" s="141" t="s">
        <v>4</v>
      </c>
      <c r="C33" s="131"/>
      <c r="D33" s="137">
        <f>IF(C17=0,0,C33/(C17/$L$5))</f>
        <v>0</v>
      </c>
      <c r="E33" s="131"/>
      <c r="F33" s="137">
        <f>IF(F17=0,0,E33/(F17/$L$5))</f>
        <v>0</v>
      </c>
      <c r="G33" s="131"/>
      <c r="H33" s="137">
        <f>IF(I17=0,0,G33/(I17/$L$5))</f>
        <v>0</v>
      </c>
      <c r="I33" s="131"/>
      <c r="J33" s="137">
        <f>IF(L17=0,0,I33/(L17/$L$5))</f>
        <v>0</v>
      </c>
    </row>
    <row r="34" spans="1:10" ht="18" customHeight="1">
      <c r="A34" s="255"/>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7" t="s">
        <v>31</v>
      </c>
      <c r="B35" s="140" t="s">
        <v>3</v>
      </c>
      <c r="C35" s="131"/>
      <c r="D35" s="137">
        <f>IF(B18=0,0,C35/(B18/$L$5))</f>
        <v>0</v>
      </c>
      <c r="E35" s="131"/>
      <c r="F35" s="137">
        <f>IF(E18=0,0,E35/(E18/$L$5))</f>
        <v>0</v>
      </c>
      <c r="G35" s="131"/>
      <c r="H35" s="137">
        <f>IF(H18=0,0,G35/(H18/$L$5))</f>
        <v>0</v>
      </c>
      <c r="I35" s="131"/>
      <c r="J35" s="137">
        <f>IF(K18=0,0,I35/(K18/$L$5))</f>
        <v>0</v>
      </c>
    </row>
    <row r="36" spans="1:10" ht="18" customHeight="1">
      <c r="A36" s="258"/>
      <c r="B36" s="141" t="s">
        <v>4</v>
      </c>
      <c r="C36" s="131"/>
      <c r="D36" s="137">
        <f>IF(C18=0,0,C36/(C18/$L$5))</f>
        <v>0</v>
      </c>
      <c r="E36" s="131"/>
      <c r="F36" s="137">
        <f>IF(F18=0,0,E36/(F18/$L$5))</f>
        <v>0</v>
      </c>
      <c r="G36" s="131"/>
      <c r="H36" s="137">
        <f>IF(I18=0,0,G36/(I18/$L$5))</f>
        <v>0</v>
      </c>
      <c r="I36" s="131"/>
      <c r="J36" s="137">
        <f>IF(L18=0,0,I36/(L18/$L$5))</f>
        <v>0</v>
      </c>
    </row>
    <row r="37" spans="1:10" ht="18" customHeight="1">
      <c r="A37" s="259"/>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3" t="s">
        <v>29</v>
      </c>
      <c r="B38" s="140" t="s">
        <v>3</v>
      </c>
      <c r="C38" s="131"/>
      <c r="D38" s="137">
        <f>IF(B19=0,0,C38/(B19/$L$5))</f>
        <v>0</v>
      </c>
      <c r="E38" s="131"/>
      <c r="F38" s="137">
        <f>IF(E19=0,0,E38/(E19/$L$5))</f>
        <v>0</v>
      </c>
      <c r="G38" s="131"/>
      <c r="H38" s="137">
        <f>IF(H19=0,0,G38/(H19/$L$5))</f>
        <v>0</v>
      </c>
      <c r="I38" s="131"/>
      <c r="J38" s="137">
        <f>IF(K19=0,0,I38/(K19/$L$5))</f>
        <v>0</v>
      </c>
    </row>
    <row r="39" spans="1:10" ht="18" customHeight="1">
      <c r="A39" s="254"/>
      <c r="B39" s="141" t="s">
        <v>4</v>
      </c>
      <c r="C39" s="131"/>
      <c r="D39" s="137">
        <f>IF(C19=0,0,C39/(C19/$L$5))</f>
        <v>0</v>
      </c>
      <c r="E39" s="131"/>
      <c r="F39" s="137">
        <f>IF(F19=0,0,E39/(F19/$L$5))</f>
        <v>0</v>
      </c>
      <c r="G39" s="131"/>
      <c r="H39" s="137">
        <f>IF(I19=0,0,G39/(I19/$L$5))</f>
        <v>0</v>
      </c>
      <c r="I39" s="131"/>
      <c r="J39" s="137">
        <f>IF(L19=0,0,I39/(L19/$L$5))</f>
        <v>0</v>
      </c>
    </row>
    <row r="40" spans="1:10" ht="18" customHeight="1">
      <c r="A40" s="255"/>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3" t="s">
        <v>0</v>
      </c>
      <c r="B41" s="140" t="s">
        <v>3</v>
      </c>
      <c r="C41" s="131"/>
      <c r="D41" s="137">
        <f>IF(B20=0,0,C41/(B20/$L$5))</f>
        <v>0</v>
      </c>
      <c r="E41" s="131"/>
      <c r="F41" s="137">
        <f>IF(E20=0,0,E41/(E20/$L$5))</f>
        <v>0</v>
      </c>
      <c r="G41" s="131"/>
      <c r="H41" s="137">
        <f>IF(H20=0,0,G41/(H20/$L$5))</f>
        <v>0</v>
      </c>
      <c r="I41" s="131"/>
      <c r="J41" s="137">
        <f>IF(K20=0,0,I41/(K20/$L$5))</f>
        <v>0</v>
      </c>
    </row>
    <row r="42" spans="1:10" ht="18" customHeight="1">
      <c r="A42" s="254"/>
      <c r="B42" s="141" t="s">
        <v>4</v>
      </c>
      <c r="C42" s="131"/>
      <c r="D42" s="137">
        <f>IF(C20=0,0,C42/(C20/$L$5))</f>
        <v>0</v>
      </c>
      <c r="E42" s="131"/>
      <c r="F42" s="137">
        <f>IF(F20=0,0,E42/(F20/$L$5))</f>
        <v>0</v>
      </c>
      <c r="G42" s="131"/>
      <c r="H42" s="137">
        <f>IF(I20=0,0,G42/(I20/$L$5))</f>
        <v>0</v>
      </c>
      <c r="I42" s="131"/>
      <c r="J42" s="137">
        <f>IF(L20=0,0,I42/(L20/$L$5))</f>
        <v>0</v>
      </c>
    </row>
    <row r="43" spans="1:10" ht="18" customHeight="1">
      <c r="A43" s="255"/>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3" t="s">
        <v>1</v>
      </c>
      <c r="B44" s="140" t="s">
        <v>3</v>
      </c>
      <c r="C44" s="131"/>
      <c r="D44" s="137">
        <f>IF(B21=0,0,C44/(B21/$L$5))</f>
        <v>0</v>
      </c>
      <c r="E44" s="131"/>
      <c r="F44" s="137">
        <f>IF(E21=0,0,E44/(E21/$L$5))</f>
        <v>0</v>
      </c>
      <c r="G44" s="131"/>
      <c r="H44" s="137">
        <f>IF(H20=0,0,G44/(H21/$L$5))</f>
        <v>0</v>
      </c>
      <c r="I44" s="131"/>
      <c r="J44" s="137">
        <f>IF(K21=0,0,I44/(K21/$L$5))</f>
        <v>0</v>
      </c>
    </row>
    <row r="45" spans="1:10" ht="18" customHeight="1">
      <c r="A45" s="254"/>
      <c r="B45" s="141" t="s">
        <v>4</v>
      </c>
      <c r="C45" s="131"/>
      <c r="D45" s="144">
        <f>IF(C21=0,0,C45/(C21/$L$5))</f>
        <v>0</v>
      </c>
      <c r="E45" s="131"/>
      <c r="F45" s="137">
        <f>IF(F21=0,0,E45/(F21/$L$5))</f>
        <v>0</v>
      </c>
      <c r="G45" s="131"/>
      <c r="H45" s="137">
        <f>IF(I21=0,0,G45/(I21/$L$5))</f>
        <v>0</v>
      </c>
      <c r="I45" s="131"/>
      <c r="J45" s="137">
        <f>IF(L21=0,0,I45/(L21/$L$5))</f>
        <v>0</v>
      </c>
    </row>
    <row r="46" spans="1:10" ht="18" customHeight="1">
      <c r="A46" s="255"/>
      <c r="B46" s="142" t="s">
        <v>2</v>
      </c>
      <c r="C46" s="147">
        <f>SUM(C44:C45)</f>
        <v>0</v>
      </c>
      <c r="D46" s="137">
        <f>IF(D21=0,0,C46/(D21/$L$5))</f>
        <v>0</v>
      </c>
      <c r="E46" s="147">
        <f>SUM(E44:E45)</f>
        <v>0</v>
      </c>
      <c r="F46" s="137">
        <f>IF(G21=0,0,E46/(G21/$L$5))</f>
        <v>0</v>
      </c>
      <c r="G46" s="147">
        <f>SUM(G44:G45)</f>
        <v>0</v>
      </c>
      <c r="H46" s="137">
        <f>IF(J20=0,0,G46/(J21/$L$5))</f>
        <v>0</v>
      </c>
      <c r="I46" s="147">
        <f>SUM(I44:I45)</f>
        <v>0</v>
      </c>
      <c r="J46" s="137">
        <f>IF(M21=0,0,I46/(M21/$L$5))</f>
        <v>0</v>
      </c>
    </row>
    <row r="47" spans="1:10" ht="18" customHeight="1">
      <c r="A47" s="253"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4"/>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6"/>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7" type="noConversion"/>
  <conditionalFormatting sqref="C3">
    <cfRule type="expression" dxfId="215" priority="6">
      <formula>C3="Data Not Entered On Set-Up Worksheet"</formula>
    </cfRule>
  </conditionalFormatting>
  <conditionalFormatting sqref="C8">
    <cfRule type="expression" dxfId="214" priority="5">
      <formula>C8="Data Not Entered On Set-Up Worksheet"</formula>
    </cfRule>
  </conditionalFormatting>
  <conditionalFormatting sqref="C10">
    <cfRule type="expression" dxfId="213" priority="4">
      <formula>C10="Data Not Entered On Set-Up Worksheet"</formula>
    </cfRule>
  </conditionalFormatting>
  <conditionalFormatting sqref="B15:C21 E15:F21 H15:I21 K15:L21">
    <cfRule type="cellIs" dxfId="212" priority="3" operator="equal">
      <formula>""</formula>
    </cfRule>
  </conditionalFormatting>
  <conditionalFormatting sqref="C26:C45 E26:E45 G26:G45 I26:I45">
    <cfRule type="cellIs" dxfId="211" priority="2" operator="equal">
      <formula>""</formula>
    </cfRule>
  </conditionalFormatting>
  <conditionalFormatting sqref="L5">
    <cfRule type="cellIs" dxfId="210"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M58"/>
  <sheetViews>
    <sheetView showGridLines="0" zoomScaleNormal="100" workbookViewId="0">
      <selection activeCell="L5" sqref="L5"/>
    </sheetView>
  </sheetViews>
  <sheetFormatPr defaultRowHeight="12.75"/>
  <cols>
    <col min="1" max="1" width="22.42578125" style="44" customWidth="1"/>
    <col min="2" max="13" width="12.7109375" style="44" customWidth="1"/>
    <col min="14" max="16384" width="9.140625" style="44"/>
  </cols>
  <sheetData>
    <row r="1" spans="1:13" ht="15" customHeight="1">
      <c r="A1" s="55" t="s">
        <v>77</v>
      </c>
    </row>
    <row r="2" spans="1:13" ht="15" customHeight="1">
      <c r="A2" s="55" t="s">
        <v>78</v>
      </c>
    </row>
    <row r="3" spans="1:13" ht="15" customHeight="1">
      <c r="A3" s="37" t="s">
        <v>342</v>
      </c>
      <c r="C3" s="59">
        <f>IF('Set-Up Worksheet'!F3="","Data Not Entered On Set-Up Worksheet",'Set-Up Worksheet'!F3)</f>
        <v>2017</v>
      </c>
    </row>
    <row r="4" spans="1:13" ht="15" customHeight="1">
      <c r="C4" s="39"/>
    </row>
    <row r="5" spans="1:13" ht="15" customHeight="1">
      <c r="A5" s="37" t="s">
        <v>52</v>
      </c>
      <c r="C5" s="39"/>
      <c r="H5" s="37" t="s">
        <v>182</v>
      </c>
      <c r="L5" s="136"/>
    </row>
    <row r="6" spans="1:13" ht="15" customHeight="1">
      <c r="A6" s="37" t="s">
        <v>54</v>
      </c>
      <c r="C6" s="39"/>
      <c r="H6" s="150" t="s">
        <v>183</v>
      </c>
    </row>
    <row r="7" spans="1:13" ht="15" customHeight="1">
      <c r="A7" s="37"/>
      <c r="C7" s="39"/>
      <c r="H7" s="150" t="s">
        <v>184</v>
      </c>
    </row>
    <row r="8" spans="1:13" ht="15" customHeight="1">
      <c r="A8" s="37" t="s">
        <v>79</v>
      </c>
      <c r="C8" s="60" t="str">
        <f>IF('Set-Up Worksheet'!E6="","Data Not Entered On Set-Up Worksheet",'Set-Up Worksheet'!E6)</f>
        <v>Data Not Entered On Set-Up Worksheet</v>
      </c>
      <c r="H8" s="150" t="s">
        <v>185</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2016 - June 30, 2017</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173</v>
      </c>
      <c r="C13" s="109"/>
      <c r="D13" s="110"/>
      <c r="E13" s="108" t="s">
        <v>174</v>
      </c>
      <c r="F13" s="109"/>
      <c r="G13" s="110"/>
      <c r="H13" s="111" t="s">
        <v>176</v>
      </c>
      <c r="I13" s="112"/>
      <c r="J13" s="113"/>
      <c r="K13" s="108" t="s">
        <v>175</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0" t="s">
        <v>187</v>
      </c>
      <c r="B24" s="261"/>
      <c r="C24" s="111" t="s">
        <v>188</v>
      </c>
      <c r="D24" s="117"/>
      <c r="E24" s="111" t="s">
        <v>189</v>
      </c>
      <c r="F24" s="117"/>
      <c r="G24" s="111" t="s">
        <v>190</v>
      </c>
      <c r="H24" s="117"/>
      <c r="I24" s="111" t="s">
        <v>191</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3"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4"/>
      <c r="B27" s="141" t="s">
        <v>4</v>
      </c>
      <c r="C27" s="131"/>
      <c r="D27" s="137">
        <f>IF(C15=0,0,C27/(C15/$L$5))</f>
        <v>0</v>
      </c>
      <c r="E27" s="131"/>
      <c r="F27" s="137">
        <f>IF(F15=0,0,E27/(F15/$L$5))</f>
        <v>0</v>
      </c>
      <c r="G27" s="131"/>
      <c r="H27" s="137">
        <f>IF(I15=0,0,G27/(I15/$L$5))</f>
        <v>0</v>
      </c>
      <c r="I27" s="131"/>
      <c r="J27" s="137">
        <f>IF(L15=0,0,I27/(L15/$L$5))</f>
        <v>0</v>
      </c>
    </row>
    <row r="28" spans="1:13" ht="18" customHeight="1">
      <c r="A28" s="255"/>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3" t="s">
        <v>28</v>
      </c>
      <c r="B29" s="140" t="s">
        <v>3</v>
      </c>
      <c r="C29" s="131"/>
      <c r="D29" s="137">
        <f>IF(B16=0,0,C29/(B16/$L$5))</f>
        <v>0</v>
      </c>
      <c r="E29" s="131"/>
      <c r="F29" s="137">
        <f>IF(E16=0,0,E29/(E16/$L$5))</f>
        <v>0</v>
      </c>
      <c r="G29" s="131"/>
      <c r="H29" s="137">
        <f>IF(H16=0,0,G29/(H16/$L$5))</f>
        <v>0</v>
      </c>
      <c r="I29" s="131"/>
      <c r="J29" s="137">
        <f>IF(K16=0,0,I29/(K16/$L$5))</f>
        <v>0</v>
      </c>
    </row>
    <row r="30" spans="1:13" ht="18" customHeight="1">
      <c r="A30" s="254"/>
      <c r="B30" s="141" t="s">
        <v>4</v>
      </c>
      <c r="C30" s="131"/>
      <c r="D30" s="137">
        <f>IF(C16=0,0,C30/(C$16/$L$5))</f>
        <v>0</v>
      </c>
      <c r="E30" s="131"/>
      <c r="F30" s="137">
        <f>IF(F16=0,0,E30/(F16/$L$5))</f>
        <v>0</v>
      </c>
      <c r="G30" s="131"/>
      <c r="H30" s="137">
        <f>IF(I16=0,0,G30/(I16/$L$5))</f>
        <v>0</v>
      </c>
      <c r="I30" s="131"/>
      <c r="J30" s="137">
        <f>IF(L16=0,0,I30/(L16/$L$5))</f>
        <v>0</v>
      </c>
    </row>
    <row r="31" spans="1:13" ht="18" customHeight="1">
      <c r="A31" s="255"/>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3" t="s">
        <v>33</v>
      </c>
      <c r="B32" s="140" t="s">
        <v>3</v>
      </c>
      <c r="C32" s="131"/>
      <c r="D32" s="137">
        <f>IF(B17=0,0,C32/(B17/$L$5))</f>
        <v>0</v>
      </c>
      <c r="E32" s="131"/>
      <c r="F32" s="137">
        <f>IF(E17=0,0,E32/(E17/$L$5))</f>
        <v>0</v>
      </c>
      <c r="G32" s="131"/>
      <c r="H32" s="137">
        <f>IF(H17=0,0,G32/(H17/$L$5))</f>
        <v>0</v>
      </c>
      <c r="I32" s="131"/>
      <c r="J32" s="137">
        <f>IF(K17=0,0,I32/(K17/$L$5))</f>
        <v>0</v>
      </c>
    </row>
    <row r="33" spans="1:10" ht="18" customHeight="1">
      <c r="A33" s="254"/>
      <c r="B33" s="141" t="s">
        <v>4</v>
      </c>
      <c r="C33" s="131"/>
      <c r="D33" s="137">
        <f>IF(C17=0,0,C33/(C17/$L$5))</f>
        <v>0</v>
      </c>
      <c r="E33" s="131"/>
      <c r="F33" s="137">
        <f>IF(F17=0,0,E33/(F17/$L$5))</f>
        <v>0</v>
      </c>
      <c r="G33" s="131"/>
      <c r="H33" s="137">
        <f>IF(I17=0,0,G33/(I17/$L$5))</f>
        <v>0</v>
      </c>
      <c r="I33" s="131"/>
      <c r="J33" s="137">
        <f>IF(L17=0,0,I33/(L17/$L$5))</f>
        <v>0</v>
      </c>
    </row>
    <row r="34" spans="1:10" ht="18" customHeight="1">
      <c r="A34" s="255"/>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7" t="s">
        <v>31</v>
      </c>
      <c r="B35" s="140" t="s">
        <v>3</v>
      </c>
      <c r="C35" s="131"/>
      <c r="D35" s="137">
        <f>IF(B18=0,0,C35/(B18/$L$5))</f>
        <v>0</v>
      </c>
      <c r="E35" s="131"/>
      <c r="F35" s="137">
        <f>IF(E18=0,0,E35/(E18/$L$5))</f>
        <v>0</v>
      </c>
      <c r="G35" s="131"/>
      <c r="H35" s="137">
        <f>IF(H18=0,0,G35/(H18/$L$5))</f>
        <v>0</v>
      </c>
      <c r="I35" s="131"/>
      <c r="J35" s="137">
        <f>IF(K18=0,0,I35/(K18/$L$5))</f>
        <v>0</v>
      </c>
    </row>
    <row r="36" spans="1:10" ht="18" customHeight="1">
      <c r="A36" s="258"/>
      <c r="B36" s="141" t="s">
        <v>4</v>
      </c>
      <c r="C36" s="131"/>
      <c r="D36" s="137">
        <f>IF(C18=0,0,C36/(C18/$L$5))</f>
        <v>0</v>
      </c>
      <c r="E36" s="131"/>
      <c r="F36" s="137">
        <f>IF(F18=0,0,E36/(F18/$L$5))</f>
        <v>0</v>
      </c>
      <c r="G36" s="131"/>
      <c r="H36" s="137">
        <f>IF(I18=0,0,G36/(I18/$L$5))</f>
        <v>0</v>
      </c>
      <c r="I36" s="131"/>
      <c r="J36" s="137">
        <f>IF(L18=0,0,I36/(L18/$L$5))</f>
        <v>0</v>
      </c>
    </row>
    <row r="37" spans="1:10" ht="18" customHeight="1">
      <c r="A37" s="259"/>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3" t="s">
        <v>29</v>
      </c>
      <c r="B38" s="140" t="s">
        <v>3</v>
      </c>
      <c r="C38" s="131"/>
      <c r="D38" s="137">
        <f>IF(B19=0,0,C38/(B19/$L$5))</f>
        <v>0</v>
      </c>
      <c r="E38" s="131"/>
      <c r="F38" s="137">
        <f>IF(E19=0,0,E38/(E19/$L$5))</f>
        <v>0</v>
      </c>
      <c r="G38" s="131"/>
      <c r="H38" s="137">
        <f>IF(H19=0,0,G38/(H19/$L$5))</f>
        <v>0</v>
      </c>
      <c r="I38" s="131"/>
      <c r="J38" s="137">
        <f>IF(K19=0,0,I38/(K19/$L$5))</f>
        <v>0</v>
      </c>
    </row>
    <row r="39" spans="1:10" ht="18" customHeight="1">
      <c r="A39" s="254"/>
      <c r="B39" s="141" t="s">
        <v>4</v>
      </c>
      <c r="C39" s="131"/>
      <c r="D39" s="137">
        <f>IF(C19=0,0,C39/(C19/$L$5))</f>
        <v>0</v>
      </c>
      <c r="E39" s="131"/>
      <c r="F39" s="137">
        <f>IF(F19=0,0,E39/(F19/$L$5))</f>
        <v>0</v>
      </c>
      <c r="G39" s="131"/>
      <c r="H39" s="137">
        <f>IF(I19=0,0,G39/(I19/$L$5))</f>
        <v>0</v>
      </c>
      <c r="I39" s="131"/>
      <c r="J39" s="137">
        <f>IF(L19=0,0,I39/(L19/$L$5))</f>
        <v>0</v>
      </c>
    </row>
    <row r="40" spans="1:10" ht="18" customHeight="1">
      <c r="A40" s="255"/>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3" t="s">
        <v>0</v>
      </c>
      <c r="B41" s="140" t="s">
        <v>3</v>
      </c>
      <c r="C41" s="131"/>
      <c r="D41" s="137">
        <f>IF(B20=0,0,C41/(B20/$L$5))</f>
        <v>0</v>
      </c>
      <c r="E41" s="131"/>
      <c r="F41" s="137">
        <f>IF(E20=0,0,E41/(E20/$L$5))</f>
        <v>0</v>
      </c>
      <c r="G41" s="131"/>
      <c r="H41" s="137">
        <f>IF(H20=0,0,G41/(H20/$L$5))</f>
        <v>0</v>
      </c>
      <c r="I41" s="131"/>
      <c r="J41" s="137">
        <f>IF(K20=0,0,I41/(K20/$L$5))</f>
        <v>0</v>
      </c>
    </row>
    <row r="42" spans="1:10" ht="18" customHeight="1">
      <c r="A42" s="254"/>
      <c r="B42" s="141" t="s">
        <v>4</v>
      </c>
      <c r="C42" s="131"/>
      <c r="D42" s="137">
        <f>IF(C20=0,0,C42/(C20/$L$5))</f>
        <v>0</v>
      </c>
      <c r="E42" s="131"/>
      <c r="F42" s="137">
        <f>IF(F20=0,0,E42/(F20/$L$5))</f>
        <v>0</v>
      </c>
      <c r="G42" s="131"/>
      <c r="H42" s="137">
        <f>IF(I20=0,0,G42/(I20/$L$5))</f>
        <v>0</v>
      </c>
      <c r="I42" s="131"/>
      <c r="J42" s="137">
        <f>IF(L20=0,0,I42/(L20/$L$5))</f>
        <v>0</v>
      </c>
    </row>
    <row r="43" spans="1:10" ht="18" customHeight="1">
      <c r="A43" s="255"/>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3" t="s">
        <v>1</v>
      </c>
      <c r="B44" s="140" t="s">
        <v>3</v>
      </c>
      <c r="C44" s="131"/>
      <c r="D44" s="137">
        <f>IF(B21=0,0,C44/(B21/$L$5))</f>
        <v>0</v>
      </c>
      <c r="E44" s="131"/>
      <c r="F44" s="137">
        <f>IF(E21=0,0,E44/(E21/$L$5))</f>
        <v>0</v>
      </c>
      <c r="G44" s="131"/>
      <c r="H44" s="137">
        <f>IF(H20=0,0,G44/(H21/$L$5))</f>
        <v>0</v>
      </c>
      <c r="I44" s="131"/>
      <c r="J44" s="137">
        <f>IF(K21=0,0,I44/(K21/$L$5))</f>
        <v>0</v>
      </c>
    </row>
    <row r="45" spans="1:10" ht="18" customHeight="1">
      <c r="A45" s="254"/>
      <c r="B45" s="141" t="s">
        <v>4</v>
      </c>
      <c r="C45" s="131"/>
      <c r="D45" s="144">
        <f>IF(C21=0,0,C45/(C21/$L$5))</f>
        <v>0</v>
      </c>
      <c r="E45" s="131"/>
      <c r="F45" s="137">
        <f>IF(F21=0,0,E45/(F21/$L$5))</f>
        <v>0</v>
      </c>
      <c r="G45" s="131"/>
      <c r="H45" s="137">
        <f>IF(I21=0,0,G45/(I21/$L$5))</f>
        <v>0</v>
      </c>
      <c r="I45" s="131"/>
      <c r="J45" s="137">
        <f>IF(L21=0,0,I45/(L21/$L$5))</f>
        <v>0</v>
      </c>
    </row>
    <row r="46" spans="1:10" ht="18" customHeight="1">
      <c r="A46" s="255"/>
      <c r="B46" s="142" t="s">
        <v>2</v>
      </c>
      <c r="C46" s="147">
        <f>SUM(C44:C45)</f>
        <v>0</v>
      </c>
      <c r="D46" s="137">
        <f>IF(D21=0,0,C46/(D21/$L$5))</f>
        <v>0</v>
      </c>
      <c r="E46" s="147">
        <f>SUM(E44:E45)</f>
        <v>0</v>
      </c>
      <c r="F46" s="137">
        <f>IF(G21=0,0,E46/(G21/$L$5))</f>
        <v>0</v>
      </c>
      <c r="G46" s="147">
        <f>SUM(G44:G45)</f>
        <v>0</v>
      </c>
      <c r="H46" s="137">
        <f>IF(J20=0,0,G46/(J21/$L$5))</f>
        <v>0</v>
      </c>
      <c r="I46" s="147">
        <f>SUM(I44:I45)</f>
        <v>0</v>
      </c>
      <c r="J46" s="137">
        <f>IF(M21=0,0,I46/(M21/$L$5))</f>
        <v>0</v>
      </c>
    </row>
    <row r="47" spans="1:10" ht="18" customHeight="1">
      <c r="A47" s="253"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4"/>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6"/>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209" priority="6">
      <formula>C3="Data Not Entered On Set-Up Worksheet"</formula>
    </cfRule>
  </conditionalFormatting>
  <conditionalFormatting sqref="C8">
    <cfRule type="expression" dxfId="208" priority="5">
      <formula>C8="Data Not Entered On Set-Up Worksheet"</formula>
    </cfRule>
  </conditionalFormatting>
  <conditionalFormatting sqref="C10">
    <cfRule type="expression" dxfId="207" priority="4">
      <formula>C10="Data Not Entered On Set-Up Worksheet"</formula>
    </cfRule>
  </conditionalFormatting>
  <conditionalFormatting sqref="B15:C21 E15:F21 H15:I21 K15:L21">
    <cfRule type="cellIs" dxfId="206" priority="3" operator="equal">
      <formula>""</formula>
    </cfRule>
  </conditionalFormatting>
  <conditionalFormatting sqref="C26:C45 E26:E45 G26:G45 I26:I45">
    <cfRule type="cellIs" dxfId="205" priority="2" operator="equal">
      <formula>""</formula>
    </cfRule>
  </conditionalFormatting>
  <conditionalFormatting sqref="L5">
    <cfRule type="cellIs" dxfId="204"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5" width="17.7109375" style="28" customWidth="1"/>
    <col min="26" max="26" width="8.85546875" style="28" bestFit="1" customWidth="1"/>
    <col min="27" max="16384" width="9.140625" style="28"/>
  </cols>
  <sheetData>
    <row r="1" spans="1:37" ht="15" customHeight="1">
      <c r="A1" s="55" t="s">
        <v>77</v>
      </c>
    </row>
    <row r="2" spans="1:37" ht="15" customHeight="1">
      <c r="A2" s="55" t="s">
        <v>78</v>
      </c>
    </row>
    <row r="3" spans="1:37" ht="15" customHeight="1">
      <c r="A3" s="37" t="s">
        <v>342</v>
      </c>
      <c r="C3" s="59">
        <f>IF('Set-Up Worksheet'!F3="","Data Not Entered On Set-Up Worksheet",'Set-Up Worksheet'!F3)</f>
        <v>2017</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79</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2016 - June 30, 2017</v>
      </c>
      <c r="F10" s="175" t="s">
        <v>164</v>
      </c>
      <c r="I10" s="61"/>
      <c r="L10" s="61"/>
      <c r="O10" s="61"/>
      <c r="R10" s="61"/>
      <c r="U10" s="61"/>
      <c r="X10" s="61"/>
    </row>
    <row r="11" spans="1:37" ht="13.5" thickBot="1"/>
    <row r="12" spans="1:37" s="44" customFormat="1" ht="18" customHeight="1" thickBot="1">
      <c r="A12" s="37"/>
      <c r="B12" s="159" t="s">
        <v>196</v>
      </c>
      <c r="C12" s="160"/>
      <c r="D12" s="161"/>
      <c r="E12" s="159" t="s">
        <v>300</v>
      </c>
      <c r="F12" s="160"/>
      <c r="G12" s="161"/>
      <c r="H12" s="159" t="s">
        <v>301</v>
      </c>
      <c r="I12" s="160"/>
      <c r="J12" s="161"/>
      <c r="K12" s="159" t="s">
        <v>302</v>
      </c>
      <c r="L12" s="160"/>
      <c r="M12" s="161"/>
      <c r="N12" s="159" t="s">
        <v>303</v>
      </c>
      <c r="O12" s="160"/>
      <c r="P12" s="161"/>
      <c r="Q12" s="159" t="s">
        <v>304</v>
      </c>
      <c r="R12" s="160"/>
      <c r="S12" s="161"/>
      <c r="T12" s="159" t="s">
        <v>305</v>
      </c>
      <c r="U12" s="160"/>
      <c r="V12" s="161"/>
      <c r="W12" s="159" t="s">
        <v>306</v>
      </c>
      <c r="X12" s="160"/>
      <c r="Y12" s="161"/>
    </row>
    <row r="13" spans="1:37"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50000000000003" customHeight="1">
      <c r="A14" s="171" t="s">
        <v>195</v>
      </c>
      <c r="B14" s="162" t="s">
        <v>193</v>
      </c>
      <c r="C14" s="163" t="s">
        <v>192</v>
      </c>
      <c r="D14" s="164" t="s">
        <v>194</v>
      </c>
      <c r="E14" s="162" t="s">
        <v>193</v>
      </c>
      <c r="F14" s="163" t="s">
        <v>192</v>
      </c>
      <c r="G14" s="164" t="s">
        <v>194</v>
      </c>
      <c r="H14" s="162" t="s">
        <v>193</v>
      </c>
      <c r="I14" s="163" t="s">
        <v>192</v>
      </c>
      <c r="J14" s="164" t="s">
        <v>194</v>
      </c>
      <c r="K14" s="162" t="s">
        <v>193</v>
      </c>
      <c r="L14" s="163" t="s">
        <v>192</v>
      </c>
      <c r="M14" s="164" t="s">
        <v>194</v>
      </c>
      <c r="N14" s="162" t="s">
        <v>193</v>
      </c>
      <c r="O14" s="163" t="s">
        <v>192</v>
      </c>
      <c r="P14" s="164" t="s">
        <v>194</v>
      </c>
      <c r="Q14" s="162" t="s">
        <v>193</v>
      </c>
      <c r="R14" s="163" t="s">
        <v>192</v>
      </c>
      <c r="S14" s="164" t="s">
        <v>194</v>
      </c>
      <c r="T14" s="162" t="s">
        <v>193</v>
      </c>
      <c r="U14" s="163" t="s">
        <v>192</v>
      </c>
      <c r="V14" s="164" t="s">
        <v>194</v>
      </c>
      <c r="W14" s="162" t="s">
        <v>193</v>
      </c>
      <c r="X14" s="163" t="s">
        <v>192</v>
      </c>
      <c r="Y14" s="164" t="s">
        <v>194</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38" si="0">IF($A16="","",IF(C16=0,0,B16/C16))</f>
        <v/>
      </c>
      <c r="E16" s="165"/>
      <c r="F16" s="157"/>
      <c r="G16" s="166" t="str">
        <f t="shared" ref="G16:G38" si="1">IF($A16="","",IF(F16=0,0,E16/F16))</f>
        <v/>
      </c>
      <c r="H16" s="165"/>
      <c r="I16" s="157"/>
      <c r="J16" s="166" t="str">
        <f t="shared" ref="J16:J38" si="2">IF($A16="","",IF(I16=0,0,H16/I16))</f>
        <v/>
      </c>
      <c r="K16" s="165"/>
      <c r="L16" s="157"/>
      <c r="M16" s="166" t="str">
        <f t="shared" ref="M16:M38" si="3">IF($A16="","",IF(L16=0,0,K16/L16))</f>
        <v/>
      </c>
      <c r="N16" s="165"/>
      <c r="O16" s="157"/>
      <c r="P16" s="166" t="str">
        <f t="shared" ref="P16:P38" si="4">IF($A16="","",IF(O16=0,0,N16/O16))</f>
        <v/>
      </c>
      <c r="Q16" s="165"/>
      <c r="R16" s="157"/>
      <c r="S16" s="166" t="str">
        <f t="shared" ref="S16:S38" si="5">IF($A16="","",IF(R16=0,0,Q16/R16))</f>
        <v/>
      </c>
      <c r="T16" s="165"/>
      <c r="U16" s="157"/>
      <c r="V16" s="166" t="str">
        <f t="shared" ref="V16:V38" si="6">IF($A16="","",IF(U16=0,0,T16/U16))</f>
        <v/>
      </c>
      <c r="W16" s="170" t="str">
        <f t="shared" ref="W16:X38" si="7">IF($A16="","",SUM(B16,E16,H16,K16,N16,Q16,T16))</f>
        <v/>
      </c>
      <c r="X16" s="158" t="str">
        <f t="shared" si="7"/>
        <v/>
      </c>
      <c r="Y16" s="166" t="str">
        <f t="shared" ref="Y16:Y38"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 si="9">IF($A37="","",IF(C37=0,0,B37/C37))</f>
        <v/>
      </c>
      <c r="E37" s="165"/>
      <c r="F37" s="157"/>
      <c r="G37" s="166" t="str">
        <f t="shared" ref="G37" si="10">IF($A37="","",IF(F37=0,0,E37/F37))</f>
        <v/>
      </c>
      <c r="H37" s="165"/>
      <c r="I37" s="157"/>
      <c r="J37" s="166" t="str">
        <f t="shared" ref="J37" si="11">IF($A37="","",IF(I37=0,0,H37/I37))</f>
        <v/>
      </c>
      <c r="K37" s="165"/>
      <c r="L37" s="157"/>
      <c r="M37" s="166" t="str">
        <f t="shared" ref="M37" si="12">IF($A37="","",IF(L37=0,0,K37/L37))</f>
        <v/>
      </c>
      <c r="N37" s="165"/>
      <c r="O37" s="157"/>
      <c r="P37" s="166" t="str">
        <f t="shared" ref="P37" si="13">IF($A37="","",IF(O37=0,0,N37/O37))</f>
        <v/>
      </c>
      <c r="Q37" s="165"/>
      <c r="R37" s="157"/>
      <c r="S37" s="166" t="str">
        <f t="shared" ref="S37" si="14">IF($A37="","",IF(R37=0,0,Q37/R37))</f>
        <v/>
      </c>
      <c r="T37" s="165"/>
      <c r="U37" s="157"/>
      <c r="V37" s="166" t="str">
        <f t="shared" ref="V37" si="15">IF($A37="","",IF(U37=0,0,T37/U37))</f>
        <v/>
      </c>
      <c r="W37" s="170" t="str">
        <f t="shared" ref="W37" si="16">IF($A37="","",SUM(B37,E37,H37,K37,N37,Q37,T37))</f>
        <v/>
      </c>
      <c r="X37" s="158" t="str">
        <f t="shared" ref="X37" si="17">IF($A37="","",SUM(C37,F37,I37,L37,O37,R37,U37))</f>
        <v/>
      </c>
      <c r="Y37" s="166" t="str">
        <f t="shared" ref="Y37" si="18">IF($A37="","",IF(X37=0,0,W37/X37))</f>
        <v/>
      </c>
    </row>
    <row r="38" spans="1:25" ht="18" customHeight="1">
      <c r="A38" s="173" t="str">
        <f>IF($C$8="Data Not Entered On Set-Up Worksheet","",IF(OR(VLOOKUP($C$8,County_Lookup,25,FALSE)="",VLOOKUP($C$8,County_Lookup,25,FALSE)=0),"",VLOOKUP($C$8,County_Lookup,25,FALSE)))</f>
        <v/>
      </c>
      <c r="B38" s="165"/>
      <c r="C38" s="157"/>
      <c r="D38" s="166" t="str">
        <f t="shared" si="0"/>
        <v/>
      </c>
      <c r="E38" s="165"/>
      <c r="F38" s="157"/>
      <c r="G38" s="166" t="str">
        <f t="shared" si="1"/>
        <v/>
      </c>
      <c r="H38" s="165"/>
      <c r="I38" s="157"/>
      <c r="J38" s="166" t="str">
        <f t="shared" si="2"/>
        <v/>
      </c>
      <c r="K38" s="165"/>
      <c r="L38" s="157"/>
      <c r="M38" s="166" t="str">
        <f t="shared" si="3"/>
        <v/>
      </c>
      <c r="N38" s="165"/>
      <c r="O38" s="157"/>
      <c r="P38" s="166" t="str">
        <f t="shared" si="4"/>
        <v/>
      </c>
      <c r="Q38" s="165"/>
      <c r="R38" s="157"/>
      <c r="S38" s="166" t="str">
        <f t="shared" si="5"/>
        <v/>
      </c>
      <c r="T38" s="165"/>
      <c r="U38" s="157"/>
      <c r="V38" s="166" t="str">
        <f t="shared" si="6"/>
        <v/>
      </c>
      <c r="W38" s="170" t="str">
        <f t="shared" si="7"/>
        <v/>
      </c>
      <c r="X38" s="158" t="str">
        <f t="shared" si="7"/>
        <v/>
      </c>
      <c r="Y38" s="166" t="str">
        <f t="shared" si="8"/>
        <v/>
      </c>
    </row>
    <row r="39" spans="1:25" ht="18" customHeight="1" thickBot="1">
      <c r="A39" s="174" t="s">
        <v>2</v>
      </c>
      <c r="B39" s="167">
        <f>SUM(B15:B38)</f>
        <v>0</v>
      </c>
      <c r="C39" s="168">
        <f>SUM(C15:C38)</f>
        <v>0</v>
      </c>
      <c r="D39" s="169">
        <f t="shared" ref="D39" si="19">IF(C39=0,0,B39/C39)</f>
        <v>0</v>
      </c>
      <c r="E39" s="167">
        <f>SUM(E15:E38)</f>
        <v>0</v>
      </c>
      <c r="F39" s="168">
        <f>SUM(F15:F38)</f>
        <v>0</v>
      </c>
      <c r="G39" s="169">
        <f t="shared" ref="G39" si="20">IF(F39=0,0,E39/F39)</f>
        <v>0</v>
      </c>
      <c r="H39" s="167">
        <f>SUM(H15:H38)</f>
        <v>0</v>
      </c>
      <c r="I39" s="168">
        <f>SUM(I15:I38)</f>
        <v>0</v>
      </c>
      <c r="J39" s="169">
        <f t="shared" ref="J39" si="21">IF(I39=0,0,H39/I39)</f>
        <v>0</v>
      </c>
      <c r="K39" s="167">
        <f>SUM(K15:K38)</f>
        <v>0</v>
      </c>
      <c r="L39" s="168">
        <f>SUM(L15:L38)</f>
        <v>0</v>
      </c>
      <c r="M39" s="169">
        <f t="shared" ref="M39" si="22">IF(L39=0,0,K39/L39)</f>
        <v>0</v>
      </c>
      <c r="N39" s="167">
        <f>SUM(N15:N38)</f>
        <v>0</v>
      </c>
      <c r="O39" s="168">
        <f>SUM(O15:O38)</f>
        <v>0</v>
      </c>
      <c r="P39" s="169">
        <f t="shared" ref="P39" si="23">IF(O39=0,0,N39/O39)</f>
        <v>0</v>
      </c>
      <c r="Q39" s="167">
        <f>SUM(Q15:Q38)</f>
        <v>0</v>
      </c>
      <c r="R39" s="168">
        <f>SUM(R15:R38)</f>
        <v>0</v>
      </c>
      <c r="S39" s="169">
        <f t="shared" ref="S39" si="24">IF(R39=0,0,Q39/R39)</f>
        <v>0</v>
      </c>
      <c r="T39" s="167">
        <f>SUM(T15:T38)</f>
        <v>0</v>
      </c>
      <c r="U39" s="168">
        <f>SUM(U15:U38)</f>
        <v>0</v>
      </c>
      <c r="V39" s="169">
        <f t="shared" ref="V39" si="25">IF(U39=0,0,T39/U39)</f>
        <v>0</v>
      </c>
      <c r="W39" s="167">
        <f>SUM(W15:W38)</f>
        <v>0</v>
      </c>
      <c r="X39" s="168">
        <f>SUM(X15:X38)</f>
        <v>0</v>
      </c>
      <c r="Y39" s="169">
        <f t="shared" ref="Y39" si="26">IF(X39=0,0,W39/X39)</f>
        <v>0</v>
      </c>
    </row>
  </sheetData>
  <sheetProtection sheet="1" objects="1" scenarios="1"/>
  <phoneticPr fontId="7" type="noConversion"/>
  <conditionalFormatting sqref="C3">
    <cfRule type="expression" dxfId="203" priority="46">
      <formula>C3="Data Not Entered On Set-Up Worksheet"</formula>
    </cfRule>
  </conditionalFormatting>
  <conditionalFormatting sqref="C8">
    <cfRule type="expression" dxfId="202" priority="45">
      <formula>C8="Data Not Entered On Set-Up Worksheet"</formula>
    </cfRule>
  </conditionalFormatting>
  <conditionalFormatting sqref="C10">
    <cfRule type="expression" dxfId="201" priority="44">
      <formula>C10="Data Not Entered On Set-Up Worksheet"</formula>
    </cfRule>
  </conditionalFormatting>
  <conditionalFormatting sqref="B15:C36 B38:C38">
    <cfRule type="expression" dxfId="200" priority="43">
      <formula>AND($A15&lt;&gt;"",B15="")</formula>
    </cfRule>
  </conditionalFormatting>
  <conditionalFormatting sqref="F3">
    <cfRule type="expression" dxfId="199" priority="42">
      <formula>F3="Data Not Entered On Set-Up Worksheet"</formula>
    </cfRule>
  </conditionalFormatting>
  <conditionalFormatting sqref="F10">
    <cfRule type="expression" dxfId="198" priority="41">
      <formula>F10="Data Not Entered On Set-Up Worksheet"</formula>
    </cfRule>
  </conditionalFormatting>
  <conditionalFormatting sqref="I3">
    <cfRule type="expression" dxfId="197" priority="38">
      <formula>I3="Data Not Entered On Set-Up Worksheet"</formula>
    </cfRule>
  </conditionalFormatting>
  <conditionalFormatting sqref="I8">
    <cfRule type="expression" dxfId="196" priority="37">
      <formula>I8="Data Not Entered On Set-Up Worksheet"</formula>
    </cfRule>
  </conditionalFormatting>
  <conditionalFormatting sqref="I10">
    <cfRule type="expression" dxfId="195" priority="36">
      <formula>I10="Data Not Entered On Set-Up Worksheet"</formula>
    </cfRule>
  </conditionalFormatting>
  <conditionalFormatting sqref="L3">
    <cfRule type="expression" dxfId="194" priority="34">
      <formula>L3="Data Not Entered On Set-Up Worksheet"</formula>
    </cfRule>
  </conditionalFormatting>
  <conditionalFormatting sqref="L8">
    <cfRule type="expression" dxfId="193" priority="33">
      <formula>L8="Data Not Entered On Set-Up Worksheet"</formula>
    </cfRule>
  </conditionalFormatting>
  <conditionalFormatting sqref="L10">
    <cfRule type="expression" dxfId="192" priority="32">
      <formula>L10="Data Not Entered On Set-Up Worksheet"</formula>
    </cfRule>
  </conditionalFormatting>
  <conditionalFormatting sqref="O3">
    <cfRule type="expression" dxfId="191" priority="30">
      <formula>O3="Data Not Entered On Set-Up Worksheet"</formula>
    </cfRule>
  </conditionalFormatting>
  <conditionalFormatting sqref="O8">
    <cfRule type="expression" dxfId="190" priority="29">
      <formula>O8="Data Not Entered On Set-Up Worksheet"</formula>
    </cfRule>
  </conditionalFormatting>
  <conditionalFormatting sqref="O10">
    <cfRule type="expression" dxfId="189" priority="28">
      <formula>O10="Data Not Entered On Set-Up Worksheet"</formula>
    </cfRule>
  </conditionalFormatting>
  <conditionalFormatting sqref="R3">
    <cfRule type="expression" dxfId="188" priority="26">
      <formula>R3="Data Not Entered On Set-Up Worksheet"</formula>
    </cfRule>
  </conditionalFormatting>
  <conditionalFormatting sqref="R8">
    <cfRule type="expression" dxfId="187" priority="25">
      <formula>R8="Data Not Entered On Set-Up Worksheet"</formula>
    </cfRule>
  </conditionalFormatting>
  <conditionalFormatting sqref="R10">
    <cfRule type="expression" dxfId="186" priority="24">
      <formula>R10="Data Not Entered On Set-Up Worksheet"</formula>
    </cfRule>
  </conditionalFormatting>
  <conditionalFormatting sqref="U3">
    <cfRule type="expression" dxfId="185" priority="22">
      <formula>U3="Data Not Entered On Set-Up Worksheet"</formula>
    </cfRule>
  </conditionalFormatting>
  <conditionalFormatting sqref="U8">
    <cfRule type="expression" dxfId="184" priority="21">
      <formula>U8="Data Not Entered On Set-Up Worksheet"</formula>
    </cfRule>
  </conditionalFormatting>
  <conditionalFormatting sqref="U10">
    <cfRule type="expression" dxfId="183" priority="20">
      <formula>U10="Data Not Entered On Set-Up Worksheet"</formula>
    </cfRule>
  </conditionalFormatting>
  <conditionalFormatting sqref="X3">
    <cfRule type="expression" dxfId="182" priority="18">
      <formula>X3="Data Not Entered On Set-Up Worksheet"</formula>
    </cfRule>
  </conditionalFormatting>
  <conditionalFormatting sqref="X8">
    <cfRule type="expression" dxfId="181" priority="17">
      <formula>X8="Data Not Entered On Set-Up Worksheet"</formula>
    </cfRule>
  </conditionalFormatting>
  <conditionalFormatting sqref="X10">
    <cfRule type="expression" dxfId="180" priority="16">
      <formula>X10="Data Not Entered On Set-Up Worksheet"</formula>
    </cfRule>
  </conditionalFormatting>
  <conditionalFormatting sqref="E15:F36 E38:F38">
    <cfRule type="expression" dxfId="179" priority="14">
      <formula>AND($A15&lt;&gt;"",E15="")</formula>
    </cfRule>
  </conditionalFormatting>
  <conditionalFormatting sqref="H15:I36 H38:I38">
    <cfRule type="expression" dxfId="178" priority="13">
      <formula>AND($A15&lt;&gt;"",H15="")</formula>
    </cfRule>
  </conditionalFormatting>
  <conditionalFormatting sqref="K15:L36 K38:L38">
    <cfRule type="expression" dxfId="177" priority="12">
      <formula>AND($A15&lt;&gt;"",K15="")</formula>
    </cfRule>
  </conditionalFormatting>
  <conditionalFormatting sqref="N15:O36 N38:O38">
    <cfRule type="expression" dxfId="176" priority="11">
      <formula>AND($A15&lt;&gt;"",N15="")</formula>
    </cfRule>
  </conditionalFormatting>
  <conditionalFormatting sqref="Q15:R36 Q38:R38">
    <cfRule type="expression" dxfId="175" priority="10">
      <formula>AND($A15&lt;&gt;"",Q15="")</formula>
    </cfRule>
  </conditionalFormatting>
  <conditionalFormatting sqref="T15:U36 T38:U38">
    <cfRule type="expression" dxfId="174" priority="9">
      <formula>AND($A15&lt;&gt;"",T15="")</formula>
    </cfRule>
  </conditionalFormatting>
  <conditionalFormatting sqref="B37:C37">
    <cfRule type="expression" dxfId="173" priority="7">
      <formula>AND($A37&lt;&gt;"",B37="")</formula>
    </cfRule>
  </conditionalFormatting>
  <conditionalFormatting sqref="E37:F37">
    <cfRule type="expression" dxfId="172" priority="6">
      <formula>AND($A37&lt;&gt;"",E37="")</formula>
    </cfRule>
  </conditionalFormatting>
  <conditionalFormatting sqref="H37:I37">
    <cfRule type="expression" dxfId="171" priority="5">
      <formula>AND($A37&lt;&gt;"",H37="")</formula>
    </cfRule>
  </conditionalFormatting>
  <conditionalFormatting sqref="K37:L37">
    <cfRule type="expression" dxfId="170" priority="4">
      <formula>AND($A37&lt;&gt;"",K37="")</formula>
    </cfRule>
  </conditionalFormatting>
  <conditionalFormatting sqref="N37:O37">
    <cfRule type="expression" dxfId="169" priority="3">
      <formula>AND($A37&lt;&gt;"",N37="")</formula>
    </cfRule>
  </conditionalFormatting>
  <conditionalFormatting sqref="Q37:R37">
    <cfRule type="expression" dxfId="168" priority="2">
      <formula>AND($A37&lt;&gt;"",Q37="")</formula>
    </cfRule>
  </conditionalFormatting>
  <conditionalFormatting sqref="T37:U37">
    <cfRule type="expression" dxfId="167" priority="1">
      <formula>AND($A37&lt;&gt;"",T37="")</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F22"/>
  <sheetViews>
    <sheetView showGridLines="0" workbookViewId="0">
      <selection activeCell="C14" sqref="C14"/>
    </sheetView>
  </sheetViews>
  <sheetFormatPr defaultRowHeight="12.75"/>
  <cols>
    <col min="1" max="1" width="22.42578125" style="28" bestFit="1" customWidth="1"/>
    <col min="2" max="2" width="8.7109375" style="28" customWidth="1"/>
    <col min="3" max="5" width="18.7109375" style="28" customWidth="1"/>
    <col min="6" max="16384" width="9.140625" style="28"/>
  </cols>
  <sheetData>
    <row r="1" spans="1:5" ht="15" customHeight="1">
      <c r="A1" s="55" t="s">
        <v>77</v>
      </c>
      <c r="B1" s="55"/>
    </row>
    <row r="2" spans="1:5" ht="15" customHeight="1">
      <c r="A2" s="55" t="s">
        <v>78</v>
      </c>
      <c r="B2" s="55"/>
    </row>
    <row r="3" spans="1:5" ht="15" customHeight="1">
      <c r="A3" s="37" t="s">
        <v>342</v>
      </c>
      <c r="B3" s="37"/>
      <c r="C3" s="59">
        <f>IF('Set-Up Worksheet'!F3="","Data Not Entered On Set-Up Worksheet",'Set-Up Worksheet'!F3)</f>
        <v>2017</v>
      </c>
    </row>
    <row r="4" spans="1:5" ht="15" customHeight="1">
      <c r="C4" s="39"/>
    </row>
    <row r="5" spans="1:5" ht="15" customHeight="1">
      <c r="A5" s="37" t="s">
        <v>39</v>
      </c>
      <c r="B5" s="37"/>
      <c r="C5" s="39"/>
    </row>
    <row r="6" spans="1:5" ht="15" customHeight="1">
      <c r="A6" s="38" t="s">
        <v>76</v>
      </c>
      <c r="B6" s="38"/>
      <c r="C6" s="39"/>
    </row>
    <row r="7" spans="1:5" ht="15" customHeight="1">
      <c r="A7" s="37"/>
      <c r="B7" s="37"/>
      <c r="C7" s="39"/>
    </row>
    <row r="8" spans="1:5" ht="15" customHeight="1">
      <c r="A8" s="37" t="s">
        <v>79</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2016 - June 30, 2017</v>
      </c>
    </row>
    <row r="12" spans="1:5">
      <c r="A12" s="37"/>
      <c r="B12" s="37"/>
      <c r="C12" s="57" t="s">
        <v>20</v>
      </c>
      <c r="D12" s="57" t="s">
        <v>21</v>
      </c>
      <c r="E12" s="57" t="s">
        <v>35</v>
      </c>
    </row>
    <row r="13" spans="1:5" ht="39.950000000000003" customHeight="1">
      <c r="A13" s="85" t="s">
        <v>86</v>
      </c>
      <c r="B13" s="85" t="s">
        <v>83</v>
      </c>
      <c r="C13" s="118" t="s">
        <v>81</v>
      </c>
      <c r="D13" s="118" t="s">
        <v>80</v>
      </c>
      <c r="E13" s="118" t="s">
        <v>82</v>
      </c>
    </row>
    <row r="14" spans="1:5" ht="36" customHeight="1">
      <c r="A14" s="221" t="s">
        <v>327</v>
      </c>
      <c r="B14" s="58" t="s">
        <v>84</v>
      </c>
      <c r="C14" s="63"/>
      <c r="D14" s="63"/>
      <c r="E14" s="64">
        <f>IF(D14=0,0,C14/D14)</f>
        <v>0</v>
      </c>
    </row>
    <row r="15" spans="1:5" ht="36" customHeight="1">
      <c r="A15" s="221" t="s">
        <v>328</v>
      </c>
      <c r="B15" s="58" t="s">
        <v>84</v>
      </c>
      <c r="C15" s="63"/>
      <c r="D15" s="63"/>
      <c r="E15" s="64">
        <f t="shared" ref="E15:E16" si="0">IF(D15=0,0,C15/D15)</f>
        <v>0</v>
      </c>
    </row>
    <row r="16" spans="1:5" ht="38.25">
      <c r="A16" s="221" t="s">
        <v>329</v>
      </c>
      <c r="B16" s="58" t="s">
        <v>84</v>
      </c>
      <c r="C16" s="63"/>
      <c r="D16" s="63"/>
      <c r="E16" s="64">
        <f t="shared" si="0"/>
        <v>0</v>
      </c>
    </row>
    <row r="17" spans="1:6" ht="36" customHeight="1">
      <c r="A17" s="77" t="s">
        <v>88</v>
      </c>
      <c r="B17" s="58" t="s">
        <v>84</v>
      </c>
      <c r="C17" s="63"/>
      <c r="D17" s="63"/>
      <c r="E17" s="64">
        <f>IF(D17=0,0,C17/D17)</f>
        <v>0</v>
      </c>
    </row>
    <row r="18" spans="1:6" ht="36" customHeight="1">
      <c r="A18" s="77" t="s">
        <v>89</v>
      </c>
      <c r="B18" s="58" t="s">
        <v>84</v>
      </c>
      <c r="C18" s="63"/>
      <c r="D18" s="63"/>
      <c r="E18" s="64">
        <f>IF(D18=0,0,C18/D18)</f>
        <v>0</v>
      </c>
    </row>
    <row r="19" spans="1:6" ht="36" customHeight="1">
      <c r="A19" s="78" t="s">
        <v>90</v>
      </c>
      <c r="B19" s="58" t="s">
        <v>84</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7" type="noConversion"/>
  <conditionalFormatting sqref="C3">
    <cfRule type="expression" dxfId="303" priority="5">
      <formula>C3="Data Not Entered On Set-Up Worksheet"</formula>
    </cfRule>
  </conditionalFormatting>
  <conditionalFormatting sqref="C8">
    <cfRule type="expression" dxfId="302" priority="4">
      <formula>C8="Data Not Entered On Set-Up Worksheet"</formula>
    </cfRule>
  </conditionalFormatting>
  <conditionalFormatting sqref="C10">
    <cfRule type="expression" dxfId="301" priority="3">
      <formula>C10="Data Not Entered On Set-Up Worksheet"</formula>
    </cfRule>
  </conditionalFormatting>
  <conditionalFormatting sqref="C14:D14 C17:D19">
    <cfRule type="cellIs" dxfId="300" priority="2" operator="equal">
      <formula>""</formula>
    </cfRule>
  </conditionalFormatting>
  <conditionalFormatting sqref="C15:D16">
    <cfRule type="cellIs" dxfId="299"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K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5" width="17.7109375" style="28" customWidth="1"/>
    <col min="26" max="26" width="8.85546875" style="28" bestFit="1" customWidth="1"/>
    <col min="27" max="16384" width="9.140625" style="28"/>
  </cols>
  <sheetData>
    <row r="1" spans="1:37" ht="15" customHeight="1">
      <c r="A1" s="55" t="s">
        <v>77</v>
      </c>
    </row>
    <row r="2" spans="1:37" ht="15" customHeight="1">
      <c r="A2" s="55" t="s">
        <v>78</v>
      </c>
    </row>
    <row r="3" spans="1:37" ht="15" customHeight="1">
      <c r="A3" s="37" t="s">
        <v>342</v>
      </c>
      <c r="C3" s="59">
        <f>IF('Set-Up Worksheet'!F3="","Data Not Entered On Set-Up Worksheet",'Set-Up Worksheet'!F3)</f>
        <v>2017</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79</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2016 - June 30, 2017</v>
      </c>
      <c r="F10" s="175" t="s">
        <v>164</v>
      </c>
      <c r="I10" s="61"/>
      <c r="L10" s="61"/>
      <c r="O10" s="61"/>
      <c r="R10" s="61"/>
      <c r="U10" s="61"/>
      <c r="X10" s="61"/>
    </row>
    <row r="11" spans="1:37" ht="13.5" thickBot="1"/>
    <row r="12" spans="1:37" s="44" customFormat="1" ht="18" customHeight="1" thickBot="1">
      <c r="A12" s="37"/>
      <c r="B12" s="159" t="s">
        <v>196</v>
      </c>
      <c r="C12" s="160"/>
      <c r="D12" s="161"/>
      <c r="E12" s="159" t="s">
        <v>300</v>
      </c>
      <c r="F12" s="160"/>
      <c r="G12" s="161"/>
      <c r="H12" s="159" t="s">
        <v>301</v>
      </c>
      <c r="I12" s="160"/>
      <c r="J12" s="161"/>
      <c r="K12" s="159" t="s">
        <v>302</v>
      </c>
      <c r="L12" s="160"/>
      <c r="M12" s="161"/>
      <c r="N12" s="159" t="s">
        <v>303</v>
      </c>
      <c r="O12" s="160"/>
      <c r="P12" s="161"/>
      <c r="Q12" s="159" t="s">
        <v>304</v>
      </c>
      <c r="R12" s="160"/>
      <c r="S12" s="161"/>
      <c r="T12" s="159" t="s">
        <v>305</v>
      </c>
      <c r="U12" s="160"/>
      <c r="V12" s="161"/>
      <c r="W12" s="159" t="s">
        <v>306</v>
      </c>
      <c r="X12" s="160"/>
      <c r="Y12" s="161"/>
    </row>
    <row r="13" spans="1:37"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50000000000003" customHeight="1">
      <c r="A14" s="171" t="s">
        <v>195</v>
      </c>
      <c r="B14" s="162" t="s">
        <v>307</v>
      </c>
      <c r="C14" s="163" t="s">
        <v>192</v>
      </c>
      <c r="D14" s="164" t="s">
        <v>308</v>
      </c>
      <c r="E14" s="162" t="s">
        <v>307</v>
      </c>
      <c r="F14" s="163" t="s">
        <v>192</v>
      </c>
      <c r="G14" s="164" t="s">
        <v>308</v>
      </c>
      <c r="H14" s="162" t="s">
        <v>307</v>
      </c>
      <c r="I14" s="163" t="s">
        <v>192</v>
      </c>
      <c r="J14" s="164" t="s">
        <v>308</v>
      </c>
      <c r="K14" s="162" t="s">
        <v>307</v>
      </c>
      <c r="L14" s="163" t="s">
        <v>192</v>
      </c>
      <c r="M14" s="164" t="s">
        <v>308</v>
      </c>
      <c r="N14" s="162" t="s">
        <v>307</v>
      </c>
      <c r="O14" s="163" t="s">
        <v>192</v>
      </c>
      <c r="P14" s="164" t="s">
        <v>308</v>
      </c>
      <c r="Q14" s="162" t="s">
        <v>307</v>
      </c>
      <c r="R14" s="163" t="s">
        <v>192</v>
      </c>
      <c r="S14" s="164" t="s">
        <v>308</v>
      </c>
      <c r="T14" s="162" t="s">
        <v>307</v>
      </c>
      <c r="U14" s="163" t="s">
        <v>192</v>
      </c>
      <c r="V14" s="164" t="s">
        <v>308</v>
      </c>
      <c r="W14" s="162" t="s">
        <v>307</v>
      </c>
      <c r="X14" s="163" t="s">
        <v>192</v>
      </c>
      <c r="Y14" s="164" t="s">
        <v>308</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38" si="0">IF($A16="","",IF(C16=0,0,B16/C16))</f>
        <v/>
      </c>
      <c r="E16" s="165"/>
      <c r="F16" s="157"/>
      <c r="G16" s="166" t="str">
        <f t="shared" ref="G16:G38" si="1">IF($A16="","",IF(F16=0,0,E16/F16))</f>
        <v/>
      </c>
      <c r="H16" s="165"/>
      <c r="I16" s="157"/>
      <c r="J16" s="166" t="str">
        <f t="shared" ref="J16:J38" si="2">IF($A16="","",IF(I16=0,0,H16/I16))</f>
        <v/>
      </c>
      <c r="K16" s="165"/>
      <c r="L16" s="157"/>
      <c r="M16" s="166" t="str">
        <f t="shared" ref="M16:M38" si="3">IF($A16="","",IF(L16=0,0,K16/L16))</f>
        <v/>
      </c>
      <c r="N16" s="165"/>
      <c r="O16" s="157"/>
      <c r="P16" s="166" t="str">
        <f t="shared" ref="P16:P38" si="4">IF($A16="","",IF(O16=0,0,N16/O16))</f>
        <v/>
      </c>
      <c r="Q16" s="165"/>
      <c r="R16" s="157"/>
      <c r="S16" s="166" t="str">
        <f t="shared" ref="S16:S38" si="5">IF($A16="","",IF(R16=0,0,Q16/R16))</f>
        <v/>
      </c>
      <c r="T16" s="165"/>
      <c r="U16" s="157"/>
      <c r="V16" s="166" t="str">
        <f t="shared" ref="V16:V38" si="6">IF($A16="","",IF(U16=0,0,T16/U16))</f>
        <v/>
      </c>
      <c r="W16" s="170" t="str">
        <f t="shared" ref="W16:X38" si="7">IF($A16="","",SUM(B16,E16,H16,K16,N16,Q16,T16))</f>
        <v/>
      </c>
      <c r="X16" s="158" t="str">
        <f t="shared" si="7"/>
        <v/>
      </c>
      <c r="Y16" s="166" t="str">
        <f t="shared" ref="Y16:Y38"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 si="9">IF($A37="","",IF(C37=0,0,B37/C37))</f>
        <v/>
      </c>
      <c r="E37" s="165"/>
      <c r="F37" s="157"/>
      <c r="G37" s="166" t="str">
        <f t="shared" ref="G37" si="10">IF($A37="","",IF(F37=0,0,E37/F37))</f>
        <v/>
      </c>
      <c r="H37" s="165"/>
      <c r="I37" s="157"/>
      <c r="J37" s="166" t="str">
        <f t="shared" ref="J37" si="11">IF($A37="","",IF(I37=0,0,H37/I37))</f>
        <v/>
      </c>
      <c r="K37" s="165"/>
      <c r="L37" s="157"/>
      <c r="M37" s="166" t="str">
        <f t="shared" ref="M37" si="12">IF($A37="","",IF(L37=0,0,K37/L37))</f>
        <v/>
      </c>
      <c r="N37" s="165"/>
      <c r="O37" s="157"/>
      <c r="P37" s="166" t="str">
        <f t="shared" ref="P37" si="13">IF($A37="","",IF(O37=0,0,N37/O37))</f>
        <v/>
      </c>
      <c r="Q37" s="165"/>
      <c r="R37" s="157"/>
      <c r="S37" s="166" t="str">
        <f t="shared" ref="S37" si="14">IF($A37="","",IF(R37=0,0,Q37/R37))</f>
        <v/>
      </c>
      <c r="T37" s="165"/>
      <c r="U37" s="157"/>
      <c r="V37" s="166" t="str">
        <f t="shared" ref="V37" si="15">IF($A37="","",IF(U37=0,0,T37/U37))</f>
        <v/>
      </c>
      <c r="W37" s="170" t="str">
        <f t="shared" ref="W37" si="16">IF($A37="","",SUM(B37,E37,H37,K37,N37,Q37,T37))</f>
        <v/>
      </c>
      <c r="X37" s="158" t="str">
        <f t="shared" ref="X37" si="17">IF($A37="","",SUM(C37,F37,I37,L37,O37,R37,U37))</f>
        <v/>
      </c>
      <c r="Y37" s="166" t="str">
        <f t="shared" ref="Y37" si="18">IF($A37="","",IF(X37=0,0,W37/X37))</f>
        <v/>
      </c>
    </row>
    <row r="38" spans="1:25" ht="18" customHeight="1">
      <c r="A38" s="173" t="str">
        <f>IF($C$8="Data Not Entered On Set-Up Worksheet","",IF(OR(VLOOKUP($C$8,County_Lookup,25,FALSE)="",VLOOKUP($C$8,County_Lookup,25,FALSE)=0),"",VLOOKUP($C$8,County_Lookup,25,FALSE)))</f>
        <v/>
      </c>
      <c r="B38" s="165"/>
      <c r="C38" s="157"/>
      <c r="D38" s="166" t="str">
        <f t="shared" si="0"/>
        <v/>
      </c>
      <c r="E38" s="165"/>
      <c r="F38" s="157"/>
      <c r="G38" s="166" t="str">
        <f t="shared" si="1"/>
        <v/>
      </c>
      <c r="H38" s="165"/>
      <c r="I38" s="157"/>
      <c r="J38" s="166" t="str">
        <f t="shared" si="2"/>
        <v/>
      </c>
      <c r="K38" s="165"/>
      <c r="L38" s="157"/>
      <c r="M38" s="166" t="str">
        <f t="shared" si="3"/>
        <v/>
      </c>
      <c r="N38" s="165"/>
      <c r="O38" s="157"/>
      <c r="P38" s="166" t="str">
        <f t="shared" si="4"/>
        <v/>
      </c>
      <c r="Q38" s="165"/>
      <c r="R38" s="157"/>
      <c r="S38" s="166" t="str">
        <f t="shared" si="5"/>
        <v/>
      </c>
      <c r="T38" s="165"/>
      <c r="U38" s="157"/>
      <c r="V38" s="166" t="str">
        <f t="shared" si="6"/>
        <v/>
      </c>
      <c r="W38" s="170" t="str">
        <f t="shared" si="7"/>
        <v/>
      </c>
      <c r="X38" s="158" t="str">
        <f t="shared" si="7"/>
        <v/>
      </c>
      <c r="Y38" s="166" t="str">
        <f t="shared" si="8"/>
        <v/>
      </c>
    </row>
    <row r="39" spans="1:25" ht="18" customHeight="1" thickBot="1">
      <c r="A39" s="174" t="s">
        <v>2</v>
      </c>
      <c r="B39" s="167">
        <f>SUM(B15:B38)</f>
        <v>0</v>
      </c>
      <c r="C39" s="168">
        <f>SUM(C15:C38)</f>
        <v>0</v>
      </c>
      <c r="D39" s="169">
        <f t="shared" ref="D39" si="19">IF(C39=0,0,B39/C39)</f>
        <v>0</v>
      </c>
      <c r="E39" s="167">
        <f>SUM(E15:E38)</f>
        <v>0</v>
      </c>
      <c r="F39" s="168">
        <f>SUM(F15:F38)</f>
        <v>0</v>
      </c>
      <c r="G39" s="169">
        <f t="shared" ref="G39" si="20">IF(F39=0,0,E39/F39)</f>
        <v>0</v>
      </c>
      <c r="H39" s="167">
        <f>SUM(H15:H38)</f>
        <v>0</v>
      </c>
      <c r="I39" s="168">
        <f>SUM(I15:I38)</f>
        <v>0</v>
      </c>
      <c r="J39" s="169">
        <f t="shared" ref="J39" si="21">IF(I39=0,0,H39/I39)</f>
        <v>0</v>
      </c>
      <c r="K39" s="167">
        <f>SUM(K15:K38)</f>
        <v>0</v>
      </c>
      <c r="L39" s="168">
        <f>SUM(L15:L38)</f>
        <v>0</v>
      </c>
      <c r="M39" s="169">
        <f t="shared" ref="M39" si="22">IF(L39=0,0,K39/L39)</f>
        <v>0</v>
      </c>
      <c r="N39" s="167">
        <f>SUM(N15:N38)</f>
        <v>0</v>
      </c>
      <c r="O39" s="168">
        <f>SUM(O15:O38)</f>
        <v>0</v>
      </c>
      <c r="P39" s="169">
        <f t="shared" ref="P39" si="23">IF(O39=0,0,N39/O39)</f>
        <v>0</v>
      </c>
      <c r="Q39" s="167">
        <f>SUM(Q15:Q38)</f>
        <v>0</v>
      </c>
      <c r="R39" s="168">
        <f>SUM(R15:R38)</f>
        <v>0</v>
      </c>
      <c r="S39" s="169">
        <f t="shared" ref="S39" si="24">IF(R39=0,0,Q39/R39)</f>
        <v>0</v>
      </c>
      <c r="T39" s="167">
        <f>SUM(T15:T38)</f>
        <v>0</v>
      </c>
      <c r="U39" s="168">
        <f>SUM(U15:U38)</f>
        <v>0</v>
      </c>
      <c r="V39" s="169">
        <f t="shared" ref="V39" si="25">IF(U39=0,0,T39/U39)</f>
        <v>0</v>
      </c>
      <c r="W39" s="167">
        <f>SUM(W15:W38)</f>
        <v>0</v>
      </c>
      <c r="X39" s="168">
        <f>SUM(X15:X38)</f>
        <v>0</v>
      </c>
      <c r="Y39" s="169">
        <f t="shared" ref="Y39" si="26">IF(X39=0,0,W39/X39)</f>
        <v>0</v>
      </c>
    </row>
  </sheetData>
  <sheetProtection sheet="1" objects="1" scenarios="1"/>
  <conditionalFormatting sqref="C3">
    <cfRule type="expression" dxfId="166" priority="37">
      <formula>C3="Data Not Entered On Set-Up Worksheet"</formula>
    </cfRule>
  </conditionalFormatting>
  <conditionalFormatting sqref="C8">
    <cfRule type="expression" dxfId="165" priority="36">
      <formula>C8="Data Not Entered On Set-Up Worksheet"</formula>
    </cfRule>
  </conditionalFormatting>
  <conditionalFormatting sqref="C10">
    <cfRule type="expression" dxfId="164" priority="35">
      <formula>C10="Data Not Entered On Set-Up Worksheet"</formula>
    </cfRule>
  </conditionalFormatting>
  <conditionalFormatting sqref="B15:C36 B38:C38">
    <cfRule type="expression" dxfId="163" priority="34">
      <formula>AND($A15&lt;&gt;"",B15="")</formula>
    </cfRule>
  </conditionalFormatting>
  <conditionalFormatting sqref="F3">
    <cfRule type="expression" dxfId="162" priority="33">
      <formula>F3="Data Not Entered On Set-Up Worksheet"</formula>
    </cfRule>
  </conditionalFormatting>
  <conditionalFormatting sqref="F10">
    <cfRule type="expression" dxfId="161" priority="32">
      <formula>F10="Data Not Entered On Set-Up Worksheet"</formula>
    </cfRule>
  </conditionalFormatting>
  <conditionalFormatting sqref="I3">
    <cfRule type="expression" dxfId="160" priority="31">
      <formula>I3="Data Not Entered On Set-Up Worksheet"</formula>
    </cfRule>
  </conditionalFormatting>
  <conditionalFormatting sqref="I8">
    <cfRule type="expression" dxfId="159" priority="30">
      <formula>I8="Data Not Entered On Set-Up Worksheet"</formula>
    </cfRule>
  </conditionalFormatting>
  <conditionalFormatting sqref="I10">
    <cfRule type="expression" dxfId="158" priority="29">
      <formula>I10="Data Not Entered On Set-Up Worksheet"</formula>
    </cfRule>
  </conditionalFormatting>
  <conditionalFormatting sqref="L3">
    <cfRule type="expression" dxfId="157" priority="28">
      <formula>L3="Data Not Entered On Set-Up Worksheet"</formula>
    </cfRule>
  </conditionalFormatting>
  <conditionalFormatting sqref="L8">
    <cfRule type="expression" dxfId="156" priority="27">
      <formula>L8="Data Not Entered On Set-Up Worksheet"</formula>
    </cfRule>
  </conditionalFormatting>
  <conditionalFormatting sqref="L10">
    <cfRule type="expression" dxfId="155" priority="26">
      <formula>L10="Data Not Entered On Set-Up Worksheet"</formula>
    </cfRule>
  </conditionalFormatting>
  <conditionalFormatting sqref="O3">
    <cfRule type="expression" dxfId="154" priority="25">
      <formula>O3="Data Not Entered On Set-Up Worksheet"</formula>
    </cfRule>
  </conditionalFormatting>
  <conditionalFormatting sqref="O8">
    <cfRule type="expression" dxfId="153" priority="24">
      <formula>O8="Data Not Entered On Set-Up Worksheet"</formula>
    </cfRule>
  </conditionalFormatting>
  <conditionalFormatting sqref="O10">
    <cfRule type="expression" dxfId="152" priority="23">
      <formula>O10="Data Not Entered On Set-Up Worksheet"</formula>
    </cfRule>
  </conditionalFormatting>
  <conditionalFormatting sqref="R3">
    <cfRule type="expression" dxfId="151" priority="22">
      <formula>R3="Data Not Entered On Set-Up Worksheet"</formula>
    </cfRule>
  </conditionalFormatting>
  <conditionalFormatting sqref="R8">
    <cfRule type="expression" dxfId="150" priority="21">
      <formula>R8="Data Not Entered On Set-Up Worksheet"</formula>
    </cfRule>
  </conditionalFormatting>
  <conditionalFormatting sqref="R10">
    <cfRule type="expression" dxfId="149" priority="20">
      <formula>R10="Data Not Entered On Set-Up Worksheet"</formula>
    </cfRule>
  </conditionalFormatting>
  <conditionalFormatting sqref="U3">
    <cfRule type="expression" dxfId="148" priority="19">
      <formula>U3="Data Not Entered On Set-Up Worksheet"</formula>
    </cfRule>
  </conditionalFormatting>
  <conditionalFormatting sqref="U8">
    <cfRule type="expression" dxfId="147" priority="18">
      <formula>U8="Data Not Entered On Set-Up Worksheet"</formula>
    </cfRule>
  </conditionalFormatting>
  <conditionalFormatting sqref="U10">
    <cfRule type="expression" dxfId="146" priority="17">
      <formula>U10="Data Not Entered On Set-Up Worksheet"</formula>
    </cfRule>
  </conditionalFormatting>
  <conditionalFormatting sqref="X3">
    <cfRule type="expression" dxfId="145" priority="16">
      <formula>X3="Data Not Entered On Set-Up Worksheet"</formula>
    </cfRule>
  </conditionalFormatting>
  <conditionalFormatting sqref="X8">
    <cfRule type="expression" dxfId="144" priority="15">
      <formula>X8="Data Not Entered On Set-Up Worksheet"</formula>
    </cfRule>
  </conditionalFormatting>
  <conditionalFormatting sqref="X10">
    <cfRule type="expression" dxfId="143" priority="14">
      <formula>X10="Data Not Entered On Set-Up Worksheet"</formula>
    </cfRule>
  </conditionalFormatting>
  <conditionalFormatting sqref="E15:F36 E38:F38">
    <cfRule type="expression" dxfId="142" priority="13">
      <formula>AND($A15&lt;&gt;"",E15="")</formula>
    </cfRule>
  </conditionalFormatting>
  <conditionalFormatting sqref="H15:I36 H38:I38">
    <cfRule type="expression" dxfId="141" priority="12">
      <formula>AND($A15&lt;&gt;"",H15="")</formula>
    </cfRule>
  </conditionalFormatting>
  <conditionalFormatting sqref="K15:L36 K38:L38">
    <cfRule type="expression" dxfId="140" priority="11">
      <formula>AND($A15&lt;&gt;"",K15="")</formula>
    </cfRule>
  </conditionalFormatting>
  <conditionalFormatting sqref="N15:O36 N38:O38">
    <cfRule type="expression" dxfId="139" priority="10">
      <formula>AND($A15&lt;&gt;"",N15="")</formula>
    </cfRule>
  </conditionalFormatting>
  <conditionalFormatting sqref="Q15:R36 Q38:R38">
    <cfRule type="expression" dxfId="138" priority="9">
      <formula>AND($A15&lt;&gt;"",Q15="")</formula>
    </cfRule>
  </conditionalFormatting>
  <conditionalFormatting sqref="T15:U36 T38:U38">
    <cfRule type="expression" dxfId="137" priority="8">
      <formula>AND($A15&lt;&gt;"",T15="")</formula>
    </cfRule>
  </conditionalFormatting>
  <conditionalFormatting sqref="B37:C37">
    <cfRule type="expression" dxfId="136" priority="7">
      <formula>AND($A37&lt;&gt;"",B37="")</formula>
    </cfRule>
  </conditionalFormatting>
  <conditionalFormatting sqref="E37:F37">
    <cfRule type="expression" dxfId="135" priority="6">
      <formula>AND($A37&lt;&gt;"",E37="")</formula>
    </cfRule>
  </conditionalFormatting>
  <conditionalFormatting sqref="H37:I37">
    <cfRule type="expression" dxfId="134" priority="5">
      <formula>AND($A37&lt;&gt;"",H37="")</formula>
    </cfRule>
  </conditionalFormatting>
  <conditionalFormatting sqref="K37:L37">
    <cfRule type="expression" dxfId="133" priority="4">
      <formula>AND($A37&lt;&gt;"",K37="")</formula>
    </cfRule>
  </conditionalFormatting>
  <conditionalFormatting sqref="N37:O37">
    <cfRule type="expression" dxfId="132" priority="3">
      <formula>AND($A37&lt;&gt;"",N37="")</formula>
    </cfRule>
  </conditionalFormatting>
  <conditionalFormatting sqref="Q37:R37">
    <cfRule type="expression" dxfId="131" priority="2">
      <formula>AND($A37&lt;&gt;"",Q37="")</formula>
    </cfRule>
  </conditionalFormatting>
  <conditionalFormatting sqref="T37:U37">
    <cfRule type="expression" dxfId="130" priority="1">
      <formula>AND($A37&lt;&gt;"",T37="")</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A7" sqref="A7"/>
    </sheetView>
  </sheetViews>
  <sheetFormatPr defaultRowHeight="12.75"/>
  <cols>
    <col min="1" max="1" width="22.42578125" style="28" customWidth="1"/>
    <col min="2" max="13" width="20.7109375" style="28" customWidth="1"/>
    <col min="14" max="14" width="8.85546875" style="28" bestFit="1" customWidth="1"/>
    <col min="15" max="16384" width="9.140625" style="28"/>
  </cols>
  <sheetData>
    <row r="1" spans="1:25" ht="15" customHeight="1">
      <c r="A1" s="55" t="s">
        <v>77</v>
      </c>
    </row>
    <row r="2" spans="1:25" ht="15" customHeight="1">
      <c r="A2" s="55" t="s">
        <v>78</v>
      </c>
    </row>
    <row r="3" spans="1:25" ht="15" customHeight="1">
      <c r="A3" s="37" t="s">
        <v>342</v>
      </c>
      <c r="C3" s="59">
        <f>IF('Set-Up Worksheet'!F3="","Data Not Entered On Set-Up Worksheet",'Set-Up Worksheet'!F3)</f>
        <v>2017</v>
      </c>
      <c r="F3" s="59"/>
      <c r="I3" s="59"/>
      <c r="L3" s="59"/>
    </row>
    <row r="4" spans="1:25" ht="15" customHeight="1">
      <c r="C4" s="39"/>
      <c r="F4" s="39"/>
      <c r="I4" s="39"/>
      <c r="L4" s="39"/>
    </row>
    <row r="5" spans="1:25" ht="15" customHeight="1">
      <c r="A5" s="37" t="s">
        <v>52</v>
      </c>
      <c r="C5" s="39"/>
      <c r="F5" s="39"/>
      <c r="I5" s="39"/>
      <c r="L5" s="39"/>
    </row>
    <row r="6" spans="1:25" ht="15" customHeight="1">
      <c r="A6" s="37" t="s">
        <v>346</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79</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2016 - June 30, 2017</v>
      </c>
      <c r="F10" s="175" t="s">
        <v>164</v>
      </c>
      <c r="I10" s="61"/>
      <c r="L10" s="61"/>
    </row>
    <row r="11" spans="1:25" ht="13.5" thickBot="1"/>
    <row r="12" spans="1:25" s="44" customFormat="1" ht="18" customHeight="1" thickBot="1">
      <c r="A12" s="37"/>
      <c r="B12" s="159" t="s">
        <v>302</v>
      </c>
      <c r="C12" s="160"/>
      <c r="D12" s="161"/>
      <c r="E12" s="159" t="s">
        <v>303</v>
      </c>
      <c r="F12" s="160"/>
      <c r="G12" s="161"/>
      <c r="H12" s="159" t="s">
        <v>304</v>
      </c>
      <c r="I12" s="160"/>
      <c r="J12" s="161"/>
      <c r="K12" s="159" t="s">
        <v>332</v>
      </c>
      <c r="L12" s="160"/>
      <c r="M12" s="161"/>
    </row>
    <row r="13" spans="1:25"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6.5">
      <c r="A14" s="171" t="s">
        <v>195</v>
      </c>
      <c r="B14" s="162" t="s">
        <v>310</v>
      </c>
      <c r="C14" s="163" t="s">
        <v>311</v>
      </c>
      <c r="D14" s="164" t="s">
        <v>309</v>
      </c>
      <c r="E14" s="162" t="s">
        <v>310</v>
      </c>
      <c r="F14" s="163" t="s">
        <v>311</v>
      </c>
      <c r="G14" s="164" t="s">
        <v>309</v>
      </c>
      <c r="H14" s="162" t="s">
        <v>310</v>
      </c>
      <c r="I14" s="163" t="s">
        <v>311</v>
      </c>
      <c r="J14" s="164" t="s">
        <v>309</v>
      </c>
      <c r="K14" s="162" t="s">
        <v>310</v>
      </c>
      <c r="L14" s="163" t="s">
        <v>311</v>
      </c>
      <c r="M14" s="164" t="s">
        <v>309</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8" si="0">IF($A15="","",SUM(B15,E15,H15))</f>
        <v/>
      </c>
      <c r="L15" s="158" t="str">
        <f t="shared" ref="L15:L38"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8" si="2">IF($A16="","",IF(C16=0,0,B16/C16))</f>
        <v/>
      </c>
      <c r="E16" s="165"/>
      <c r="F16" s="157"/>
      <c r="G16" s="166" t="str">
        <f t="shared" ref="G16:G38" si="3">IF($A16="","",IF(F16=0,0,E16/F16))</f>
        <v/>
      </c>
      <c r="H16" s="165"/>
      <c r="I16" s="157"/>
      <c r="J16" s="166" t="str">
        <f t="shared" ref="J16:J38" si="4">IF($A16="","",IF(I16=0,0,H16/I16))</f>
        <v/>
      </c>
      <c r="K16" s="170" t="str">
        <f t="shared" si="0"/>
        <v/>
      </c>
      <c r="L16" s="158" t="str">
        <f t="shared" si="1"/>
        <v/>
      </c>
      <c r="M16" s="166" t="str">
        <f t="shared" ref="M16:M38"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 si="6">IF($A37="","",IF(C37=0,0,B37/C37))</f>
        <v/>
      </c>
      <c r="E37" s="165"/>
      <c r="F37" s="157"/>
      <c r="G37" s="166" t="str">
        <f t="shared" ref="G37" si="7">IF($A37="","",IF(F37=0,0,E37/F37))</f>
        <v/>
      </c>
      <c r="H37" s="165"/>
      <c r="I37" s="157"/>
      <c r="J37" s="166" t="str">
        <f t="shared" ref="J37" si="8">IF($A37="","",IF(I37=0,0,H37/I37))</f>
        <v/>
      </c>
      <c r="K37" s="170" t="str">
        <f t="shared" ref="K37" si="9">IF($A37="","",SUM(B37,E37,H37))</f>
        <v/>
      </c>
      <c r="L37" s="158" t="str">
        <f t="shared" ref="L37" si="10">IF($A37="","",SUM(C37,F37,I37))</f>
        <v/>
      </c>
      <c r="M37" s="166" t="str">
        <f t="shared" ref="M37" si="11">IF($A37="","",IF(L37=0,0,K37/L37))</f>
        <v/>
      </c>
    </row>
    <row r="38" spans="1:13" ht="18" customHeight="1">
      <c r="A38" s="173" t="str">
        <f>IF($C$8="Data Not Entered On Set-Up Worksheet","",IF(OR(VLOOKUP($C$8,County_Lookup,25,FALSE)="",VLOOKUP($C$8,County_Lookup,25,FALSE)=0),"",VLOOKUP($C$8,County_Lookup,25,FALSE)))</f>
        <v/>
      </c>
      <c r="B38" s="165"/>
      <c r="C38" s="157"/>
      <c r="D38" s="166" t="str">
        <f t="shared" si="2"/>
        <v/>
      </c>
      <c r="E38" s="165"/>
      <c r="F38" s="157"/>
      <c r="G38" s="166" t="str">
        <f t="shared" si="3"/>
        <v/>
      </c>
      <c r="H38" s="165"/>
      <c r="I38" s="157"/>
      <c r="J38" s="166" t="str">
        <f t="shared" si="4"/>
        <v/>
      </c>
      <c r="K38" s="170" t="str">
        <f t="shared" si="0"/>
        <v/>
      </c>
      <c r="L38" s="158" t="str">
        <f t="shared" si="1"/>
        <v/>
      </c>
      <c r="M38" s="166" t="str">
        <f t="shared" si="5"/>
        <v/>
      </c>
    </row>
    <row r="39" spans="1:13" ht="18" customHeight="1" thickBot="1">
      <c r="A39" s="174" t="s">
        <v>2</v>
      </c>
      <c r="B39" s="167">
        <f>SUM(B15:B38)</f>
        <v>0</v>
      </c>
      <c r="C39" s="168">
        <f>SUM(C15:C38)</f>
        <v>0</v>
      </c>
      <c r="D39" s="169">
        <f t="shared" ref="D39" si="12">IF(C39=0,0,B39/C39)</f>
        <v>0</v>
      </c>
      <c r="E39" s="167">
        <f>SUM(E15:E38)</f>
        <v>0</v>
      </c>
      <c r="F39" s="168">
        <f>SUM(F15:F38)</f>
        <v>0</v>
      </c>
      <c r="G39" s="169">
        <f t="shared" ref="G39" si="13">IF(F39=0,0,E39/F39)</f>
        <v>0</v>
      </c>
      <c r="H39" s="167">
        <f>SUM(H15:H38)</f>
        <v>0</v>
      </c>
      <c r="I39" s="168">
        <f>SUM(I15:I38)</f>
        <v>0</v>
      </c>
      <c r="J39" s="169">
        <f t="shared" ref="J39" si="14">IF(I39=0,0,H39/I39)</f>
        <v>0</v>
      </c>
      <c r="K39" s="167">
        <f>SUM(K15:K38)</f>
        <v>0</v>
      </c>
      <c r="L39" s="168">
        <f>SUM(L15:L38)</f>
        <v>0</v>
      </c>
      <c r="M39" s="169">
        <f t="shared" ref="M39" si="15">IF(L39=0,0,K39/L39)</f>
        <v>0</v>
      </c>
    </row>
  </sheetData>
  <sheetProtection sheet="1" objects="1" scenarios="1"/>
  <conditionalFormatting sqref="C3">
    <cfRule type="expression" dxfId="129" priority="33">
      <formula>C3="Data Not Entered On Set-Up Worksheet"</formula>
    </cfRule>
  </conditionalFormatting>
  <conditionalFormatting sqref="C8">
    <cfRule type="expression" dxfId="128" priority="32">
      <formula>C8="Data Not Entered On Set-Up Worksheet"</formula>
    </cfRule>
  </conditionalFormatting>
  <conditionalFormatting sqref="C10">
    <cfRule type="expression" dxfId="127" priority="31">
      <formula>C10="Data Not Entered On Set-Up Worksheet"</formula>
    </cfRule>
  </conditionalFormatting>
  <conditionalFormatting sqref="B15:C36 B38:C38">
    <cfRule type="expression" dxfId="126" priority="30">
      <formula>AND($A15&lt;&gt;"",B15="")</formula>
    </cfRule>
  </conditionalFormatting>
  <conditionalFormatting sqref="F3">
    <cfRule type="expression" dxfId="125" priority="29">
      <formula>F3="Data Not Entered On Set-Up Worksheet"</formula>
    </cfRule>
  </conditionalFormatting>
  <conditionalFormatting sqref="F10">
    <cfRule type="expression" dxfId="124" priority="28">
      <formula>F10="Data Not Entered On Set-Up Worksheet"</formula>
    </cfRule>
  </conditionalFormatting>
  <conditionalFormatting sqref="I3">
    <cfRule type="expression" dxfId="123" priority="27">
      <formula>I3="Data Not Entered On Set-Up Worksheet"</formula>
    </cfRule>
  </conditionalFormatting>
  <conditionalFormatting sqref="I8">
    <cfRule type="expression" dxfId="122" priority="26">
      <formula>I8="Data Not Entered On Set-Up Worksheet"</formula>
    </cfRule>
  </conditionalFormatting>
  <conditionalFormatting sqref="I10">
    <cfRule type="expression" dxfId="121" priority="25">
      <formula>I10="Data Not Entered On Set-Up Worksheet"</formula>
    </cfRule>
  </conditionalFormatting>
  <conditionalFormatting sqref="L3">
    <cfRule type="expression" dxfId="120" priority="12">
      <formula>L3="Data Not Entered On Set-Up Worksheet"</formula>
    </cfRule>
  </conditionalFormatting>
  <conditionalFormatting sqref="L8">
    <cfRule type="expression" dxfId="119" priority="11">
      <formula>L8="Data Not Entered On Set-Up Worksheet"</formula>
    </cfRule>
  </conditionalFormatting>
  <conditionalFormatting sqref="L10">
    <cfRule type="expression" dxfId="118" priority="10">
      <formula>L10="Data Not Entered On Set-Up Worksheet"</formula>
    </cfRule>
  </conditionalFormatting>
  <conditionalFormatting sqref="E15:F36 E38:F38">
    <cfRule type="expression" dxfId="117" priority="9">
      <formula>AND($A15&lt;&gt;"",E15="")</formula>
    </cfRule>
  </conditionalFormatting>
  <conditionalFormatting sqref="H15:I36 H38:I38">
    <cfRule type="expression" dxfId="116" priority="8">
      <formula>AND($A15&lt;&gt;"",H15="")</formula>
    </cfRule>
  </conditionalFormatting>
  <conditionalFormatting sqref="B37:C37">
    <cfRule type="expression" dxfId="115" priority="3">
      <formula>AND($A37&lt;&gt;"",B37="")</formula>
    </cfRule>
  </conditionalFormatting>
  <conditionalFormatting sqref="E37:F37">
    <cfRule type="expression" dxfId="114" priority="2">
      <formula>AND($A37&lt;&gt;"",E37="")</formula>
    </cfRule>
  </conditionalFormatting>
  <conditionalFormatting sqref="H37:I37">
    <cfRule type="expression" dxfId="113" priority="1">
      <formula>AND($A37&lt;&gt;"",H37="")</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Y39"/>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3" width="20.7109375" style="28" customWidth="1"/>
    <col min="14" max="14" width="8.85546875" style="28" bestFit="1" customWidth="1"/>
    <col min="15" max="16384" width="9.140625" style="28"/>
  </cols>
  <sheetData>
    <row r="1" spans="1:25" ht="15" customHeight="1">
      <c r="A1" s="55" t="s">
        <v>77</v>
      </c>
    </row>
    <row r="2" spans="1:25" ht="15" customHeight="1">
      <c r="A2" s="55" t="s">
        <v>78</v>
      </c>
    </row>
    <row r="3" spans="1:25" ht="15" customHeight="1">
      <c r="A3" s="37" t="s">
        <v>342</v>
      </c>
      <c r="C3" s="59">
        <f>IF('Set-Up Worksheet'!F3="","Data Not Entered On Set-Up Worksheet",'Set-Up Worksheet'!F3)</f>
        <v>2017</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79</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2016 - June 30, 2017</v>
      </c>
      <c r="F10" s="175" t="s">
        <v>164</v>
      </c>
      <c r="I10" s="61"/>
      <c r="L10" s="61"/>
    </row>
    <row r="11" spans="1:25" ht="13.5" thickBot="1"/>
    <row r="12" spans="1:25" s="44" customFormat="1" ht="18" customHeight="1" thickBot="1">
      <c r="A12" s="37"/>
      <c r="B12" s="159" t="s">
        <v>312</v>
      </c>
      <c r="C12" s="160"/>
      <c r="D12" s="161"/>
      <c r="E12" s="159" t="s">
        <v>330</v>
      </c>
      <c r="F12" s="160"/>
      <c r="G12" s="161"/>
      <c r="H12" s="159" t="s">
        <v>301</v>
      </c>
      <c r="I12" s="160"/>
      <c r="J12" s="161"/>
      <c r="K12" s="159" t="s">
        <v>331</v>
      </c>
      <c r="L12" s="160"/>
      <c r="M12" s="161"/>
    </row>
    <row r="13" spans="1:25" s="44" customFormat="1" ht="13.5"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6.5">
      <c r="A14" s="171" t="s">
        <v>195</v>
      </c>
      <c r="B14" s="162" t="s">
        <v>310</v>
      </c>
      <c r="C14" s="163" t="s">
        <v>311</v>
      </c>
      <c r="D14" s="164" t="s">
        <v>309</v>
      </c>
      <c r="E14" s="162" t="s">
        <v>310</v>
      </c>
      <c r="F14" s="163" t="s">
        <v>311</v>
      </c>
      <c r="G14" s="164" t="s">
        <v>309</v>
      </c>
      <c r="H14" s="162" t="s">
        <v>310</v>
      </c>
      <c r="I14" s="163" t="s">
        <v>311</v>
      </c>
      <c r="J14" s="164" t="s">
        <v>309</v>
      </c>
      <c r="K14" s="162" t="s">
        <v>310</v>
      </c>
      <c r="L14" s="163" t="s">
        <v>311</v>
      </c>
      <c r="M14" s="164" t="s">
        <v>309</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8" si="0">IF($A15="","",SUM(B15,E15,H15))</f>
        <v/>
      </c>
      <c r="L15" s="158" t="str">
        <f t="shared" ref="L15:L38"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8" si="2">IF($A16="","",IF(C16=0,0,B16/C16))</f>
        <v/>
      </c>
      <c r="E16" s="165"/>
      <c r="F16" s="157"/>
      <c r="G16" s="166" t="str">
        <f t="shared" ref="G16:G38" si="3">IF($A16="","",IF(F16=0,0,E16/F16))</f>
        <v/>
      </c>
      <c r="H16" s="165"/>
      <c r="I16" s="157"/>
      <c r="J16" s="166" t="str">
        <f t="shared" ref="J16:J38" si="4">IF($A16="","",IF(I16=0,0,H16/I16))</f>
        <v/>
      </c>
      <c r="K16" s="170" t="str">
        <f t="shared" si="0"/>
        <v/>
      </c>
      <c r="L16" s="158" t="str">
        <f t="shared" si="1"/>
        <v/>
      </c>
      <c r="M16" s="166" t="str">
        <f t="shared" ref="M16:M38"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 si="6">IF($A37="","",IF(C37=0,0,B37/C37))</f>
        <v/>
      </c>
      <c r="E37" s="165"/>
      <c r="F37" s="157"/>
      <c r="G37" s="166" t="str">
        <f t="shared" ref="G37" si="7">IF($A37="","",IF(F37=0,0,E37/F37))</f>
        <v/>
      </c>
      <c r="H37" s="165"/>
      <c r="I37" s="157"/>
      <c r="J37" s="166" t="str">
        <f t="shared" ref="J37" si="8">IF($A37="","",IF(I37=0,0,H37/I37))</f>
        <v/>
      </c>
      <c r="K37" s="170" t="str">
        <f t="shared" ref="K37" si="9">IF($A37="","",SUM(B37,E37,H37))</f>
        <v/>
      </c>
      <c r="L37" s="158" t="str">
        <f t="shared" ref="L37" si="10">IF($A37="","",SUM(C37,F37,I37))</f>
        <v/>
      </c>
      <c r="M37" s="166" t="str">
        <f t="shared" ref="M37" si="11">IF($A37="","",IF(L37=0,0,K37/L37))</f>
        <v/>
      </c>
    </row>
    <row r="38" spans="1:13" ht="18" customHeight="1">
      <c r="A38" s="173" t="str">
        <f>IF($C$8="Data Not Entered On Set-Up Worksheet","",IF(OR(VLOOKUP($C$8,County_Lookup,25,FALSE)="",VLOOKUP($C$8,County_Lookup,25,FALSE)=0),"",VLOOKUP($C$8,County_Lookup,25,FALSE)))</f>
        <v/>
      </c>
      <c r="B38" s="165"/>
      <c r="C38" s="157"/>
      <c r="D38" s="166" t="str">
        <f t="shared" si="2"/>
        <v/>
      </c>
      <c r="E38" s="165"/>
      <c r="F38" s="157"/>
      <c r="G38" s="166" t="str">
        <f t="shared" si="3"/>
        <v/>
      </c>
      <c r="H38" s="165"/>
      <c r="I38" s="157"/>
      <c r="J38" s="166" t="str">
        <f t="shared" si="4"/>
        <v/>
      </c>
      <c r="K38" s="170" t="str">
        <f t="shared" si="0"/>
        <v/>
      </c>
      <c r="L38" s="158" t="str">
        <f t="shared" si="1"/>
        <v/>
      </c>
      <c r="M38" s="166" t="str">
        <f t="shared" si="5"/>
        <v/>
      </c>
    </row>
    <row r="39" spans="1:13" ht="18" customHeight="1" thickBot="1">
      <c r="A39" s="174" t="s">
        <v>2</v>
      </c>
      <c r="B39" s="167">
        <f>SUM(B15:B38)</f>
        <v>0</v>
      </c>
      <c r="C39" s="168">
        <f>SUM(C15:C38)</f>
        <v>0</v>
      </c>
      <c r="D39" s="169">
        <f t="shared" ref="D39" si="12">IF(C39=0,0,B39/C39)</f>
        <v>0</v>
      </c>
      <c r="E39" s="167">
        <f>SUM(E15:E38)</f>
        <v>0</v>
      </c>
      <c r="F39" s="168">
        <f>SUM(F15:F38)</f>
        <v>0</v>
      </c>
      <c r="G39" s="169">
        <f t="shared" ref="G39" si="13">IF(F39=0,0,E39/F39)</f>
        <v>0</v>
      </c>
      <c r="H39" s="167">
        <f>SUM(H15:H38)</f>
        <v>0</v>
      </c>
      <c r="I39" s="168">
        <f>SUM(I15:I38)</f>
        <v>0</v>
      </c>
      <c r="J39" s="169">
        <f t="shared" ref="J39" si="14">IF(I39=0,0,H39/I39)</f>
        <v>0</v>
      </c>
      <c r="K39" s="167">
        <f>SUM(K15:K38)</f>
        <v>0</v>
      </c>
      <c r="L39" s="168">
        <f>SUM(L15:L38)</f>
        <v>0</v>
      </c>
      <c r="M39" s="169">
        <f t="shared" ref="M39" si="15">IF(L39=0,0,K39/L39)</f>
        <v>0</v>
      </c>
    </row>
  </sheetData>
  <sheetProtection sheet="1" objects="1" scenarios="1"/>
  <conditionalFormatting sqref="C3">
    <cfRule type="expression" dxfId="112" priority="17">
      <formula>C3="Data Not Entered On Set-Up Worksheet"</formula>
    </cfRule>
  </conditionalFormatting>
  <conditionalFormatting sqref="C8">
    <cfRule type="expression" dxfId="111" priority="16">
      <formula>C8="Data Not Entered On Set-Up Worksheet"</formula>
    </cfRule>
  </conditionalFormatting>
  <conditionalFormatting sqref="C10">
    <cfRule type="expression" dxfId="110" priority="15">
      <formula>C10="Data Not Entered On Set-Up Worksheet"</formula>
    </cfRule>
  </conditionalFormatting>
  <conditionalFormatting sqref="B15:C36 B38:C38">
    <cfRule type="expression" dxfId="109" priority="14">
      <formula>AND($A15&lt;&gt;"",B15="")</formula>
    </cfRule>
  </conditionalFormatting>
  <conditionalFormatting sqref="F3">
    <cfRule type="expression" dxfId="108" priority="13">
      <formula>F3="Data Not Entered On Set-Up Worksheet"</formula>
    </cfRule>
  </conditionalFormatting>
  <conditionalFormatting sqref="F10">
    <cfRule type="expression" dxfId="107" priority="12">
      <formula>F10="Data Not Entered On Set-Up Worksheet"</formula>
    </cfRule>
  </conditionalFormatting>
  <conditionalFormatting sqref="I3">
    <cfRule type="expression" dxfId="106" priority="11">
      <formula>I3="Data Not Entered On Set-Up Worksheet"</formula>
    </cfRule>
  </conditionalFormatting>
  <conditionalFormatting sqref="I8">
    <cfRule type="expression" dxfId="105" priority="10">
      <formula>I8="Data Not Entered On Set-Up Worksheet"</formula>
    </cfRule>
  </conditionalFormatting>
  <conditionalFormatting sqref="I10">
    <cfRule type="expression" dxfId="104" priority="9">
      <formula>I10="Data Not Entered On Set-Up Worksheet"</formula>
    </cfRule>
  </conditionalFormatting>
  <conditionalFormatting sqref="L3">
    <cfRule type="expression" dxfId="103" priority="8">
      <formula>L3="Data Not Entered On Set-Up Worksheet"</formula>
    </cfRule>
  </conditionalFormatting>
  <conditionalFormatting sqref="L8">
    <cfRule type="expression" dxfId="102" priority="7">
      <formula>L8="Data Not Entered On Set-Up Worksheet"</formula>
    </cfRule>
  </conditionalFormatting>
  <conditionalFormatting sqref="L10">
    <cfRule type="expression" dxfId="101" priority="6">
      <formula>L10="Data Not Entered On Set-Up Worksheet"</formula>
    </cfRule>
  </conditionalFormatting>
  <conditionalFormatting sqref="E15:F36 E38:F38">
    <cfRule type="expression" dxfId="100" priority="5">
      <formula>AND($A15&lt;&gt;"",E15="")</formula>
    </cfRule>
  </conditionalFormatting>
  <conditionalFormatting sqref="H15:I36 H38:I38">
    <cfRule type="expression" dxfId="99" priority="4">
      <formula>AND($A15&lt;&gt;"",H15="")</formula>
    </cfRule>
  </conditionalFormatting>
  <conditionalFormatting sqref="B37:C37">
    <cfRule type="expression" dxfId="98" priority="3">
      <formula>AND($A37&lt;&gt;"",B37="")</formula>
    </cfRule>
  </conditionalFormatting>
  <conditionalFormatting sqref="E37:F37">
    <cfRule type="expression" dxfId="97" priority="2">
      <formula>AND($A37&lt;&gt;"",E37="")</formula>
    </cfRule>
  </conditionalFormatting>
  <conditionalFormatting sqref="H37:I37">
    <cfRule type="expression" dxfId="96" priority="1">
      <formula>AND($A37&lt;&gt;"",H37="")</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G37"/>
  <sheetViews>
    <sheetView showGridLines="0" workbookViewId="0">
      <selection activeCell="C14" sqref="C14"/>
    </sheetView>
  </sheetViews>
  <sheetFormatPr defaultRowHeight="12.75"/>
  <cols>
    <col min="1" max="1" width="22.42578125" style="28" customWidth="1"/>
    <col min="2" max="5" width="18.7109375" style="28" customWidth="1"/>
    <col min="6" max="16384" width="9.140625" style="28"/>
  </cols>
  <sheetData>
    <row r="1" spans="1:7" ht="15" customHeight="1">
      <c r="A1" s="55" t="s">
        <v>77</v>
      </c>
    </row>
    <row r="2" spans="1:7" ht="15" customHeight="1">
      <c r="A2" s="55" t="s">
        <v>78</v>
      </c>
    </row>
    <row r="3" spans="1:7" ht="15" customHeight="1">
      <c r="A3" s="37" t="s">
        <v>342</v>
      </c>
      <c r="C3" s="59">
        <f>IF('Set-Up Worksheet'!F3="","Data Not Entered On Set-Up Worksheet",'Set-Up Worksheet'!F3)</f>
        <v>2017</v>
      </c>
    </row>
    <row r="4" spans="1:7" ht="15" customHeight="1">
      <c r="C4" s="39"/>
    </row>
    <row r="5" spans="1:7" ht="15" customHeight="1">
      <c r="A5" s="37" t="s">
        <v>61</v>
      </c>
      <c r="C5" s="39"/>
    </row>
    <row r="6" spans="1:7" ht="15" customHeight="1">
      <c r="A6" s="37" t="s">
        <v>335</v>
      </c>
      <c r="C6" s="39"/>
    </row>
    <row r="7" spans="1:7" ht="15" customHeight="1">
      <c r="A7" s="37"/>
      <c r="C7" s="39"/>
    </row>
    <row r="8" spans="1:7" ht="15" customHeight="1">
      <c r="A8" s="37" t="s">
        <v>79</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2016 - June 30, 2017</v>
      </c>
    </row>
    <row r="13" spans="1:7" ht="45" customHeight="1">
      <c r="A13" s="105" t="s">
        <v>313</v>
      </c>
      <c r="B13" s="178" t="s">
        <v>26</v>
      </c>
      <c r="C13" s="105" t="s">
        <v>7</v>
      </c>
      <c r="D13" s="105" t="s">
        <v>314</v>
      </c>
      <c r="E13" s="105" t="s">
        <v>316</v>
      </c>
    </row>
    <row r="14" spans="1:7" ht="18" customHeight="1">
      <c r="A14" s="268" t="s">
        <v>32</v>
      </c>
      <c r="B14" s="179" t="s">
        <v>3</v>
      </c>
      <c r="C14" s="63"/>
      <c r="D14" s="129">
        <f>IF(C16=0,0,C14/C16)</f>
        <v>0</v>
      </c>
      <c r="E14" s="271">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69"/>
      <c r="B15" s="180" t="s">
        <v>4</v>
      </c>
      <c r="C15" s="63"/>
      <c r="D15" s="129">
        <f>IF(C16=0,0,C15/C16)</f>
        <v>0</v>
      </c>
      <c r="E15" s="263"/>
    </row>
    <row r="16" spans="1:7" ht="18" customHeight="1" thickBot="1">
      <c r="A16" s="270"/>
      <c r="B16" s="184" t="s">
        <v>2</v>
      </c>
      <c r="C16" s="185">
        <f>SUM(C14:C15)</f>
        <v>0</v>
      </c>
      <c r="D16" s="188"/>
      <c r="E16" s="264"/>
    </row>
    <row r="17" spans="1:5" ht="18" customHeight="1" thickTop="1">
      <c r="A17" s="269" t="s">
        <v>28</v>
      </c>
      <c r="B17" s="180" t="s">
        <v>3</v>
      </c>
      <c r="C17" s="182"/>
      <c r="D17" s="183">
        <f>IF(C19=0,0,C17/C19)</f>
        <v>0</v>
      </c>
      <c r="E17" s="262">
        <f>IF($C$37=0,0,$C19/$C$37)</f>
        <v>0</v>
      </c>
    </row>
    <row r="18" spans="1:5" ht="18" customHeight="1">
      <c r="A18" s="269"/>
      <c r="B18" s="180" t="s">
        <v>4</v>
      </c>
      <c r="C18" s="63"/>
      <c r="D18" s="129">
        <f>IF(C19=0,0,C18/C19)</f>
        <v>0</v>
      </c>
      <c r="E18" s="263"/>
    </row>
    <row r="19" spans="1:5" ht="18" customHeight="1" thickBot="1">
      <c r="A19" s="270"/>
      <c r="B19" s="184" t="s">
        <v>2</v>
      </c>
      <c r="C19" s="185">
        <f>SUM(C17:C18)</f>
        <v>0</v>
      </c>
      <c r="D19" s="188"/>
      <c r="E19" s="264"/>
    </row>
    <row r="20" spans="1:5" ht="18" customHeight="1" thickTop="1">
      <c r="A20" s="251" t="s">
        <v>33</v>
      </c>
      <c r="B20" s="180" t="s">
        <v>3</v>
      </c>
      <c r="C20" s="182"/>
      <c r="D20" s="183">
        <f>IF(C22=0,0,C20/C22)</f>
        <v>0</v>
      </c>
      <c r="E20" s="262">
        <f>IF($C$37=0,0,$C22/$C$37)</f>
        <v>0</v>
      </c>
    </row>
    <row r="21" spans="1:5" ht="18" customHeight="1">
      <c r="A21" s="251"/>
      <c r="B21" s="180" t="s">
        <v>4</v>
      </c>
      <c r="C21" s="63"/>
      <c r="D21" s="129">
        <f>IF(C22=0,0,C21/C22)</f>
        <v>0</v>
      </c>
      <c r="E21" s="263"/>
    </row>
    <row r="22" spans="1:5" ht="18" customHeight="1" thickBot="1">
      <c r="A22" s="267"/>
      <c r="B22" s="184" t="s">
        <v>2</v>
      </c>
      <c r="C22" s="185">
        <f>SUM(C20:C21)</f>
        <v>0</v>
      </c>
      <c r="D22" s="188"/>
      <c r="E22" s="264"/>
    </row>
    <row r="23" spans="1:5" ht="18" customHeight="1" thickTop="1">
      <c r="A23" s="248" t="s">
        <v>34</v>
      </c>
      <c r="B23" s="180" t="s">
        <v>3</v>
      </c>
      <c r="C23" s="182"/>
      <c r="D23" s="183">
        <f>IF(C25=0,0,C23/C25)</f>
        <v>0</v>
      </c>
      <c r="E23" s="262">
        <f>IF($C$37=0,0,$C25/$C$37)</f>
        <v>0</v>
      </c>
    </row>
    <row r="24" spans="1:5" ht="18" customHeight="1">
      <c r="A24" s="248"/>
      <c r="B24" s="180" t="s">
        <v>4</v>
      </c>
      <c r="C24" s="63"/>
      <c r="D24" s="129">
        <f>IF(C25=0,0,C24/C25)</f>
        <v>0</v>
      </c>
      <c r="E24" s="263"/>
    </row>
    <row r="25" spans="1:5" ht="18" customHeight="1" thickBot="1">
      <c r="A25" s="266"/>
      <c r="B25" s="184" t="s">
        <v>2</v>
      </c>
      <c r="C25" s="185">
        <f>SUM(C23:C24)</f>
        <v>0</v>
      </c>
      <c r="D25" s="188"/>
      <c r="E25" s="264"/>
    </row>
    <row r="26" spans="1:5" ht="18" customHeight="1" thickTop="1">
      <c r="A26" s="251" t="s">
        <v>29</v>
      </c>
      <c r="B26" s="180" t="s">
        <v>3</v>
      </c>
      <c r="C26" s="182"/>
      <c r="D26" s="183">
        <f>IF(C28=0,0,C26/C28)</f>
        <v>0</v>
      </c>
      <c r="E26" s="262">
        <f>IF($C$37=0,0,$C28/$C$37)</f>
        <v>0</v>
      </c>
    </row>
    <row r="27" spans="1:5" ht="18" customHeight="1">
      <c r="A27" s="251"/>
      <c r="B27" s="180" t="s">
        <v>4</v>
      </c>
      <c r="C27" s="63"/>
      <c r="D27" s="129">
        <f>IF(C28=0,0,C27/C28)</f>
        <v>0</v>
      </c>
      <c r="E27" s="263"/>
    </row>
    <row r="28" spans="1:5" ht="18" customHeight="1" thickBot="1">
      <c r="A28" s="267"/>
      <c r="B28" s="184" t="s">
        <v>2</v>
      </c>
      <c r="C28" s="185">
        <f>SUM(C26:C27)</f>
        <v>0</v>
      </c>
      <c r="D28" s="188"/>
      <c r="E28" s="264"/>
    </row>
    <row r="29" spans="1:5" ht="18" customHeight="1" thickTop="1">
      <c r="A29" s="251" t="s">
        <v>0</v>
      </c>
      <c r="B29" s="180" t="s">
        <v>3</v>
      </c>
      <c r="C29" s="182"/>
      <c r="D29" s="183">
        <f>IF(C31=0,0,C29/C31)</f>
        <v>0</v>
      </c>
      <c r="E29" s="262">
        <f>IF($C$37=0,0,$C31/$C$37)</f>
        <v>0</v>
      </c>
    </row>
    <row r="30" spans="1:5" ht="18" customHeight="1">
      <c r="A30" s="251"/>
      <c r="B30" s="180" t="s">
        <v>4</v>
      </c>
      <c r="C30" s="63"/>
      <c r="D30" s="129">
        <f>IF(C31=0,0,C30/C31)</f>
        <v>0</v>
      </c>
      <c r="E30" s="263"/>
    </row>
    <row r="31" spans="1:5" ht="18" customHeight="1" thickBot="1">
      <c r="A31" s="267"/>
      <c r="B31" s="184" t="s">
        <v>2</v>
      </c>
      <c r="C31" s="185">
        <f>SUM(C29:C30)</f>
        <v>0</v>
      </c>
      <c r="D31" s="188"/>
      <c r="E31" s="264"/>
    </row>
    <row r="32" spans="1:5" ht="18" customHeight="1" thickTop="1">
      <c r="A32" s="251" t="s">
        <v>1</v>
      </c>
      <c r="B32" s="180" t="s">
        <v>3</v>
      </c>
      <c r="C32" s="182"/>
      <c r="D32" s="183">
        <f>IF(C34=0,0,C32/C34)</f>
        <v>0</v>
      </c>
      <c r="E32" s="262">
        <f>IF($C$37=0,0,$C34/$C$37)</f>
        <v>0</v>
      </c>
    </row>
    <row r="33" spans="1:5" ht="18" customHeight="1">
      <c r="A33" s="251"/>
      <c r="B33" s="180" t="s">
        <v>4</v>
      </c>
      <c r="C33" s="63"/>
      <c r="D33" s="129">
        <f>IF(C34=0,0,C33/C34)</f>
        <v>0</v>
      </c>
      <c r="E33" s="263"/>
    </row>
    <row r="34" spans="1:5" ht="18" customHeight="1" thickBot="1">
      <c r="A34" s="267"/>
      <c r="B34" s="184" t="s">
        <v>2</v>
      </c>
      <c r="C34" s="185">
        <f>SUM(C32:C33)</f>
        <v>0</v>
      </c>
      <c r="D34" s="188"/>
      <c r="E34" s="264"/>
    </row>
    <row r="35" spans="1:5" ht="18" customHeight="1" thickTop="1">
      <c r="A35" s="248" t="s">
        <v>315</v>
      </c>
      <c r="B35" s="180" t="s">
        <v>3</v>
      </c>
      <c r="C35" s="176">
        <f>C14+C17+C20+C29+C32+C23+C26</f>
        <v>0</v>
      </c>
      <c r="D35" s="183">
        <f>IF(C37=0,0,C35/C37)</f>
        <v>0</v>
      </c>
      <c r="E35" s="262">
        <f>SUM(E14,E17,E20,E23,E26,E29,E32)</f>
        <v>0</v>
      </c>
    </row>
    <row r="36" spans="1:5" ht="18" customHeight="1">
      <c r="A36" s="251"/>
      <c r="B36" s="180" t="s">
        <v>4</v>
      </c>
      <c r="C36" s="76">
        <f>C15+C18+C21+C30+C33+C24+C27</f>
        <v>0</v>
      </c>
      <c r="D36" s="129">
        <f>IF(C37=0,0,C36/C37)</f>
        <v>0</v>
      </c>
      <c r="E36" s="263"/>
    </row>
    <row r="37" spans="1:5" ht="18" customHeight="1">
      <c r="A37" s="252"/>
      <c r="B37" s="181" t="s">
        <v>2</v>
      </c>
      <c r="C37" s="76">
        <f>SUM(C35:C36)</f>
        <v>0</v>
      </c>
      <c r="D37" s="189"/>
      <c r="E37" s="265"/>
    </row>
  </sheetData>
  <sheetProtection sheet="1" objects="1" scenarios="1"/>
  <mergeCells count="16">
    <mergeCell ref="A14:A16"/>
    <mergeCell ref="A17:A19"/>
    <mergeCell ref="A20:A22"/>
    <mergeCell ref="E14:E16"/>
    <mergeCell ref="E17:E19"/>
    <mergeCell ref="E20:E22"/>
    <mergeCell ref="A23:A25"/>
    <mergeCell ref="A26:A28"/>
    <mergeCell ref="A29:A31"/>
    <mergeCell ref="A32:A34"/>
    <mergeCell ref="A35:A37"/>
    <mergeCell ref="E23:E25"/>
    <mergeCell ref="E26:E28"/>
    <mergeCell ref="E29:E31"/>
    <mergeCell ref="E32:E34"/>
    <mergeCell ref="E35:E37"/>
  </mergeCells>
  <phoneticPr fontId="7" type="noConversion"/>
  <conditionalFormatting sqref="C3">
    <cfRule type="expression" dxfId="95" priority="4">
      <formula>C3="Data Not Entered On Set-Up Worksheet"</formula>
    </cfRule>
  </conditionalFormatting>
  <conditionalFormatting sqref="C8">
    <cfRule type="expression" dxfId="94" priority="3">
      <formula>C8="Data Not Entered On Set-Up Worksheet"</formula>
    </cfRule>
  </conditionalFormatting>
  <conditionalFormatting sqref="C10">
    <cfRule type="expression" dxfId="93" priority="2">
      <formula>C10="Data Not Entered On Set-Up Worksheet"</formula>
    </cfRule>
  </conditionalFormatting>
  <conditionalFormatting sqref="C14:C15 C17:C18 C20:C21 C23:C24 C26:C27 C29:C30 C32:C33">
    <cfRule type="cellIs" dxfId="92"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M53"/>
  <sheetViews>
    <sheetView showGridLines="0" topLeftCell="A8" workbookViewId="0">
      <selection activeCell="B16" sqref="B16"/>
    </sheetView>
  </sheetViews>
  <sheetFormatPr defaultColWidth="9.140625" defaultRowHeight="12.75"/>
  <cols>
    <col min="1" max="1" width="22.42578125" style="40" customWidth="1"/>
    <col min="2" max="3" width="15.7109375" style="40" customWidth="1"/>
    <col min="4" max="11" width="15.7109375" style="42" customWidth="1"/>
    <col min="12" max="12" width="8.7109375" style="42" customWidth="1"/>
    <col min="13" max="13" width="38.140625" style="42" bestFit="1" customWidth="1"/>
    <col min="14" max="16" width="11.42578125" style="42" customWidth="1"/>
    <col min="17" max="20" width="11" style="42" customWidth="1"/>
    <col min="21" max="16384" width="9.140625" style="42"/>
  </cols>
  <sheetData>
    <row r="1" spans="1:13" ht="15" customHeight="1">
      <c r="A1" s="55" t="s">
        <v>77</v>
      </c>
    </row>
    <row r="2" spans="1:13" ht="15" customHeight="1">
      <c r="A2" s="55" t="s">
        <v>78</v>
      </c>
    </row>
    <row r="3" spans="1:13" ht="15" customHeight="1">
      <c r="A3" s="56" t="s">
        <v>342</v>
      </c>
      <c r="C3" s="68">
        <f>IF('Set-Up Worksheet'!F3="","Data Not Entered On Set-Up Worksheet",'Set-Up Worksheet'!F3)</f>
        <v>2017</v>
      </c>
    </row>
    <row r="4" spans="1:13" ht="15" customHeight="1">
      <c r="C4" s="1"/>
    </row>
    <row r="5" spans="1:13" ht="15" customHeight="1">
      <c r="A5" s="52" t="s">
        <v>61</v>
      </c>
      <c r="C5" s="1"/>
    </row>
    <row r="6" spans="1:13" ht="15" customHeight="1">
      <c r="A6" s="52" t="s">
        <v>321</v>
      </c>
      <c r="C6" s="1"/>
    </row>
    <row r="7" spans="1:13" ht="15" customHeight="1">
      <c r="A7" s="56"/>
      <c r="C7" s="1"/>
    </row>
    <row r="8" spans="1:13" ht="15" customHeight="1">
      <c r="A8" s="56" t="s">
        <v>79</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2016 - June 30, 2017</v>
      </c>
    </row>
    <row r="13" spans="1:13" s="72" customFormat="1" ht="30" customHeight="1">
      <c r="A13" s="190"/>
      <c r="B13" s="186" t="s">
        <v>317</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333</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334</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319</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336</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333</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334</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319</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337</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333</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334</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319</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7" type="noConversion"/>
  <conditionalFormatting sqref="C3">
    <cfRule type="expression" dxfId="91" priority="13">
      <formula>C3="Data Not Entered On Set-Up Worksheet"</formula>
    </cfRule>
  </conditionalFormatting>
  <conditionalFormatting sqref="C8">
    <cfRule type="expression" dxfId="90" priority="12">
      <formula>C8="Data Not Entered On Set-Up Worksheet"</formula>
    </cfRule>
  </conditionalFormatting>
  <conditionalFormatting sqref="C10">
    <cfRule type="expression" dxfId="89" priority="11">
      <formula>C10="Data Not Entered On Set-Up Worksheet"</formula>
    </cfRule>
  </conditionalFormatting>
  <conditionalFormatting sqref="B16:B19 D16:D19 F16:F19 H16:H19 B30:B33 D30:D33 F30:F33 H30:H33 J44:J47 H21:H24 F21:F24 D21:D24 B21:B24 H35:H38 F35:F38 D35:D38 B35:B38 J49:J53">
    <cfRule type="cellIs" dxfId="88" priority="10" operator="equal">
      <formula>""</formula>
    </cfRule>
  </conditionalFormatting>
  <conditionalFormatting sqref="B53">
    <cfRule type="cellIs" dxfId="87" priority="8" operator="equal">
      <formula>""</formula>
    </cfRule>
  </conditionalFormatting>
  <conditionalFormatting sqref="D53">
    <cfRule type="cellIs" dxfId="86" priority="7" operator="equal">
      <formula>""</formula>
    </cfRule>
  </conditionalFormatting>
  <conditionalFormatting sqref="F53">
    <cfRule type="cellIs" dxfId="85" priority="6" operator="equal">
      <formula>""</formula>
    </cfRule>
  </conditionalFormatting>
  <conditionalFormatting sqref="H53">
    <cfRule type="cellIs" dxfId="84" priority="5" operator="equal">
      <formula>""</formula>
    </cfRule>
  </conditionalFormatting>
  <conditionalFormatting sqref="B20 D20 F20 H20">
    <cfRule type="cellIs" dxfId="83" priority="3" operator="equal">
      <formula>""</formula>
    </cfRule>
  </conditionalFormatting>
  <conditionalFormatting sqref="B34 D34 F34 H34">
    <cfRule type="cellIs" dxfId="82" priority="2" operator="equal">
      <formula>""</formula>
    </cfRule>
  </conditionalFormatting>
  <conditionalFormatting sqref="J48">
    <cfRule type="cellIs" dxfId="81"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AG97"/>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21" width="12.7109375" style="28" customWidth="1"/>
    <col min="22" max="22" width="8.85546875" style="28" bestFit="1" customWidth="1"/>
    <col min="23" max="16384" width="9.140625" style="28"/>
  </cols>
  <sheetData>
    <row r="1" spans="1:33" ht="15" customHeight="1">
      <c r="A1" s="55" t="s">
        <v>77</v>
      </c>
    </row>
    <row r="2" spans="1:33" ht="15" customHeight="1">
      <c r="A2" s="55" t="s">
        <v>78</v>
      </c>
    </row>
    <row r="3" spans="1:33" ht="15" customHeight="1">
      <c r="A3" s="37" t="s">
        <v>342</v>
      </c>
      <c r="D3" s="59">
        <f>IF('Set-Up Worksheet'!F3="","Data Not Entered On Set-Up Worksheet",'Set-Up Worksheet'!F3)</f>
        <v>2017</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324</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79</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2016 - June 30, 2017</v>
      </c>
      <c r="H10" s="175" t="s">
        <v>164</v>
      </c>
      <c r="J10" s="175" t="s">
        <v>164</v>
      </c>
      <c r="L10" s="61"/>
      <c r="O10" s="61"/>
      <c r="P10" s="61"/>
      <c r="U10" s="61"/>
    </row>
    <row r="11" spans="1:33" ht="13.5" thickBot="1"/>
    <row r="12" spans="1:33" ht="26.1" customHeight="1" thickBot="1">
      <c r="B12" s="159" t="s">
        <v>320</v>
      </c>
      <c r="C12" s="208"/>
      <c r="D12" s="208"/>
      <c r="E12" s="208"/>
      <c r="F12" s="208"/>
      <c r="G12" s="208"/>
      <c r="H12" s="208"/>
      <c r="I12" s="208"/>
      <c r="J12" s="208"/>
      <c r="K12" s="208"/>
      <c r="L12" s="208"/>
      <c r="M12" s="208"/>
      <c r="N12" s="208"/>
      <c r="O12" s="208"/>
      <c r="P12" s="208"/>
      <c r="Q12" s="208"/>
      <c r="R12" s="208"/>
      <c r="S12" s="208"/>
      <c r="T12" s="208"/>
      <c r="U12" s="211"/>
    </row>
    <row r="13" spans="1:33" s="44" customFormat="1" ht="26.25" thickBot="1">
      <c r="A13" s="37"/>
      <c r="B13" s="159" t="s">
        <v>9</v>
      </c>
      <c r="C13" s="211"/>
      <c r="D13" s="212" t="s">
        <v>10</v>
      </c>
      <c r="E13" s="161"/>
      <c r="F13" s="213" t="s">
        <v>11</v>
      </c>
      <c r="G13" s="214"/>
      <c r="H13" s="208" t="s">
        <v>333</v>
      </c>
      <c r="I13" s="161"/>
      <c r="J13" s="212" t="s">
        <v>334</v>
      </c>
      <c r="K13" s="225"/>
      <c r="L13" s="208" t="s">
        <v>319</v>
      </c>
      <c r="M13" s="161"/>
      <c r="N13" s="213" t="s">
        <v>12</v>
      </c>
      <c r="O13" s="161"/>
      <c r="P13" s="208" t="s">
        <v>1</v>
      </c>
      <c r="Q13" s="161"/>
      <c r="R13" s="159" t="s">
        <v>13</v>
      </c>
      <c r="S13" s="211"/>
      <c r="T13" s="159" t="s">
        <v>2</v>
      </c>
      <c r="U13" s="161"/>
    </row>
    <row r="14" spans="1:33" ht="20.100000000000001" customHeight="1">
      <c r="A14" s="171" t="s">
        <v>195</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39" si="0">IF($A15="","",IF($T15=0,0,B15/$T15))</f>
        <v/>
      </c>
      <c r="D15" s="215"/>
      <c r="E15" s="217" t="str">
        <f t="shared" ref="E15:E39" si="1">IF($A15="","",IF($T15=0,0,D15/$T15))</f>
        <v/>
      </c>
      <c r="F15" s="215"/>
      <c r="G15" s="217" t="str">
        <f t="shared" ref="G15:G39" si="2">IF($A15="","",IF($T15=0,0,F15/$T15))</f>
        <v/>
      </c>
      <c r="H15" s="215"/>
      <c r="I15" s="223" t="str">
        <f t="shared" ref="I15:K39" si="3">IF($A15="","",IF($T15=0,0,H15/$T15))</f>
        <v/>
      </c>
      <c r="J15" s="215"/>
      <c r="K15" s="217" t="str">
        <f t="shared" si="3"/>
        <v/>
      </c>
      <c r="L15" s="215"/>
      <c r="M15" s="217" t="str">
        <f t="shared" ref="M15:M39" si="4">IF($A15="","",IF($T15=0,0,L15/$T15))</f>
        <v/>
      </c>
      <c r="N15" s="215"/>
      <c r="O15" s="217" t="str">
        <f t="shared" ref="O15:O39" si="5">IF($A15="","",IF($T15=0,0,N15/$T15))</f>
        <v/>
      </c>
      <c r="P15" s="215"/>
      <c r="Q15" s="217" t="str">
        <f t="shared" ref="Q15:Q39" si="6">IF($A15="","",IF($T15=0,0,P15/$T15))</f>
        <v/>
      </c>
      <c r="R15" s="215"/>
      <c r="S15" s="217" t="str">
        <f t="shared" ref="S15:S39"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38" si="8">IF($A16="","",SUM(B16,D16,F16,H16,J16,L16,N16,P16,R16))</f>
        <v/>
      </c>
      <c r="U16" s="219" t="str">
        <f t="shared" ref="U16:U38"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 si="10">IF($A37="","",IF($T37=0,0,B37/$T37))</f>
        <v/>
      </c>
      <c r="D37" s="215"/>
      <c r="E37" s="227" t="str">
        <f t="shared" ref="E37" si="11">IF($A37="","",IF($T37=0,0,D37/$T37))</f>
        <v/>
      </c>
      <c r="F37" s="215"/>
      <c r="G37" s="227" t="str">
        <f t="shared" ref="G37" si="12">IF($A37="","",IF($T37=0,0,F37/$T37))</f>
        <v/>
      </c>
      <c r="H37" s="215"/>
      <c r="I37" s="227" t="str">
        <f t="shared" ref="I37" si="13">IF($A37="","",IF($T37=0,0,H37/$T37))</f>
        <v/>
      </c>
      <c r="J37" s="215"/>
      <c r="K37" s="227" t="str">
        <f t="shared" ref="K37" si="14">IF($A37="","",IF($T37=0,0,J37/$T37))</f>
        <v/>
      </c>
      <c r="L37" s="215"/>
      <c r="M37" s="227" t="str">
        <f t="shared" ref="M37" si="15">IF($A37="","",IF($T37=0,0,L37/$T37))</f>
        <v/>
      </c>
      <c r="N37" s="215"/>
      <c r="O37" s="227" t="str">
        <f t="shared" ref="O37" si="16">IF($A37="","",IF($T37=0,0,N37/$T37))</f>
        <v/>
      </c>
      <c r="P37" s="215"/>
      <c r="Q37" s="227" t="str">
        <f t="shared" ref="Q37" si="17">IF($A37="","",IF($T37=0,0,P37/$T37))</f>
        <v/>
      </c>
      <c r="R37" s="215"/>
      <c r="S37" s="227" t="str">
        <f t="shared" ref="S37" si="18">IF($A37="","",IF($T37=0,0,R37/$T37))</f>
        <v/>
      </c>
      <c r="T37" s="216" t="str">
        <f t="shared" ref="T37" si="19">IF($A37="","",SUM(B37,D37,F37,H37,J37,L37,N37,P37,R37))</f>
        <v/>
      </c>
      <c r="U37" s="219" t="str">
        <f t="shared" ref="U37" si="20">IF($A37="","",SUM(C37,E37,G37,I37,K37,M37,O37,Q37,S37))</f>
        <v/>
      </c>
    </row>
    <row r="38" spans="1:21" ht="18" customHeight="1">
      <c r="A38" s="173" t="str">
        <f>IF($D$8="Data Not Entered On Set-Up Worksheet","",IF(OR(VLOOKUP($D$8,County_Lookup,25,FALSE)="",VLOOKUP($D$8,County_Lookup,25,FALSE)=0),"",VLOOKUP($D$8,County_Lookup,25,FALSE)))</f>
        <v/>
      </c>
      <c r="B38" s="215"/>
      <c r="C38" s="217" t="str">
        <f t="shared" si="0"/>
        <v/>
      </c>
      <c r="D38" s="215"/>
      <c r="E38" s="217" t="str">
        <f t="shared" si="1"/>
        <v/>
      </c>
      <c r="F38" s="215"/>
      <c r="G38" s="217" t="str">
        <f t="shared" si="2"/>
        <v/>
      </c>
      <c r="H38" s="215"/>
      <c r="I38" s="223" t="str">
        <f t="shared" si="3"/>
        <v/>
      </c>
      <c r="J38" s="215"/>
      <c r="K38" s="217" t="str">
        <f t="shared" si="3"/>
        <v/>
      </c>
      <c r="L38" s="215"/>
      <c r="M38" s="217" t="str">
        <f t="shared" si="4"/>
        <v/>
      </c>
      <c r="N38" s="215"/>
      <c r="O38" s="217" t="str">
        <f t="shared" si="5"/>
        <v/>
      </c>
      <c r="P38" s="215"/>
      <c r="Q38" s="217" t="str">
        <f t="shared" si="6"/>
        <v/>
      </c>
      <c r="R38" s="215"/>
      <c r="S38" s="217" t="str">
        <f t="shared" si="7"/>
        <v/>
      </c>
      <c r="T38" s="216" t="str">
        <f t="shared" si="8"/>
        <v/>
      </c>
      <c r="U38" s="219" t="str">
        <f t="shared" si="9"/>
        <v/>
      </c>
    </row>
    <row r="39" spans="1:21" ht="18" customHeight="1" thickBot="1">
      <c r="A39" s="174" t="s">
        <v>2</v>
      </c>
      <c r="B39" s="167">
        <f>SUM(B15:B38)</f>
        <v>0</v>
      </c>
      <c r="C39" s="218">
        <f t="shared" si="0"/>
        <v>0</v>
      </c>
      <c r="D39" s="167">
        <f>SUM(D15:D38)</f>
        <v>0</v>
      </c>
      <c r="E39" s="218">
        <f t="shared" si="1"/>
        <v>0</v>
      </c>
      <c r="F39" s="167">
        <f>SUM(F15:F38)</f>
        <v>0</v>
      </c>
      <c r="G39" s="218">
        <f t="shared" si="2"/>
        <v>0</v>
      </c>
      <c r="H39" s="167">
        <f>SUM(H15:H38)</f>
        <v>0</v>
      </c>
      <c r="I39" s="222">
        <f t="shared" si="3"/>
        <v>0</v>
      </c>
      <c r="J39" s="167">
        <f>SUM(J15:J38)</f>
        <v>0</v>
      </c>
      <c r="K39" s="218">
        <f t="shared" si="3"/>
        <v>0</v>
      </c>
      <c r="L39" s="167">
        <f>SUM(L15:L38)</f>
        <v>0</v>
      </c>
      <c r="M39" s="218">
        <f t="shared" si="4"/>
        <v>0</v>
      </c>
      <c r="N39" s="167">
        <f>SUM(N15:N38)</f>
        <v>0</v>
      </c>
      <c r="O39" s="218">
        <f t="shared" si="5"/>
        <v>0</v>
      </c>
      <c r="P39" s="167">
        <f>SUM(P15:P38)</f>
        <v>0</v>
      </c>
      <c r="Q39" s="218">
        <f t="shared" si="6"/>
        <v>0</v>
      </c>
      <c r="R39" s="167">
        <f>SUM(R15:R38)</f>
        <v>0</v>
      </c>
      <c r="S39" s="218">
        <f t="shared" si="7"/>
        <v>0</v>
      </c>
      <c r="T39" s="167">
        <f t="shared" ref="T39" si="21">IF($A39="","",SUM(B39,D39,F39,H39,J39,L39,N39,P39,R39))</f>
        <v>0</v>
      </c>
      <c r="U39" s="220">
        <f t="shared" ref="U39" si="22">IF($A39="","",SUM(C39,E39,G39,I39,K39,M39,O39,Q39,S39))</f>
        <v>0</v>
      </c>
    </row>
    <row r="40" spans="1:21" ht="13.5" thickBot="1"/>
    <row r="41" spans="1:21" ht="26.1" customHeight="1" thickBot="1">
      <c r="B41" s="159" t="s">
        <v>338</v>
      </c>
      <c r="C41" s="208"/>
      <c r="D41" s="208"/>
      <c r="E41" s="208"/>
      <c r="F41" s="208"/>
      <c r="G41" s="208"/>
      <c r="H41" s="208"/>
      <c r="I41" s="208"/>
      <c r="J41" s="208"/>
      <c r="K41" s="208"/>
      <c r="L41" s="208"/>
      <c r="M41" s="208"/>
      <c r="N41" s="208"/>
      <c r="O41" s="208"/>
      <c r="P41" s="208"/>
      <c r="Q41" s="208"/>
      <c r="R41" s="208"/>
      <c r="S41" s="208"/>
      <c r="T41" s="208"/>
      <c r="U41" s="211"/>
    </row>
    <row r="42" spans="1:21" s="44" customFormat="1" ht="26.25" thickBot="1">
      <c r="A42" s="37"/>
      <c r="B42" s="159" t="s">
        <v>9</v>
      </c>
      <c r="C42" s="211"/>
      <c r="D42" s="212" t="s">
        <v>10</v>
      </c>
      <c r="E42" s="161"/>
      <c r="F42" s="213" t="s">
        <v>11</v>
      </c>
      <c r="G42" s="214"/>
      <c r="H42" s="208" t="s">
        <v>333</v>
      </c>
      <c r="I42" s="161"/>
      <c r="J42" s="212" t="s">
        <v>334</v>
      </c>
      <c r="K42" s="225"/>
      <c r="L42" s="208" t="s">
        <v>319</v>
      </c>
      <c r="M42" s="161"/>
      <c r="N42" s="213" t="s">
        <v>12</v>
      </c>
      <c r="O42" s="161"/>
      <c r="P42" s="208" t="s">
        <v>1</v>
      </c>
      <c r="Q42" s="161"/>
      <c r="R42" s="159" t="s">
        <v>13</v>
      </c>
      <c r="S42" s="211"/>
      <c r="T42" s="159" t="s">
        <v>2</v>
      </c>
      <c r="U42" s="161"/>
    </row>
    <row r="43" spans="1:21" ht="20.100000000000001" customHeight="1">
      <c r="A43" s="171" t="s">
        <v>195</v>
      </c>
      <c r="B43" s="162" t="s">
        <v>7</v>
      </c>
      <c r="C43" s="210" t="s">
        <v>6</v>
      </c>
      <c r="D43" s="209" t="s">
        <v>7</v>
      </c>
      <c r="E43" s="209" t="s">
        <v>6</v>
      </c>
      <c r="F43" s="162" t="s">
        <v>7</v>
      </c>
      <c r="G43" s="210" t="s">
        <v>6</v>
      </c>
      <c r="H43" s="209" t="s">
        <v>7</v>
      </c>
      <c r="I43" s="224" t="s">
        <v>6</v>
      </c>
      <c r="J43" s="209" t="s">
        <v>7</v>
      </c>
      <c r="K43" s="224" t="s">
        <v>6</v>
      </c>
      <c r="L43" s="209" t="s">
        <v>7</v>
      </c>
      <c r="M43" s="209" t="s">
        <v>6</v>
      </c>
      <c r="N43" s="162" t="s">
        <v>7</v>
      </c>
      <c r="O43" s="210" t="s">
        <v>6</v>
      </c>
      <c r="P43" s="209" t="s">
        <v>7</v>
      </c>
      <c r="Q43" s="209" t="s">
        <v>6</v>
      </c>
      <c r="R43" s="162" t="s">
        <v>7</v>
      </c>
      <c r="S43" s="210" t="s">
        <v>6</v>
      </c>
      <c r="T43" s="162" t="s">
        <v>7</v>
      </c>
      <c r="U43" s="210" t="s">
        <v>6</v>
      </c>
    </row>
    <row r="44" spans="1:21" ht="18" customHeight="1">
      <c r="A44" s="172" t="str">
        <f>IF($D$8="Data Not Entered On Set-Up Worksheet","",IF(OR(VLOOKUP($D$8,County_Lookup,2,FALSE)="",VLOOKUP($D$8,County_Lookup,2,FALSE)=0),"",VLOOKUP($D$8,County_Lookup,2,FALSE)))</f>
        <v/>
      </c>
      <c r="B44" s="215"/>
      <c r="C44" s="217" t="str">
        <f t="shared" ref="C44:C68" si="23">IF($A44="","",IF($T44=0,0,B44/$T44))</f>
        <v/>
      </c>
      <c r="D44" s="215"/>
      <c r="E44" s="217" t="str">
        <f t="shared" ref="E44:E68" si="24">IF($A44="","",IF($T44=0,0,D44/$T44))</f>
        <v/>
      </c>
      <c r="F44" s="215"/>
      <c r="G44" s="217" t="str">
        <f t="shared" ref="G44:G68" si="25">IF($A44="","",IF($T44=0,0,F44/$T44))</f>
        <v/>
      </c>
      <c r="H44" s="215"/>
      <c r="I44" s="223" t="str">
        <f t="shared" ref="I44:K68" si="26">IF($A44="","",IF($T44=0,0,H44/$T44))</f>
        <v/>
      </c>
      <c r="J44" s="215"/>
      <c r="K44" s="217" t="str">
        <f t="shared" si="26"/>
        <v/>
      </c>
      <c r="L44" s="215"/>
      <c r="M44" s="217" t="str">
        <f t="shared" ref="M44:M68" si="27">IF($A44="","",IF($T44=0,0,L44/$T44))</f>
        <v/>
      </c>
      <c r="N44" s="215"/>
      <c r="O44" s="217" t="str">
        <f t="shared" ref="O44:O68" si="28">IF($A44="","",IF($T44=0,0,N44/$T44))</f>
        <v/>
      </c>
      <c r="P44" s="215"/>
      <c r="Q44" s="217" t="str">
        <f t="shared" ref="Q44:Q68" si="29">IF($A44="","",IF($T44=0,0,P44/$T44))</f>
        <v/>
      </c>
      <c r="R44" s="215"/>
      <c r="S44" s="217" t="str">
        <f t="shared" ref="S44:S68" si="30">IF($A44="","",IF($T44=0,0,R44/$T44))</f>
        <v/>
      </c>
      <c r="T44" s="216" t="str">
        <f t="shared" ref="T44:T68" si="31">IF($A44="","",SUM(B44,D44,F44,H44,J44,L44,N44,P44,R44))</f>
        <v/>
      </c>
      <c r="U44" s="219" t="str">
        <f t="shared" ref="U44:U68" si="32">IF($A44="","",SUM(C44,E44,G44,I44,K44,M44,O44,Q44,S44))</f>
        <v/>
      </c>
    </row>
    <row r="45" spans="1:21" ht="18" customHeight="1">
      <c r="A45" s="173" t="str">
        <f>IF($D$8="Data Not Entered On Set-Up Worksheet","",IF(OR(VLOOKUP($D$8,County_Lookup,3,FALSE)="",VLOOKUP($D$8,County_Lookup,3,FALSE)=0),"",VLOOKUP($D$8,County_Lookup,3,FALSE)))</f>
        <v/>
      </c>
      <c r="B45" s="215"/>
      <c r="C45" s="217" t="str">
        <f t="shared" si="23"/>
        <v/>
      </c>
      <c r="D45" s="215"/>
      <c r="E45" s="217" t="str">
        <f t="shared" si="24"/>
        <v/>
      </c>
      <c r="F45" s="215"/>
      <c r="G45" s="217" t="str">
        <f t="shared" si="25"/>
        <v/>
      </c>
      <c r="H45" s="215"/>
      <c r="I45" s="223" t="str">
        <f t="shared" si="26"/>
        <v/>
      </c>
      <c r="J45" s="215"/>
      <c r="K45" s="217" t="str">
        <f t="shared" si="26"/>
        <v/>
      </c>
      <c r="L45" s="215"/>
      <c r="M45" s="217" t="str">
        <f t="shared" si="27"/>
        <v/>
      </c>
      <c r="N45" s="215"/>
      <c r="O45" s="217" t="str">
        <f t="shared" si="28"/>
        <v/>
      </c>
      <c r="P45" s="215"/>
      <c r="Q45" s="217" t="str">
        <f t="shared" si="29"/>
        <v/>
      </c>
      <c r="R45" s="215"/>
      <c r="S45" s="217" t="str">
        <f t="shared" si="30"/>
        <v/>
      </c>
      <c r="T45" s="216" t="str">
        <f t="shared" si="31"/>
        <v/>
      </c>
      <c r="U45" s="219" t="str">
        <f t="shared" si="32"/>
        <v/>
      </c>
    </row>
    <row r="46" spans="1:21" ht="18" customHeight="1">
      <c r="A46" s="173" t="str">
        <f>IF($D$8="Data Not Entered On Set-Up Worksheet","",IF(OR(VLOOKUP($D$8,County_Lookup,4,FALSE)="",VLOOKUP($D$8,County_Lookup,4,FALSE)=0),"",VLOOKUP($D$8,County_Lookup,4,FALSE)))</f>
        <v/>
      </c>
      <c r="B46" s="215"/>
      <c r="C46" s="217" t="str">
        <f t="shared" si="23"/>
        <v/>
      </c>
      <c r="D46" s="215"/>
      <c r="E46" s="217" t="str">
        <f t="shared" si="24"/>
        <v/>
      </c>
      <c r="F46" s="215"/>
      <c r="G46" s="217" t="str">
        <f t="shared" si="25"/>
        <v/>
      </c>
      <c r="H46" s="215"/>
      <c r="I46" s="223" t="str">
        <f t="shared" si="26"/>
        <v/>
      </c>
      <c r="J46" s="215"/>
      <c r="K46" s="217" t="str">
        <f t="shared" si="26"/>
        <v/>
      </c>
      <c r="L46" s="215"/>
      <c r="M46" s="217" t="str">
        <f t="shared" si="27"/>
        <v/>
      </c>
      <c r="N46" s="215"/>
      <c r="O46" s="217" t="str">
        <f t="shared" si="28"/>
        <v/>
      </c>
      <c r="P46" s="215"/>
      <c r="Q46" s="217" t="str">
        <f t="shared" si="29"/>
        <v/>
      </c>
      <c r="R46" s="215"/>
      <c r="S46" s="217" t="str">
        <f t="shared" si="30"/>
        <v/>
      </c>
      <c r="T46" s="216" t="str">
        <f t="shared" si="31"/>
        <v/>
      </c>
      <c r="U46" s="219" t="str">
        <f t="shared" si="32"/>
        <v/>
      </c>
    </row>
    <row r="47" spans="1:21" ht="18" customHeight="1">
      <c r="A47" s="173" t="str">
        <f>IF($D$8="Data Not Entered On Set-Up Worksheet","",IF(OR(VLOOKUP($D$8,County_Lookup,5,FALSE)="",VLOOKUP($D$8,County_Lookup,5,FALSE)=0),"",VLOOKUP($D$8,County_Lookup,5,FALSE)))</f>
        <v/>
      </c>
      <c r="B47" s="215"/>
      <c r="C47" s="217" t="str">
        <f t="shared" si="23"/>
        <v/>
      </c>
      <c r="D47" s="215"/>
      <c r="E47" s="217" t="str">
        <f t="shared" si="24"/>
        <v/>
      </c>
      <c r="F47" s="215"/>
      <c r="G47" s="217" t="str">
        <f t="shared" si="25"/>
        <v/>
      </c>
      <c r="H47" s="215"/>
      <c r="I47" s="223" t="str">
        <f t="shared" si="26"/>
        <v/>
      </c>
      <c r="J47" s="215"/>
      <c r="K47" s="217" t="str">
        <f t="shared" si="26"/>
        <v/>
      </c>
      <c r="L47" s="215"/>
      <c r="M47" s="217" t="str">
        <f t="shared" si="27"/>
        <v/>
      </c>
      <c r="N47" s="215"/>
      <c r="O47" s="217" t="str">
        <f t="shared" si="28"/>
        <v/>
      </c>
      <c r="P47" s="215"/>
      <c r="Q47" s="217" t="str">
        <f t="shared" si="29"/>
        <v/>
      </c>
      <c r="R47" s="215"/>
      <c r="S47" s="217" t="str">
        <f t="shared" si="30"/>
        <v/>
      </c>
      <c r="T47" s="216" t="str">
        <f t="shared" si="31"/>
        <v/>
      </c>
      <c r="U47" s="219" t="str">
        <f t="shared" si="32"/>
        <v/>
      </c>
    </row>
    <row r="48" spans="1:21" ht="18" customHeight="1">
      <c r="A48" s="173" t="str">
        <f>IF($D$8="Data Not Entered On Set-Up Worksheet","",IF(OR(VLOOKUP($D$8,County_Lookup,6,FALSE)="",VLOOKUP($D$8,County_Lookup,6,FALSE)=0),"",VLOOKUP($D$8,County_Lookup,6,FALSE)))</f>
        <v/>
      </c>
      <c r="B48" s="215"/>
      <c r="C48" s="217" t="str">
        <f t="shared" si="23"/>
        <v/>
      </c>
      <c r="D48" s="215"/>
      <c r="E48" s="217" t="str">
        <f t="shared" si="24"/>
        <v/>
      </c>
      <c r="F48" s="215"/>
      <c r="G48" s="217" t="str">
        <f t="shared" si="25"/>
        <v/>
      </c>
      <c r="H48" s="215"/>
      <c r="I48" s="223" t="str">
        <f t="shared" si="26"/>
        <v/>
      </c>
      <c r="J48" s="215"/>
      <c r="K48" s="217" t="str">
        <f t="shared" si="26"/>
        <v/>
      </c>
      <c r="L48" s="215"/>
      <c r="M48" s="217" t="str">
        <f t="shared" si="27"/>
        <v/>
      </c>
      <c r="N48" s="215"/>
      <c r="O48" s="217" t="str">
        <f t="shared" si="28"/>
        <v/>
      </c>
      <c r="P48" s="215"/>
      <c r="Q48" s="217" t="str">
        <f t="shared" si="29"/>
        <v/>
      </c>
      <c r="R48" s="215"/>
      <c r="S48" s="217" t="str">
        <f t="shared" si="30"/>
        <v/>
      </c>
      <c r="T48" s="216" t="str">
        <f t="shared" si="31"/>
        <v/>
      </c>
      <c r="U48" s="219" t="str">
        <f t="shared" si="32"/>
        <v/>
      </c>
    </row>
    <row r="49" spans="1:21" ht="18" customHeight="1">
      <c r="A49" s="173" t="str">
        <f>IF($D$8="Data Not Entered On Set-Up Worksheet","",IF(OR(VLOOKUP($D$8,County_Lookup,7,FALSE)="",VLOOKUP($D$8,County_Lookup,7,FALSE)=0),"",VLOOKUP($D$8,County_Lookup,7,FALSE)))</f>
        <v/>
      </c>
      <c r="B49" s="215"/>
      <c r="C49" s="217" t="str">
        <f t="shared" si="23"/>
        <v/>
      </c>
      <c r="D49" s="215"/>
      <c r="E49" s="217" t="str">
        <f t="shared" si="24"/>
        <v/>
      </c>
      <c r="F49" s="215"/>
      <c r="G49" s="217" t="str">
        <f t="shared" si="25"/>
        <v/>
      </c>
      <c r="H49" s="215"/>
      <c r="I49" s="223" t="str">
        <f t="shared" si="26"/>
        <v/>
      </c>
      <c r="J49" s="215"/>
      <c r="K49" s="217" t="str">
        <f t="shared" si="26"/>
        <v/>
      </c>
      <c r="L49" s="215"/>
      <c r="M49" s="217" t="str">
        <f t="shared" si="27"/>
        <v/>
      </c>
      <c r="N49" s="215"/>
      <c r="O49" s="217" t="str">
        <f t="shared" si="28"/>
        <v/>
      </c>
      <c r="P49" s="215"/>
      <c r="Q49" s="217" t="str">
        <f t="shared" si="29"/>
        <v/>
      </c>
      <c r="R49" s="215"/>
      <c r="S49" s="217" t="str">
        <f t="shared" si="30"/>
        <v/>
      </c>
      <c r="T49" s="216" t="str">
        <f t="shared" si="31"/>
        <v/>
      </c>
      <c r="U49" s="219" t="str">
        <f t="shared" si="32"/>
        <v/>
      </c>
    </row>
    <row r="50" spans="1:21" ht="18" customHeight="1">
      <c r="A50" s="172" t="str">
        <f>IF($D$8="Data Not Entered On Set-Up Worksheet","",IF(OR(VLOOKUP($D$8,County_Lookup,8,FALSE)="",VLOOKUP($D$8,County_Lookup,8,FALSE)=0),"",VLOOKUP($D$8,County_Lookup,8,FALSE)))</f>
        <v/>
      </c>
      <c r="B50" s="215"/>
      <c r="C50" s="217" t="str">
        <f t="shared" si="23"/>
        <v/>
      </c>
      <c r="D50" s="215"/>
      <c r="E50" s="217" t="str">
        <f t="shared" si="24"/>
        <v/>
      </c>
      <c r="F50" s="215"/>
      <c r="G50" s="217" t="str">
        <f t="shared" si="25"/>
        <v/>
      </c>
      <c r="H50" s="215"/>
      <c r="I50" s="223" t="str">
        <f t="shared" si="26"/>
        <v/>
      </c>
      <c r="J50" s="215"/>
      <c r="K50" s="217" t="str">
        <f t="shared" si="26"/>
        <v/>
      </c>
      <c r="L50" s="215"/>
      <c r="M50" s="217" t="str">
        <f t="shared" si="27"/>
        <v/>
      </c>
      <c r="N50" s="215"/>
      <c r="O50" s="217" t="str">
        <f t="shared" si="28"/>
        <v/>
      </c>
      <c r="P50" s="215"/>
      <c r="Q50" s="217" t="str">
        <f t="shared" si="29"/>
        <v/>
      </c>
      <c r="R50" s="215"/>
      <c r="S50" s="217" t="str">
        <f t="shared" si="30"/>
        <v/>
      </c>
      <c r="T50" s="216" t="str">
        <f t="shared" si="31"/>
        <v/>
      </c>
      <c r="U50" s="219" t="str">
        <f t="shared" si="32"/>
        <v/>
      </c>
    </row>
    <row r="51" spans="1:21" ht="18" customHeight="1">
      <c r="A51" s="173" t="str">
        <f>IF($D$8="Data Not Entered On Set-Up Worksheet","",IF(OR(VLOOKUP($D$8,County_Lookup,9,FALSE)="",VLOOKUP($D$8,County_Lookup,9,FALSE)=0),"",VLOOKUP($D$8,County_Lookup,9,FALSE)))</f>
        <v/>
      </c>
      <c r="B51" s="215"/>
      <c r="C51" s="217" t="str">
        <f t="shared" si="23"/>
        <v/>
      </c>
      <c r="D51" s="215"/>
      <c r="E51" s="217" t="str">
        <f t="shared" si="24"/>
        <v/>
      </c>
      <c r="F51" s="215"/>
      <c r="G51" s="217" t="str">
        <f t="shared" si="25"/>
        <v/>
      </c>
      <c r="H51" s="215"/>
      <c r="I51" s="223" t="str">
        <f t="shared" si="26"/>
        <v/>
      </c>
      <c r="J51" s="215"/>
      <c r="K51" s="217" t="str">
        <f t="shared" si="26"/>
        <v/>
      </c>
      <c r="L51" s="215"/>
      <c r="M51" s="217" t="str">
        <f t="shared" si="27"/>
        <v/>
      </c>
      <c r="N51" s="215"/>
      <c r="O51" s="217" t="str">
        <f t="shared" si="28"/>
        <v/>
      </c>
      <c r="P51" s="215"/>
      <c r="Q51" s="217" t="str">
        <f t="shared" si="29"/>
        <v/>
      </c>
      <c r="R51" s="215"/>
      <c r="S51" s="217" t="str">
        <f t="shared" si="30"/>
        <v/>
      </c>
      <c r="T51" s="216" t="str">
        <f t="shared" si="31"/>
        <v/>
      </c>
      <c r="U51" s="219" t="str">
        <f t="shared" si="32"/>
        <v/>
      </c>
    </row>
    <row r="52" spans="1:21" ht="18" customHeight="1">
      <c r="A52" s="173" t="str">
        <f>IF($D$8="Data Not Entered On Set-Up Worksheet","",IF(OR(VLOOKUP($D$8,County_Lookup,10,FALSE)="",VLOOKUP($D$8,County_Lookup,10,FALSE)=0),"",VLOOKUP($D$8,County_Lookup,10,FALSE)))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Worksheet","",IF(OR(VLOOKUP($D$8,County_Lookup,11,FALSE)="",VLOOKUP($D$8,County_Lookup,11,FALSE)=0),"",VLOOKUP($D$8,County_Lookup,11,FALSE)))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Worksheet","",IF(OR(VLOOKUP($D$8,County_Lookup,12,FALSE)="",VLOOKUP($D$8,County_Lookup,12,FALSE)=0),"",VLOOKUP($D$8,County_Lookup,12,FALSE)))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Worksheet","",IF(OR(VLOOKUP($D$8,County_Lookup,13,FALSE)="",VLOOKUP($D$8,County_Lookup,13,FALSE)=0),"",VLOOKUP($D$8,County_Lookup,13,FALSE)))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Worksheet","",IF(OR(VLOOKUP($D$8,County_Lookup,14,FALSE)="",VLOOKUP($D$8,County_Lookup,14,FALSE)=0),"",VLOOKUP($D$8,County_Lookup,14,FALSE)))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2" t="str">
        <f>IF($D$8="Data Not Entered On Set-Up Worksheet","",IF(OR(VLOOKUP($D$8,County_Lookup,15,FALSE)="",VLOOKUP($D$8,County_Lookup,15,FALSE)=0),"",VLOOKUP($D$8,County_Lookup,15,FALSE)))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Worksheet","",IF(OR(VLOOKUP($D$8,County_Lookup,16,FALSE)="",VLOOKUP($D$8,County_Lookup,16,FALSE)=0),"",VLOOKUP($D$8,County_Lookup,16,FALSE)))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3" t="str">
        <f>IF($D$8="Data Not Entered On Set-Up Worksheet","",IF(OR(VLOOKUP($D$8,County_Lookup,17,FALSE)="",VLOOKUP($D$8,County_Lookup,17,FALSE)=0),"",VLOOKUP($D$8,County_Lookup,17,FALSE)))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Worksheet","",IF(OR(VLOOKUP($D$8,County_Lookup,18,FALSE)="",VLOOKUP($D$8,County_Lookup,18,FALSE)=0),"",VLOOKUP($D$8,County_Lookup,18,FALSE)))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Worksheet","",IF(OR(VLOOKUP($D$8,County_Lookup,19,FALSE)="",VLOOKUP($D$8,County_Lookup,19,FALSE)=0),"",VLOOKUP($D$8,County_Lookup,19,FALSE)))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Worksheet","",IF(OR(VLOOKUP($D$8,County_Lookup,20,FALSE)="",VLOOKUP($D$8,County_Lookup,20,FALSE)=0),"",VLOOKUP($D$8,County_Lookup,20,FALSE)))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Worksheet","",IF(OR(VLOOKUP($D$8,County_Lookup,21,FALSE)="",VLOOKUP($D$8,County_Lookup,21,FALSE)=0),"",VLOOKUP($D$8,County_Lookup,21,FALSE)))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2" t="str">
        <f>IF($D$8="Data Not Entered On Set-Up Worksheet","",IF(OR(VLOOKUP($D$8,County_Lookup,22,FALSE)="",VLOOKUP($D$8,County_Lookup,22,FALSE)=0),"",VLOOKUP($D$8,County_Lookup,22,FALSE)))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Worksheet","",IF(OR(VLOOKUP($D$8,County_Lookup,23,FALSE)="",VLOOKUP($D$8,County_Lookup,23,FALSE)=0),"",VLOOKUP($D$8,County_Lookup,23,FALSE)))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3" t="str">
        <f>IF($D$8="Data Not Entered On Set-Up Worksheet","",IF(OR(VLOOKUP($D$8,County_Lookup,24,FALSE)="",VLOOKUP($D$8,County_Lookup,24,FALSE)=0),"",VLOOKUP($D$8,County_Lookup,24,FALSE)))</f>
        <v/>
      </c>
      <c r="B66" s="215"/>
      <c r="C66" s="227" t="str">
        <f t="shared" ref="C66" si="33">IF($A66="","",IF($T66=0,0,B66/$T66))</f>
        <v/>
      </c>
      <c r="D66" s="215"/>
      <c r="E66" s="227" t="str">
        <f t="shared" ref="E66" si="34">IF($A66="","",IF($T66=0,0,D66/$T66))</f>
        <v/>
      </c>
      <c r="F66" s="215"/>
      <c r="G66" s="227" t="str">
        <f t="shared" ref="G66" si="35">IF($A66="","",IF($T66=0,0,F66/$T66))</f>
        <v/>
      </c>
      <c r="H66" s="215"/>
      <c r="I66" s="227" t="str">
        <f t="shared" ref="I66" si="36">IF($A66="","",IF($T66=0,0,H66/$T66))</f>
        <v/>
      </c>
      <c r="J66" s="215"/>
      <c r="K66" s="227" t="str">
        <f t="shared" ref="K66" si="37">IF($A66="","",IF($T66=0,0,J66/$T66))</f>
        <v/>
      </c>
      <c r="L66" s="215"/>
      <c r="M66" s="227" t="str">
        <f t="shared" ref="M66" si="38">IF($A66="","",IF($T66=0,0,L66/$T66))</f>
        <v/>
      </c>
      <c r="N66" s="215"/>
      <c r="O66" s="227" t="str">
        <f t="shared" ref="O66" si="39">IF($A66="","",IF($T66=0,0,N66/$T66))</f>
        <v/>
      </c>
      <c r="P66" s="215"/>
      <c r="Q66" s="227" t="str">
        <f t="shared" ref="Q66" si="40">IF($A66="","",IF($T66=0,0,P66/$T66))</f>
        <v/>
      </c>
      <c r="R66" s="215"/>
      <c r="S66" s="227" t="str">
        <f t="shared" ref="S66" si="41">IF($A66="","",IF($T66=0,0,R66/$T66))</f>
        <v/>
      </c>
      <c r="T66" s="216" t="str">
        <f t="shared" ref="T66" si="42">IF($A66="","",SUM(B66,D66,F66,H66,J66,L66,N66,P66,R66))</f>
        <v/>
      </c>
      <c r="U66" s="219" t="str">
        <f t="shared" ref="U66" si="43">IF($A66="","",SUM(C66,E66,G66,I66,K66,M66,O66,Q66,S66))</f>
        <v/>
      </c>
    </row>
    <row r="67" spans="1:21" ht="18" customHeight="1">
      <c r="A67" s="173" t="str">
        <f>IF($D$8="Data Not Entered On Set-Up Worksheet","",IF(OR(VLOOKUP($D$8,County_Lookup,25,FALSE)="",VLOOKUP($D$8,County_Lookup,25,FALSE)=0),"",VLOOKUP($D$8,County_Lookup,25,FALSE)))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thickBot="1">
      <c r="A68" s="174" t="s">
        <v>2</v>
      </c>
      <c r="B68" s="167">
        <f>SUM(B44:B67)</f>
        <v>0</v>
      </c>
      <c r="C68" s="218">
        <f t="shared" si="23"/>
        <v>0</v>
      </c>
      <c r="D68" s="167">
        <f>SUM(D44:D67)</f>
        <v>0</v>
      </c>
      <c r="E68" s="218">
        <f t="shared" si="24"/>
        <v>0</v>
      </c>
      <c r="F68" s="167">
        <f>SUM(F44:F67)</f>
        <v>0</v>
      </c>
      <c r="G68" s="218">
        <f t="shared" si="25"/>
        <v>0</v>
      </c>
      <c r="H68" s="167">
        <f>SUM(H44:H67)</f>
        <v>0</v>
      </c>
      <c r="I68" s="222">
        <f t="shared" si="26"/>
        <v>0</v>
      </c>
      <c r="J68" s="167">
        <f>SUM(J44:J67)</f>
        <v>0</v>
      </c>
      <c r="K68" s="218">
        <f t="shared" si="26"/>
        <v>0</v>
      </c>
      <c r="L68" s="167">
        <f>SUM(L44:L67)</f>
        <v>0</v>
      </c>
      <c r="M68" s="218">
        <f t="shared" si="27"/>
        <v>0</v>
      </c>
      <c r="N68" s="167">
        <f>SUM(N44:N67)</f>
        <v>0</v>
      </c>
      <c r="O68" s="218">
        <f t="shared" si="28"/>
        <v>0</v>
      </c>
      <c r="P68" s="167">
        <f>SUM(P44:P67)</f>
        <v>0</v>
      </c>
      <c r="Q68" s="218">
        <f t="shared" si="29"/>
        <v>0</v>
      </c>
      <c r="R68" s="167">
        <f>SUM(R44:R67)</f>
        <v>0</v>
      </c>
      <c r="S68" s="218">
        <f t="shared" si="30"/>
        <v>0</v>
      </c>
      <c r="T68" s="167">
        <f t="shared" si="31"/>
        <v>0</v>
      </c>
      <c r="U68" s="220">
        <f t="shared" si="32"/>
        <v>0</v>
      </c>
    </row>
    <row r="69" spans="1:21" ht="13.5" thickBot="1"/>
    <row r="70" spans="1:21" ht="26.1" customHeight="1" thickBot="1">
      <c r="B70" s="159" t="s">
        <v>339</v>
      </c>
      <c r="C70" s="208"/>
      <c r="D70" s="208"/>
      <c r="E70" s="208"/>
      <c r="F70" s="208"/>
      <c r="G70" s="208"/>
      <c r="H70" s="208"/>
      <c r="I70" s="208"/>
      <c r="J70" s="208"/>
      <c r="K70" s="208"/>
      <c r="L70" s="208"/>
      <c r="M70" s="208"/>
      <c r="N70" s="208"/>
      <c r="O70" s="208"/>
      <c r="P70" s="208"/>
      <c r="Q70" s="208"/>
      <c r="R70" s="208"/>
      <c r="S70" s="208"/>
      <c r="T70" s="208"/>
      <c r="U70" s="211"/>
    </row>
    <row r="71" spans="1:21" s="44" customFormat="1" ht="26.25" thickBot="1">
      <c r="A71" s="37"/>
      <c r="B71" s="159" t="s">
        <v>9</v>
      </c>
      <c r="C71" s="211"/>
      <c r="D71" s="212" t="s">
        <v>10</v>
      </c>
      <c r="E71" s="161"/>
      <c r="F71" s="213" t="s">
        <v>11</v>
      </c>
      <c r="G71" s="214"/>
      <c r="H71" s="208" t="s">
        <v>333</v>
      </c>
      <c r="I71" s="161"/>
      <c r="J71" s="212" t="s">
        <v>334</v>
      </c>
      <c r="K71" s="225"/>
      <c r="L71" s="208" t="s">
        <v>319</v>
      </c>
      <c r="M71" s="161"/>
      <c r="N71" s="213" t="s">
        <v>12</v>
      </c>
      <c r="O71" s="161"/>
      <c r="P71" s="208" t="s">
        <v>1</v>
      </c>
      <c r="Q71" s="161"/>
      <c r="R71" s="159" t="s">
        <v>13</v>
      </c>
      <c r="S71" s="211"/>
      <c r="T71" s="159" t="s">
        <v>2</v>
      </c>
      <c r="U71" s="161"/>
    </row>
    <row r="72" spans="1:21" ht="20.100000000000001" customHeight="1">
      <c r="A72" s="171" t="s">
        <v>195</v>
      </c>
      <c r="B72" s="276" t="s">
        <v>6</v>
      </c>
      <c r="C72" s="277"/>
      <c r="D72" s="276" t="s">
        <v>6</v>
      </c>
      <c r="E72" s="277"/>
      <c r="F72" s="276" t="s">
        <v>6</v>
      </c>
      <c r="G72" s="277"/>
      <c r="H72" s="276" t="s">
        <v>6</v>
      </c>
      <c r="I72" s="277"/>
      <c r="J72" s="276" t="s">
        <v>6</v>
      </c>
      <c r="K72" s="277"/>
      <c r="L72" s="276" t="s">
        <v>6</v>
      </c>
      <c r="M72" s="277"/>
      <c r="N72" s="276" t="s">
        <v>6</v>
      </c>
      <c r="O72" s="277"/>
      <c r="P72" s="276" t="s">
        <v>6</v>
      </c>
      <c r="Q72" s="277"/>
      <c r="R72" s="276" t="s">
        <v>6</v>
      </c>
      <c r="S72" s="277"/>
      <c r="T72" s="276" t="s">
        <v>6</v>
      </c>
      <c r="U72" s="277"/>
    </row>
    <row r="73" spans="1:21" ht="18" customHeight="1">
      <c r="A73" s="172" t="str">
        <f>IF($D$8="Data Not Entered On Set-Up Worksheet","",IF(OR(VLOOKUP($D$8,County_Lookup,2,FALSE)="",VLOOKUP($D$8,County_Lookup,2,FALSE)=0),"",VLOOKUP($D$8,County_Lookup,2,FALSE)))</f>
        <v/>
      </c>
      <c r="B73" s="272" t="str">
        <f t="shared" ref="B73:B97" si="44">IF($A73="","",IF(B44=0,0,B15/B44))</f>
        <v/>
      </c>
      <c r="C73" s="273"/>
      <c r="D73" s="272" t="str">
        <f t="shared" ref="D73:D97" si="45">IF($A73="","",IF(D44=0,0,D15/D44))</f>
        <v/>
      </c>
      <c r="E73" s="273"/>
      <c r="F73" s="272" t="str">
        <f t="shared" ref="F73:F97" si="46">IF($A73="","",IF(F44=0,0,F15/F44))</f>
        <v/>
      </c>
      <c r="G73" s="273"/>
      <c r="H73" s="272" t="str">
        <f t="shared" ref="H73:H97" si="47">IF($A73="","",IF(H44=0,0,H15/H44))</f>
        <v/>
      </c>
      <c r="I73" s="273"/>
      <c r="J73" s="272" t="str">
        <f t="shared" ref="J73:J97" si="48">IF($A73="","",IF(J44=0,0,J15/J44))</f>
        <v/>
      </c>
      <c r="K73" s="273"/>
      <c r="L73" s="272" t="str">
        <f t="shared" ref="L73:L97" si="49">IF($A73="","",IF(L44=0,0,L15/L44))</f>
        <v/>
      </c>
      <c r="M73" s="273"/>
      <c r="N73" s="272" t="str">
        <f t="shared" ref="N73:N97" si="50">IF($A73="","",IF(N44=0,0,N15/N44))</f>
        <v/>
      </c>
      <c r="O73" s="273"/>
      <c r="P73" s="272" t="str">
        <f t="shared" ref="P73:P97" si="51">IF($A73="","",IF(P44=0,0,P15/P44))</f>
        <v/>
      </c>
      <c r="Q73" s="273"/>
      <c r="R73" s="272" t="str">
        <f t="shared" ref="R73:R97" si="52">IF($A73="","",IF(R44=0,0,R15/R44))</f>
        <v/>
      </c>
      <c r="S73" s="273"/>
      <c r="T73" s="272" t="str">
        <f t="shared" ref="T73:T97" si="53">IF($A73="","",IF(T44=0,0,T15/T44))</f>
        <v/>
      </c>
      <c r="U73" s="273"/>
    </row>
    <row r="74" spans="1:21" ht="18" customHeight="1">
      <c r="A74" s="173" t="str">
        <f>IF($D$8="Data Not Entered On Set-Up Worksheet","",IF(OR(VLOOKUP($D$8,County_Lookup,3,FALSE)="",VLOOKUP($D$8,County_Lookup,3,FALSE)=0),"",VLOOKUP($D$8,County_Lookup,3,FALSE)))</f>
        <v/>
      </c>
      <c r="B74" s="272" t="str">
        <f t="shared" si="44"/>
        <v/>
      </c>
      <c r="C74" s="273"/>
      <c r="D74" s="272" t="str">
        <f t="shared" si="45"/>
        <v/>
      </c>
      <c r="E74" s="273"/>
      <c r="F74" s="272" t="str">
        <f t="shared" si="46"/>
        <v/>
      </c>
      <c r="G74" s="273"/>
      <c r="H74" s="272" t="str">
        <f t="shared" si="47"/>
        <v/>
      </c>
      <c r="I74" s="273"/>
      <c r="J74" s="272" t="str">
        <f t="shared" si="48"/>
        <v/>
      </c>
      <c r="K74" s="273"/>
      <c r="L74" s="272" t="str">
        <f t="shared" si="49"/>
        <v/>
      </c>
      <c r="M74" s="273"/>
      <c r="N74" s="272" t="str">
        <f t="shared" si="50"/>
        <v/>
      </c>
      <c r="O74" s="273"/>
      <c r="P74" s="272" t="str">
        <f t="shared" si="51"/>
        <v/>
      </c>
      <c r="Q74" s="273"/>
      <c r="R74" s="272" t="str">
        <f t="shared" si="52"/>
        <v/>
      </c>
      <c r="S74" s="273"/>
      <c r="T74" s="272" t="str">
        <f t="shared" si="53"/>
        <v/>
      </c>
      <c r="U74" s="273"/>
    </row>
    <row r="75" spans="1:21" ht="18" customHeight="1">
      <c r="A75" s="173" t="str">
        <f>IF($D$8="Data Not Entered On Set-Up Worksheet","",IF(OR(VLOOKUP($D$8,County_Lookup,4,FALSE)="",VLOOKUP($D$8,County_Lookup,4,FALSE)=0),"",VLOOKUP($D$8,County_Lookup,4,FALSE)))</f>
        <v/>
      </c>
      <c r="B75" s="272" t="str">
        <f t="shared" si="44"/>
        <v/>
      </c>
      <c r="C75" s="273"/>
      <c r="D75" s="272" t="str">
        <f t="shared" si="45"/>
        <v/>
      </c>
      <c r="E75" s="273"/>
      <c r="F75" s="272" t="str">
        <f t="shared" si="46"/>
        <v/>
      </c>
      <c r="G75" s="273"/>
      <c r="H75" s="272" t="str">
        <f t="shared" si="47"/>
        <v/>
      </c>
      <c r="I75" s="273"/>
      <c r="J75" s="272" t="str">
        <f t="shared" si="48"/>
        <v/>
      </c>
      <c r="K75" s="273"/>
      <c r="L75" s="272" t="str">
        <f t="shared" si="49"/>
        <v/>
      </c>
      <c r="M75" s="273"/>
      <c r="N75" s="272" t="str">
        <f t="shared" si="50"/>
        <v/>
      </c>
      <c r="O75" s="273"/>
      <c r="P75" s="272" t="str">
        <f t="shared" si="51"/>
        <v/>
      </c>
      <c r="Q75" s="273"/>
      <c r="R75" s="272" t="str">
        <f t="shared" si="52"/>
        <v/>
      </c>
      <c r="S75" s="273"/>
      <c r="T75" s="272" t="str">
        <f t="shared" si="53"/>
        <v/>
      </c>
      <c r="U75" s="273"/>
    </row>
    <row r="76" spans="1:21" ht="18" customHeight="1">
      <c r="A76" s="173" t="str">
        <f>IF($D$8="Data Not Entered On Set-Up Worksheet","",IF(OR(VLOOKUP($D$8,County_Lookup,5,FALSE)="",VLOOKUP($D$8,County_Lookup,5,FALSE)=0),"",VLOOKUP($D$8,County_Lookup,5,FALSE)))</f>
        <v/>
      </c>
      <c r="B76" s="272" t="str">
        <f t="shared" si="44"/>
        <v/>
      </c>
      <c r="C76" s="273"/>
      <c r="D76" s="272" t="str">
        <f t="shared" si="45"/>
        <v/>
      </c>
      <c r="E76" s="273"/>
      <c r="F76" s="272" t="str">
        <f t="shared" si="46"/>
        <v/>
      </c>
      <c r="G76" s="273"/>
      <c r="H76" s="272" t="str">
        <f t="shared" si="47"/>
        <v/>
      </c>
      <c r="I76" s="273"/>
      <c r="J76" s="272" t="str">
        <f t="shared" si="48"/>
        <v/>
      </c>
      <c r="K76" s="273"/>
      <c r="L76" s="272" t="str">
        <f t="shared" si="49"/>
        <v/>
      </c>
      <c r="M76" s="273"/>
      <c r="N76" s="272" t="str">
        <f t="shared" si="50"/>
        <v/>
      </c>
      <c r="O76" s="273"/>
      <c r="P76" s="272" t="str">
        <f t="shared" si="51"/>
        <v/>
      </c>
      <c r="Q76" s="273"/>
      <c r="R76" s="272" t="str">
        <f t="shared" si="52"/>
        <v/>
      </c>
      <c r="S76" s="273"/>
      <c r="T76" s="272" t="str">
        <f t="shared" si="53"/>
        <v/>
      </c>
      <c r="U76" s="273"/>
    </row>
    <row r="77" spans="1:21" ht="18" customHeight="1">
      <c r="A77" s="173" t="str">
        <f>IF($D$8="Data Not Entered On Set-Up Worksheet","",IF(OR(VLOOKUP($D$8,County_Lookup,6,FALSE)="",VLOOKUP($D$8,County_Lookup,6,FALSE)=0),"",VLOOKUP($D$8,County_Lookup,6,FALSE)))</f>
        <v/>
      </c>
      <c r="B77" s="272" t="str">
        <f t="shared" si="44"/>
        <v/>
      </c>
      <c r="C77" s="273"/>
      <c r="D77" s="272" t="str">
        <f t="shared" si="45"/>
        <v/>
      </c>
      <c r="E77" s="273"/>
      <c r="F77" s="272" t="str">
        <f t="shared" si="46"/>
        <v/>
      </c>
      <c r="G77" s="273"/>
      <c r="H77" s="272" t="str">
        <f t="shared" si="47"/>
        <v/>
      </c>
      <c r="I77" s="273"/>
      <c r="J77" s="272" t="str">
        <f t="shared" si="48"/>
        <v/>
      </c>
      <c r="K77" s="273"/>
      <c r="L77" s="272" t="str">
        <f t="shared" si="49"/>
        <v/>
      </c>
      <c r="M77" s="273"/>
      <c r="N77" s="272" t="str">
        <f t="shared" si="50"/>
        <v/>
      </c>
      <c r="O77" s="273"/>
      <c r="P77" s="272" t="str">
        <f t="shared" si="51"/>
        <v/>
      </c>
      <c r="Q77" s="273"/>
      <c r="R77" s="272" t="str">
        <f t="shared" si="52"/>
        <v/>
      </c>
      <c r="S77" s="273"/>
      <c r="T77" s="272" t="str">
        <f t="shared" si="53"/>
        <v/>
      </c>
      <c r="U77" s="273"/>
    </row>
    <row r="78" spans="1:21" ht="18" customHeight="1">
      <c r="A78" s="173" t="str">
        <f>IF($D$8="Data Not Entered On Set-Up Worksheet","",IF(OR(VLOOKUP($D$8,County_Lookup,7,FALSE)="",VLOOKUP($D$8,County_Lookup,7,FALSE)=0),"",VLOOKUP($D$8,County_Lookup,7,FALSE)))</f>
        <v/>
      </c>
      <c r="B78" s="272" t="str">
        <f t="shared" si="44"/>
        <v/>
      </c>
      <c r="C78" s="273"/>
      <c r="D78" s="272" t="str">
        <f t="shared" si="45"/>
        <v/>
      </c>
      <c r="E78" s="273"/>
      <c r="F78" s="272" t="str">
        <f t="shared" si="46"/>
        <v/>
      </c>
      <c r="G78" s="273"/>
      <c r="H78" s="272" t="str">
        <f t="shared" si="47"/>
        <v/>
      </c>
      <c r="I78" s="273"/>
      <c r="J78" s="272" t="str">
        <f t="shared" si="48"/>
        <v/>
      </c>
      <c r="K78" s="273"/>
      <c r="L78" s="272" t="str">
        <f t="shared" si="49"/>
        <v/>
      </c>
      <c r="M78" s="273"/>
      <c r="N78" s="272" t="str">
        <f t="shared" si="50"/>
        <v/>
      </c>
      <c r="O78" s="273"/>
      <c r="P78" s="272" t="str">
        <f t="shared" si="51"/>
        <v/>
      </c>
      <c r="Q78" s="273"/>
      <c r="R78" s="272" t="str">
        <f t="shared" si="52"/>
        <v/>
      </c>
      <c r="S78" s="273"/>
      <c r="T78" s="272" t="str">
        <f t="shared" si="53"/>
        <v/>
      </c>
      <c r="U78" s="273"/>
    </row>
    <row r="79" spans="1:21" ht="18" customHeight="1">
      <c r="A79" s="172" t="str">
        <f>IF($D$8="Data Not Entered On Set-Up Worksheet","",IF(OR(VLOOKUP($D$8,County_Lookup,8,FALSE)="",VLOOKUP($D$8,County_Lookup,8,FALSE)=0),"",VLOOKUP($D$8,County_Lookup,8,FALSE)))</f>
        <v/>
      </c>
      <c r="B79" s="272" t="str">
        <f t="shared" si="44"/>
        <v/>
      </c>
      <c r="C79" s="273"/>
      <c r="D79" s="272" t="str">
        <f t="shared" si="45"/>
        <v/>
      </c>
      <c r="E79" s="273"/>
      <c r="F79" s="272" t="str">
        <f t="shared" si="46"/>
        <v/>
      </c>
      <c r="G79" s="273"/>
      <c r="H79" s="272" t="str">
        <f t="shared" si="47"/>
        <v/>
      </c>
      <c r="I79" s="273"/>
      <c r="J79" s="272" t="str">
        <f t="shared" si="48"/>
        <v/>
      </c>
      <c r="K79" s="273"/>
      <c r="L79" s="272" t="str">
        <f t="shared" si="49"/>
        <v/>
      </c>
      <c r="M79" s="273"/>
      <c r="N79" s="272" t="str">
        <f t="shared" si="50"/>
        <v/>
      </c>
      <c r="O79" s="273"/>
      <c r="P79" s="272" t="str">
        <f t="shared" si="51"/>
        <v/>
      </c>
      <c r="Q79" s="273"/>
      <c r="R79" s="272" t="str">
        <f t="shared" si="52"/>
        <v/>
      </c>
      <c r="S79" s="273"/>
      <c r="T79" s="272" t="str">
        <f t="shared" si="53"/>
        <v/>
      </c>
      <c r="U79" s="273"/>
    </row>
    <row r="80" spans="1:21" ht="18" customHeight="1">
      <c r="A80" s="173" t="str">
        <f>IF($D$8="Data Not Entered On Set-Up Worksheet","",IF(OR(VLOOKUP($D$8,County_Lookup,9,FALSE)="",VLOOKUP($D$8,County_Lookup,9,FALSE)=0),"",VLOOKUP($D$8,County_Lookup,9,FALSE)))</f>
        <v/>
      </c>
      <c r="B80" s="272" t="str">
        <f t="shared" si="44"/>
        <v/>
      </c>
      <c r="C80" s="273"/>
      <c r="D80" s="272" t="str">
        <f t="shared" si="45"/>
        <v/>
      </c>
      <c r="E80" s="273"/>
      <c r="F80" s="272" t="str">
        <f t="shared" si="46"/>
        <v/>
      </c>
      <c r="G80" s="273"/>
      <c r="H80" s="272" t="str">
        <f t="shared" si="47"/>
        <v/>
      </c>
      <c r="I80" s="273"/>
      <c r="J80" s="272" t="str">
        <f t="shared" si="48"/>
        <v/>
      </c>
      <c r="K80" s="273"/>
      <c r="L80" s="272" t="str">
        <f t="shared" si="49"/>
        <v/>
      </c>
      <c r="M80" s="273"/>
      <c r="N80" s="272" t="str">
        <f t="shared" si="50"/>
        <v/>
      </c>
      <c r="O80" s="273"/>
      <c r="P80" s="272" t="str">
        <f t="shared" si="51"/>
        <v/>
      </c>
      <c r="Q80" s="273"/>
      <c r="R80" s="272" t="str">
        <f t="shared" si="52"/>
        <v/>
      </c>
      <c r="S80" s="273"/>
      <c r="T80" s="272" t="str">
        <f t="shared" si="53"/>
        <v/>
      </c>
      <c r="U80" s="273"/>
    </row>
    <row r="81" spans="1:21" ht="18" customHeight="1">
      <c r="A81" s="173" t="str">
        <f>IF($D$8="Data Not Entered On Set-Up Worksheet","",IF(OR(VLOOKUP($D$8,County_Lookup,10,FALSE)="",VLOOKUP($D$8,County_Lookup,10,FALSE)=0),"",VLOOKUP($D$8,County_Lookup,10,FALSE)))</f>
        <v/>
      </c>
      <c r="B81" s="272" t="str">
        <f t="shared" si="44"/>
        <v/>
      </c>
      <c r="C81" s="273"/>
      <c r="D81" s="272" t="str">
        <f t="shared" si="45"/>
        <v/>
      </c>
      <c r="E81" s="273"/>
      <c r="F81" s="272" t="str">
        <f t="shared" si="46"/>
        <v/>
      </c>
      <c r="G81" s="273"/>
      <c r="H81" s="272" t="str">
        <f t="shared" si="47"/>
        <v/>
      </c>
      <c r="I81" s="273"/>
      <c r="J81" s="272" t="str">
        <f t="shared" si="48"/>
        <v/>
      </c>
      <c r="K81" s="273"/>
      <c r="L81" s="272" t="str">
        <f t="shared" si="49"/>
        <v/>
      </c>
      <c r="M81" s="273"/>
      <c r="N81" s="272" t="str">
        <f t="shared" si="50"/>
        <v/>
      </c>
      <c r="O81" s="273"/>
      <c r="P81" s="272" t="str">
        <f t="shared" si="51"/>
        <v/>
      </c>
      <c r="Q81" s="273"/>
      <c r="R81" s="272" t="str">
        <f t="shared" si="52"/>
        <v/>
      </c>
      <c r="S81" s="273"/>
      <c r="T81" s="272" t="str">
        <f t="shared" si="53"/>
        <v/>
      </c>
      <c r="U81" s="273"/>
    </row>
    <row r="82" spans="1:21" ht="18" customHeight="1">
      <c r="A82" s="173" t="str">
        <f>IF($D$8="Data Not Entered On Set-Up Worksheet","",IF(OR(VLOOKUP($D$8,County_Lookup,11,FALSE)="",VLOOKUP($D$8,County_Lookup,11,FALSE)=0),"",VLOOKUP($D$8,County_Lookup,11,FALSE)))</f>
        <v/>
      </c>
      <c r="B82" s="272" t="str">
        <f t="shared" si="44"/>
        <v/>
      </c>
      <c r="C82" s="273"/>
      <c r="D82" s="272" t="str">
        <f t="shared" si="45"/>
        <v/>
      </c>
      <c r="E82" s="273"/>
      <c r="F82" s="272" t="str">
        <f t="shared" si="46"/>
        <v/>
      </c>
      <c r="G82" s="273"/>
      <c r="H82" s="272" t="str">
        <f t="shared" si="47"/>
        <v/>
      </c>
      <c r="I82" s="273"/>
      <c r="J82" s="272" t="str">
        <f t="shared" si="48"/>
        <v/>
      </c>
      <c r="K82" s="273"/>
      <c r="L82" s="272" t="str">
        <f t="shared" si="49"/>
        <v/>
      </c>
      <c r="M82" s="273"/>
      <c r="N82" s="272" t="str">
        <f t="shared" si="50"/>
        <v/>
      </c>
      <c r="O82" s="273"/>
      <c r="P82" s="272" t="str">
        <f t="shared" si="51"/>
        <v/>
      </c>
      <c r="Q82" s="273"/>
      <c r="R82" s="272" t="str">
        <f t="shared" si="52"/>
        <v/>
      </c>
      <c r="S82" s="273"/>
      <c r="T82" s="272" t="str">
        <f t="shared" si="53"/>
        <v/>
      </c>
      <c r="U82" s="273"/>
    </row>
    <row r="83" spans="1:21" ht="18" customHeight="1">
      <c r="A83" s="173" t="str">
        <f>IF($D$8="Data Not Entered On Set-Up Worksheet","",IF(OR(VLOOKUP($D$8,County_Lookup,12,FALSE)="",VLOOKUP($D$8,County_Lookup,12,FALSE)=0),"",VLOOKUP($D$8,County_Lookup,12,FALSE)))</f>
        <v/>
      </c>
      <c r="B83" s="272" t="str">
        <f t="shared" si="44"/>
        <v/>
      </c>
      <c r="C83" s="273"/>
      <c r="D83" s="272" t="str">
        <f t="shared" si="45"/>
        <v/>
      </c>
      <c r="E83" s="273"/>
      <c r="F83" s="272" t="str">
        <f t="shared" si="46"/>
        <v/>
      </c>
      <c r="G83" s="273"/>
      <c r="H83" s="272" t="str">
        <f t="shared" si="47"/>
        <v/>
      </c>
      <c r="I83" s="273"/>
      <c r="J83" s="272" t="str">
        <f t="shared" si="48"/>
        <v/>
      </c>
      <c r="K83" s="273"/>
      <c r="L83" s="272" t="str">
        <f t="shared" si="49"/>
        <v/>
      </c>
      <c r="M83" s="273"/>
      <c r="N83" s="272" t="str">
        <f t="shared" si="50"/>
        <v/>
      </c>
      <c r="O83" s="273"/>
      <c r="P83" s="272" t="str">
        <f t="shared" si="51"/>
        <v/>
      </c>
      <c r="Q83" s="273"/>
      <c r="R83" s="272" t="str">
        <f t="shared" si="52"/>
        <v/>
      </c>
      <c r="S83" s="273"/>
      <c r="T83" s="272" t="str">
        <f t="shared" si="53"/>
        <v/>
      </c>
      <c r="U83" s="273"/>
    </row>
    <row r="84" spans="1:21" ht="18" customHeight="1">
      <c r="A84" s="173" t="str">
        <f>IF($D$8="Data Not Entered On Set-Up Worksheet","",IF(OR(VLOOKUP($D$8,County_Lookup,13,FALSE)="",VLOOKUP($D$8,County_Lookup,13,FALSE)=0),"",VLOOKUP($D$8,County_Lookup,13,FALSE)))</f>
        <v/>
      </c>
      <c r="B84" s="272" t="str">
        <f t="shared" si="44"/>
        <v/>
      </c>
      <c r="C84" s="273"/>
      <c r="D84" s="272" t="str">
        <f t="shared" si="45"/>
        <v/>
      </c>
      <c r="E84" s="273"/>
      <c r="F84" s="272" t="str">
        <f t="shared" si="46"/>
        <v/>
      </c>
      <c r="G84" s="273"/>
      <c r="H84" s="272" t="str">
        <f t="shared" si="47"/>
        <v/>
      </c>
      <c r="I84" s="273"/>
      <c r="J84" s="272" t="str">
        <f t="shared" si="48"/>
        <v/>
      </c>
      <c r="K84" s="273"/>
      <c r="L84" s="272" t="str">
        <f t="shared" si="49"/>
        <v/>
      </c>
      <c r="M84" s="273"/>
      <c r="N84" s="272" t="str">
        <f t="shared" si="50"/>
        <v/>
      </c>
      <c r="O84" s="273"/>
      <c r="P84" s="272" t="str">
        <f t="shared" si="51"/>
        <v/>
      </c>
      <c r="Q84" s="273"/>
      <c r="R84" s="272" t="str">
        <f t="shared" si="52"/>
        <v/>
      </c>
      <c r="S84" s="273"/>
      <c r="T84" s="272" t="str">
        <f t="shared" si="53"/>
        <v/>
      </c>
      <c r="U84" s="273"/>
    </row>
    <row r="85" spans="1:21" ht="18" customHeight="1">
      <c r="A85" s="173" t="str">
        <f>IF($D$8="Data Not Entered On Set-Up Worksheet","",IF(OR(VLOOKUP($D$8,County_Lookup,14,FALSE)="",VLOOKUP($D$8,County_Lookup,14,FALSE)=0),"",VLOOKUP($D$8,County_Lookup,14,FALSE)))</f>
        <v/>
      </c>
      <c r="B85" s="272" t="str">
        <f t="shared" si="44"/>
        <v/>
      </c>
      <c r="C85" s="273"/>
      <c r="D85" s="272" t="str">
        <f t="shared" si="45"/>
        <v/>
      </c>
      <c r="E85" s="273"/>
      <c r="F85" s="272" t="str">
        <f t="shared" si="46"/>
        <v/>
      </c>
      <c r="G85" s="273"/>
      <c r="H85" s="272" t="str">
        <f t="shared" si="47"/>
        <v/>
      </c>
      <c r="I85" s="273"/>
      <c r="J85" s="272" t="str">
        <f t="shared" si="48"/>
        <v/>
      </c>
      <c r="K85" s="273"/>
      <c r="L85" s="272" t="str">
        <f t="shared" si="49"/>
        <v/>
      </c>
      <c r="M85" s="273"/>
      <c r="N85" s="272" t="str">
        <f t="shared" si="50"/>
        <v/>
      </c>
      <c r="O85" s="273"/>
      <c r="P85" s="272" t="str">
        <f t="shared" si="51"/>
        <v/>
      </c>
      <c r="Q85" s="273"/>
      <c r="R85" s="272" t="str">
        <f t="shared" si="52"/>
        <v/>
      </c>
      <c r="S85" s="273"/>
      <c r="T85" s="272" t="str">
        <f t="shared" si="53"/>
        <v/>
      </c>
      <c r="U85" s="273"/>
    </row>
    <row r="86" spans="1:21" ht="18" customHeight="1">
      <c r="A86" s="172" t="str">
        <f>IF($D$8="Data Not Entered On Set-Up Worksheet","",IF(OR(VLOOKUP($D$8,County_Lookup,15,FALSE)="",VLOOKUP($D$8,County_Lookup,15,FALSE)=0),"",VLOOKUP($D$8,County_Lookup,15,FALSE)))</f>
        <v/>
      </c>
      <c r="B86" s="272" t="str">
        <f t="shared" si="44"/>
        <v/>
      </c>
      <c r="C86" s="273"/>
      <c r="D86" s="272" t="str">
        <f t="shared" si="45"/>
        <v/>
      </c>
      <c r="E86" s="273"/>
      <c r="F86" s="272" t="str">
        <f t="shared" si="46"/>
        <v/>
      </c>
      <c r="G86" s="273"/>
      <c r="H86" s="272" t="str">
        <f t="shared" si="47"/>
        <v/>
      </c>
      <c r="I86" s="273"/>
      <c r="J86" s="272" t="str">
        <f t="shared" si="48"/>
        <v/>
      </c>
      <c r="K86" s="273"/>
      <c r="L86" s="272" t="str">
        <f t="shared" si="49"/>
        <v/>
      </c>
      <c r="M86" s="273"/>
      <c r="N86" s="272" t="str">
        <f t="shared" si="50"/>
        <v/>
      </c>
      <c r="O86" s="273"/>
      <c r="P86" s="272" t="str">
        <f t="shared" si="51"/>
        <v/>
      </c>
      <c r="Q86" s="273"/>
      <c r="R86" s="272" t="str">
        <f t="shared" si="52"/>
        <v/>
      </c>
      <c r="S86" s="273"/>
      <c r="T86" s="272" t="str">
        <f t="shared" si="53"/>
        <v/>
      </c>
      <c r="U86" s="273"/>
    </row>
    <row r="87" spans="1:21" ht="18" customHeight="1">
      <c r="A87" s="173" t="str">
        <f>IF($D$8="Data Not Entered On Set-Up Worksheet","",IF(OR(VLOOKUP($D$8,County_Lookup,16,FALSE)="",VLOOKUP($D$8,County_Lookup,16,FALSE)=0),"",VLOOKUP($D$8,County_Lookup,16,FALSE)))</f>
        <v/>
      </c>
      <c r="B87" s="272" t="str">
        <f t="shared" si="44"/>
        <v/>
      </c>
      <c r="C87" s="273"/>
      <c r="D87" s="272" t="str">
        <f t="shared" si="45"/>
        <v/>
      </c>
      <c r="E87" s="273"/>
      <c r="F87" s="272" t="str">
        <f t="shared" si="46"/>
        <v/>
      </c>
      <c r="G87" s="273"/>
      <c r="H87" s="272" t="str">
        <f t="shared" si="47"/>
        <v/>
      </c>
      <c r="I87" s="273"/>
      <c r="J87" s="272" t="str">
        <f t="shared" si="48"/>
        <v/>
      </c>
      <c r="K87" s="273"/>
      <c r="L87" s="272" t="str">
        <f t="shared" si="49"/>
        <v/>
      </c>
      <c r="M87" s="273"/>
      <c r="N87" s="272" t="str">
        <f t="shared" si="50"/>
        <v/>
      </c>
      <c r="O87" s="273"/>
      <c r="P87" s="272" t="str">
        <f t="shared" si="51"/>
        <v/>
      </c>
      <c r="Q87" s="273"/>
      <c r="R87" s="272" t="str">
        <f t="shared" si="52"/>
        <v/>
      </c>
      <c r="S87" s="273"/>
      <c r="T87" s="272" t="str">
        <f t="shared" si="53"/>
        <v/>
      </c>
      <c r="U87" s="273"/>
    </row>
    <row r="88" spans="1:21" ht="18" customHeight="1">
      <c r="A88" s="173" t="str">
        <f>IF($D$8="Data Not Entered On Set-Up Worksheet","",IF(OR(VLOOKUP($D$8,County_Lookup,17,FALSE)="",VLOOKUP($D$8,County_Lookup,17,FALSE)=0),"",VLOOKUP($D$8,County_Lookup,17,FALSE)))</f>
        <v/>
      </c>
      <c r="B88" s="272" t="str">
        <f t="shared" si="44"/>
        <v/>
      </c>
      <c r="C88" s="273"/>
      <c r="D88" s="272" t="str">
        <f t="shared" si="45"/>
        <v/>
      </c>
      <c r="E88" s="273"/>
      <c r="F88" s="272" t="str">
        <f t="shared" si="46"/>
        <v/>
      </c>
      <c r="G88" s="273"/>
      <c r="H88" s="272" t="str">
        <f t="shared" si="47"/>
        <v/>
      </c>
      <c r="I88" s="273"/>
      <c r="J88" s="272" t="str">
        <f t="shared" si="48"/>
        <v/>
      </c>
      <c r="K88" s="273"/>
      <c r="L88" s="272" t="str">
        <f t="shared" si="49"/>
        <v/>
      </c>
      <c r="M88" s="273"/>
      <c r="N88" s="272" t="str">
        <f t="shared" si="50"/>
        <v/>
      </c>
      <c r="O88" s="273"/>
      <c r="P88" s="272" t="str">
        <f t="shared" si="51"/>
        <v/>
      </c>
      <c r="Q88" s="273"/>
      <c r="R88" s="272" t="str">
        <f t="shared" si="52"/>
        <v/>
      </c>
      <c r="S88" s="273"/>
      <c r="T88" s="272" t="str">
        <f t="shared" si="53"/>
        <v/>
      </c>
      <c r="U88" s="273"/>
    </row>
    <row r="89" spans="1:21" ht="18" customHeight="1">
      <c r="A89" s="173" t="str">
        <f>IF($D$8="Data Not Entered On Set-Up Worksheet","",IF(OR(VLOOKUP($D$8,County_Lookup,18,FALSE)="",VLOOKUP($D$8,County_Lookup,18,FALSE)=0),"",VLOOKUP($D$8,County_Lookup,18,FALSE)))</f>
        <v/>
      </c>
      <c r="B89" s="272" t="str">
        <f t="shared" si="44"/>
        <v/>
      </c>
      <c r="C89" s="273"/>
      <c r="D89" s="272" t="str">
        <f t="shared" si="45"/>
        <v/>
      </c>
      <c r="E89" s="273"/>
      <c r="F89" s="272" t="str">
        <f t="shared" si="46"/>
        <v/>
      </c>
      <c r="G89" s="273"/>
      <c r="H89" s="272" t="str">
        <f t="shared" si="47"/>
        <v/>
      </c>
      <c r="I89" s="273"/>
      <c r="J89" s="272" t="str">
        <f t="shared" si="48"/>
        <v/>
      </c>
      <c r="K89" s="273"/>
      <c r="L89" s="272" t="str">
        <f t="shared" si="49"/>
        <v/>
      </c>
      <c r="M89" s="273"/>
      <c r="N89" s="272" t="str">
        <f t="shared" si="50"/>
        <v/>
      </c>
      <c r="O89" s="273"/>
      <c r="P89" s="272" t="str">
        <f t="shared" si="51"/>
        <v/>
      </c>
      <c r="Q89" s="273"/>
      <c r="R89" s="272" t="str">
        <f t="shared" si="52"/>
        <v/>
      </c>
      <c r="S89" s="273"/>
      <c r="T89" s="272" t="str">
        <f t="shared" si="53"/>
        <v/>
      </c>
      <c r="U89" s="273"/>
    </row>
    <row r="90" spans="1:21" ht="18" customHeight="1">
      <c r="A90" s="173" t="str">
        <f>IF($D$8="Data Not Entered On Set-Up Worksheet","",IF(OR(VLOOKUP($D$8,County_Lookup,19,FALSE)="",VLOOKUP($D$8,County_Lookup,19,FALSE)=0),"",VLOOKUP($D$8,County_Lookup,19,FALSE)))</f>
        <v/>
      </c>
      <c r="B90" s="272" t="str">
        <f t="shared" si="44"/>
        <v/>
      </c>
      <c r="C90" s="273"/>
      <c r="D90" s="272" t="str">
        <f t="shared" si="45"/>
        <v/>
      </c>
      <c r="E90" s="273"/>
      <c r="F90" s="272" t="str">
        <f t="shared" si="46"/>
        <v/>
      </c>
      <c r="G90" s="273"/>
      <c r="H90" s="272" t="str">
        <f t="shared" si="47"/>
        <v/>
      </c>
      <c r="I90" s="273"/>
      <c r="J90" s="272" t="str">
        <f t="shared" si="48"/>
        <v/>
      </c>
      <c r="K90" s="273"/>
      <c r="L90" s="272" t="str">
        <f t="shared" si="49"/>
        <v/>
      </c>
      <c r="M90" s="273"/>
      <c r="N90" s="272" t="str">
        <f t="shared" si="50"/>
        <v/>
      </c>
      <c r="O90" s="273"/>
      <c r="P90" s="272" t="str">
        <f t="shared" si="51"/>
        <v/>
      </c>
      <c r="Q90" s="273"/>
      <c r="R90" s="272" t="str">
        <f t="shared" si="52"/>
        <v/>
      </c>
      <c r="S90" s="273"/>
      <c r="T90" s="272" t="str">
        <f t="shared" si="53"/>
        <v/>
      </c>
      <c r="U90" s="273"/>
    </row>
    <row r="91" spans="1:21" ht="18" customHeight="1">
      <c r="A91" s="173" t="str">
        <f>IF($D$8="Data Not Entered On Set-Up Worksheet","",IF(OR(VLOOKUP($D$8,County_Lookup,20,FALSE)="",VLOOKUP($D$8,County_Lookup,20,FALSE)=0),"",VLOOKUP($D$8,County_Lookup,20,FALSE)))</f>
        <v/>
      </c>
      <c r="B91" s="272" t="str">
        <f t="shared" si="44"/>
        <v/>
      </c>
      <c r="C91" s="273"/>
      <c r="D91" s="272" t="str">
        <f t="shared" si="45"/>
        <v/>
      </c>
      <c r="E91" s="273"/>
      <c r="F91" s="272" t="str">
        <f t="shared" si="46"/>
        <v/>
      </c>
      <c r="G91" s="273"/>
      <c r="H91" s="272" t="str">
        <f t="shared" si="47"/>
        <v/>
      </c>
      <c r="I91" s="273"/>
      <c r="J91" s="272" t="str">
        <f t="shared" si="48"/>
        <v/>
      </c>
      <c r="K91" s="273"/>
      <c r="L91" s="272" t="str">
        <f t="shared" si="49"/>
        <v/>
      </c>
      <c r="M91" s="273"/>
      <c r="N91" s="272" t="str">
        <f t="shared" si="50"/>
        <v/>
      </c>
      <c r="O91" s="273"/>
      <c r="P91" s="272" t="str">
        <f t="shared" si="51"/>
        <v/>
      </c>
      <c r="Q91" s="273"/>
      <c r="R91" s="272" t="str">
        <f t="shared" si="52"/>
        <v/>
      </c>
      <c r="S91" s="273"/>
      <c r="T91" s="272" t="str">
        <f t="shared" si="53"/>
        <v/>
      </c>
      <c r="U91" s="273"/>
    </row>
    <row r="92" spans="1:21" ht="18" customHeight="1">
      <c r="A92" s="173" t="str">
        <f>IF($D$8="Data Not Entered On Set-Up Worksheet","",IF(OR(VLOOKUP($D$8,County_Lookup,21,FALSE)="",VLOOKUP($D$8,County_Lookup,21,FALSE)=0),"",VLOOKUP($D$8,County_Lookup,21,FALSE)))</f>
        <v/>
      </c>
      <c r="B92" s="272" t="str">
        <f t="shared" si="44"/>
        <v/>
      </c>
      <c r="C92" s="273"/>
      <c r="D92" s="272" t="str">
        <f t="shared" si="45"/>
        <v/>
      </c>
      <c r="E92" s="273"/>
      <c r="F92" s="272" t="str">
        <f t="shared" si="46"/>
        <v/>
      </c>
      <c r="G92" s="273"/>
      <c r="H92" s="272" t="str">
        <f t="shared" si="47"/>
        <v/>
      </c>
      <c r="I92" s="273"/>
      <c r="J92" s="272" t="str">
        <f t="shared" si="48"/>
        <v/>
      </c>
      <c r="K92" s="273"/>
      <c r="L92" s="272" t="str">
        <f t="shared" si="49"/>
        <v/>
      </c>
      <c r="M92" s="273"/>
      <c r="N92" s="272" t="str">
        <f t="shared" si="50"/>
        <v/>
      </c>
      <c r="O92" s="273"/>
      <c r="P92" s="272" t="str">
        <f t="shared" si="51"/>
        <v/>
      </c>
      <c r="Q92" s="273"/>
      <c r="R92" s="272" t="str">
        <f t="shared" si="52"/>
        <v/>
      </c>
      <c r="S92" s="273"/>
      <c r="T92" s="272" t="str">
        <f t="shared" si="53"/>
        <v/>
      </c>
      <c r="U92" s="273"/>
    </row>
    <row r="93" spans="1:21" ht="18" customHeight="1">
      <c r="A93" s="172" t="str">
        <f>IF($D$8="Data Not Entered On Set-Up Worksheet","",IF(OR(VLOOKUP($D$8,County_Lookup,22,FALSE)="",VLOOKUP($D$8,County_Lookup,22,FALSE)=0),"",VLOOKUP($D$8,County_Lookup,22,FALSE)))</f>
        <v/>
      </c>
      <c r="B93" s="272" t="str">
        <f t="shared" si="44"/>
        <v/>
      </c>
      <c r="C93" s="273"/>
      <c r="D93" s="272" t="str">
        <f t="shared" si="45"/>
        <v/>
      </c>
      <c r="E93" s="273"/>
      <c r="F93" s="272" t="str">
        <f t="shared" si="46"/>
        <v/>
      </c>
      <c r="G93" s="273"/>
      <c r="H93" s="272" t="str">
        <f t="shared" si="47"/>
        <v/>
      </c>
      <c r="I93" s="273"/>
      <c r="J93" s="272" t="str">
        <f t="shared" si="48"/>
        <v/>
      </c>
      <c r="K93" s="273"/>
      <c r="L93" s="272" t="str">
        <f t="shared" si="49"/>
        <v/>
      </c>
      <c r="M93" s="273"/>
      <c r="N93" s="272" t="str">
        <f t="shared" si="50"/>
        <v/>
      </c>
      <c r="O93" s="273"/>
      <c r="P93" s="272" t="str">
        <f t="shared" si="51"/>
        <v/>
      </c>
      <c r="Q93" s="273"/>
      <c r="R93" s="272" t="str">
        <f t="shared" si="52"/>
        <v/>
      </c>
      <c r="S93" s="273"/>
      <c r="T93" s="272" t="str">
        <f t="shared" si="53"/>
        <v/>
      </c>
      <c r="U93" s="273"/>
    </row>
    <row r="94" spans="1:21" ht="18" customHeight="1">
      <c r="A94" s="173" t="str">
        <f>IF($D$8="Data Not Entered On Set-Up Worksheet","",IF(OR(VLOOKUP($D$8,County_Lookup,23,FALSE)="",VLOOKUP($D$8,County_Lookup,23,FALSE)=0),"",VLOOKUP($D$8,County_Lookup,23,FALSE)))</f>
        <v/>
      </c>
      <c r="B94" s="272" t="str">
        <f t="shared" si="44"/>
        <v/>
      </c>
      <c r="C94" s="273"/>
      <c r="D94" s="272" t="str">
        <f t="shared" si="45"/>
        <v/>
      </c>
      <c r="E94" s="273"/>
      <c r="F94" s="272" t="str">
        <f t="shared" si="46"/>
        <v/>
      </c>
      <c r="G94" s="273"/>
      <c r="H94" s="272" t="str">
        <f t="shared" si="47"/>
        <v/>
      </c>
      <c r="I94" s="273"/>
      <c r="J94" s="272" t="str">
        <f t="shared" si="48"/>
        <v/>
      </c>
      <c r="K94" s="273"/>
      <c r="L94" s="272" t="str">
        <f t="shared" si="49"/>
        <v/>
      </c>
      <c r="M94" s="273"/>
      <c r="N94" s="272" t="str">
        <f t="shared" si="50"/>
        <v/>
      </c>
      <c r="O94" s="273"/>
      <c r="P94" s="272" t="str">
        <f t="shared" si="51"/>
        <v/>
      </c>
      <c r="Q94" s="273"/>
      <c r="R94" s="272" t="str">
        <f t="shared" si="52"/>
        <v/>
      </c>
      <c r="S94" s="273"/>
      <c r="T94" s="272" t="str">
        <f t="shared" si="53"/>
        <v/>
      </c>
      <c r="U94" s="273"/>
    </row>
    <row r="95" spans="1:21" ht="18" customHeight="1">
      <c r="A95" s="173" t="str">
        <f>IF($D$8="Data Not Entered On Set-Up Worksheet","",IF(OR(VLOOKUP($D$8,County_Lookup,24,FALSE)="",VLOOKUP($D$8,County_Lookup,24,FALSE)=0),"",VLOOKUP($D$8,County_Lookup,24,FALSE)))</f>
        <v/>
      </c>
      <c r="B95" s="272" t="str">
        <f t="shared" si="44"/>
        <v/>
      </c>
      <c r="C95" s="273"/>
      <c r="D95" s="272" t="str">
        <f t="shared" si="45"/>
        <v/>
      </c>
      <c r="E95" s="273"/>
      <c r="F95" s="272" t="str">
        <f t="shared" si="46"/>
        <v/>
      </c>
      <c r="G95" s="273"/>
      <c r="H95" s="272" t="str">
        <f t="shared" si="47"/>
        <v/>
      </c>
      <c r="I95" s="273"/>
      <c r="J95" s="272" t="str">
        <f t="shared" si="48"/>
        <v/>
      </c>
      <c r="K95" s="273"/>
      <c r="L95" s="272" t="str">
        <f t="shared" si="49"/>
        <v/>
      </c>
      <c r="M95" s="273"/>
      <c r="N95" s="272" t="str">
        <f t="shared" si="50"/>
        <v/>
      </c>
      <c r="O95" s="273"/>
      <c r="P95" s="272" t="str">
        <f t="shared" si="51"/>
        <v/>
      </c>
      <c r="Q95" s="273"/>
      <c r="R95" s="272" t="str">
        <f t="shared" si="52"/>
        <v/>
      </c>
      <c r="S95" s="273"/>
      <c r="T95" s="272" t="str">
        <f t="shared" si="53"/>
        <v/>
      </c>
      <c r="U95" s="273"/>
    </row>
    <row r="96" spans="1:21" ht="18" customHeight="1">
      <c r="A96" s="173" t="str">
        <f>IF($D$8="Data Not Entered On Set-Up Worksheet","",IF(OR(VLOOKUP($D$8,County_Lookup,25,FALSE)="",VLOOKUP($D$8,County_Lookup,25,FALSE)=0),"",VLOOKUP($D$8,County_Lookup,25,FALSE)))</f>
        <v/>
      </c>
      <c r="B96" s="272" t="str">
        <f t="shared" si="44"/>
        <v/>
      </c>
      <c r="C96" s="273"/>
      <c r="D96" s="272" t="str">
        <f t="shared" si="45"/>
        <v/>
      </c>
      <c r="E96" s="273"/>
      <c r="F96" s="272" t="str">
        <f t="shared" si="46"/>
        <v/>
      </c>
      <c r="G96" s="273"/>
      <c r="H96" s="272" t="str">
        <f t="shared" si="47"/>
        <v/>
      </c>
      <c r="I96" s="273"/>
      <c r="J96" s="272" t="str">
        <f t="shared" si="48"/>
        <v/>
      </c>
      <c r="K96" s="273"/>
      <c r="L96" s="272" t="str">
        <f t="shared" si="49"/>
        <v/>
      </c>
      <c r="M96" s="273"/>
      <c r="N96" s="272" t="str">
        <f t="shared" si="50"/>
        <v/>
      </c>
      <c r="O96" s="273"/>
      <c r="P96" s="272" t="str">
        <f t="shared" si="51"/>
        <v/>
      </c>
      <c r="Q96" s="273"/>
      <c r="R96" s="272" t="str">
        <f t="shared" si="52"/>
        <v/>
      </c>
      <c r="S96" s="273"/>
      <c r="T96" s="272" t="str">
        <f t="shared" si="53"/>
        <v/>
      </c>
      <c r="U96" s="273"/>
    </row>
    <row r="97" spans="1:21" ht="18" customHeight="1" thickBot="1">
      <c r="A97" s="174" t="s">
        <v>2</v>
      </c>
      <c r="B97" s="274">
        <f t="shared" si="44"/>
        <v>0</v>
      </c>
      <c r="C97" s="275"/>
      <c r="D97" s="274">
        <f t="shared" si="45"/>
        <v>0</v>
      </c>
      <c r="E97" s="275"/>
      <c r="F97" s="274">
        <f t="shared" si="46"/>
        <v>0</v>
      </c>
      <c r="G97" s="275"/>
      <c r="H97" s="274">
        <f t="shared" si="47"/>
        <v>0</v>
      </c>
      <c r="I97" s="275"/>
      <c r="J97" s="274">
        <f t="shared" si="48"/>
        <v>0</v>
      </c>
      <c r="K97" s="275"/>
      <c r="L97" s="274">
        <f t="shared" si="49"/>
        <v>0</v>
      </c>
      <c r="M97" s="275"/>
      <c r="N97" s="274">
        <f t="shared" si="50"/>
        <v>0</v>
      </c>
      <c r="O97" s="275"/>
      <c r="P97" s="274">
        <f t="shared" si="51"/>
        <v>0</v>
      </c>
      <c r="Q97" s="275"/>
      <c r="R97" s="274">
        <f t="shared" si="52"/>
        <v>0</v>
      </c>
      <c r="S97" s="275"/>
      <c r="T97" s="274">
        <f t="shared" si="53"/>
        <v>0</v>
      </c>
      <c r="U97" s="275"/>
    </row>
  </sheetData>
  <sheetProtection sheet="1" objects="1" scenarios="1"/>
  <mergeCells count="260">
    <mergeCell ref="T75:U75"/>
    <mergeCell ref="T76:U76"/>
    <mergeCell ref="T77:U77"/>
    <mergeCell ref="T78:U78"/>
    <mergeCell ref="T91:U91"/>
    <mergeCell ref="T92:U92"/>
    <mergeCell ref="T93:U93"/>
    <mergeCell ref="T94:U94"/>
    <mergeCell ref="T96:U96"/>
    <mergeCell ref="T85:U85"/>
    <mergeCell ref="T86:U86"/>
    <mergeCell ref="T87:U87"/>
    <mergeCell ref="T88:U88"/>
    <mergeCell ref="T89:U89"/>
    <mergeCell ref="T90:U90"/>
    <mergeCell ref="T95:U95"/>
    <mergeCell ref="R97:S97"/>
    <mergeCell ref="R85:S85"/>
    <mergeCell ref="R86:S86"/>
    <mergeCell ref="R87:S87"/>
    <mergeCell ref="R88:S88"/>
    <mergeCell ref="R89:S89"/>
    <mergeCell ref="R90:S90"/>
    <mergeCell ref="T79:U79"/>
    <mergeCell ref="T80:U80"/>
    <mergeCell ref="T81:U81"/>
    <mergeCell ref="T82:U82"/>
    <mergeCell ref="T83:U83"/>
    <mergeCell ref="T84:U84"/>
    <mergeCell ref="T97:U97"/>
    <mergeCell ref="R79:S79"/>
    <mergeCell ref="R80:S80"/>
    <mergeCell ref="R81:S81"/>
    <mergeCell ref="R82:S82"/>
    <mergeCell ref="R95:S95"/>
    <mergeCell ref="P93:Q93"/>
    <mergeCell ref="P94:Q94"/>
    <mergeCell ref="P96:Q96"/>
    <mergeCell ref="P80:Q80"/>
    <mergeCell ref="R91:S91"/>
    <mergeCell ref="R92:S92"/>
    <mergeCell ref="R93:S93"/>
    <mergeCell ref="R94:S94"/>
    <mergeCell ref="R96:S96"/>
    <mergeCell ref="P85:Q85"/>
    <mergeCell ref="P86:Q86"/>
    <mergeCell ref="R83:S83"/>
    <mergeCell ref="R84:S84"/>
    <mergeCell ref="P95:Q95"/>
    <mergeCell ref="N97:O97"/>
    <mergeCell ref="N85:O85"/>
    <mergeCell ref="N86:O86"/>
    <mergeCell ref="N87:O87"/>
    <mergeCell ref="N88:O88"/>
    <mergeCell ref="N89:O89"/>
    <mergeCell ref="N90:O90"/>
    <mergeCell ref="P97:Q97"/>
    <mergeCell ref="R73:S73"/>
    <mergeCell ref="R74:S74"/>
    <mergeCell ref="R75:S75"/>
    <mergeCell ref="R76:S76"/>
    <mergeCell ref="R77:S77"/>
    <mergeCell ref="R78:S78"/>
    <mergeCell ref="P87:Q87"/>
    <mergeCell ref="P88:Q88"/>
    <mergeCell ref="P89:Q89"/>
    <mergeCell ref="P90:Q90"/>
    <mergeCell ref="P91:Q91"/>
    <mergeCell ref="P92:Q92"/>
    <mergeCell ref="P81:Q81"/>
    <mergeCell ref="P82:Q82"/>
    <mergeCell ref="P83:Q83"/>
    <mergeCell ref="P84:Q84"/>
    <mergeCell ref="N81:O81"/>
    <mergeCell ref="N82:O82"/>
    <mergeCell ref="L93:M93"/>
    <mergeCell ref="L94:M94"/>
    <mergeCell ref="L96:M96"/>
    <mergeCell ref="L80:M80"/>
    <mergeCell ref="N91:O91"/>
    <mergeCell ref="N92:O92"/>
    <mergeCell ref="N93:O93"/>
    <mergeCell ref="N94:O94"/>
    <mergeCell ref="N96:O96"/>
    <mergeCell ref="L85:M85"/>
    <mergeCell ref="L86:M86"/>
    <mergeCell ref="N83:O83"/>
    <mergeCell ref="N84:O84"/>
    <mergeCell ref="L95:M95"/>
    <mergeCell ref="N95:O95"/>
    <mergeCell ref="L97:M97"/>
    <mergeCell ref="N73:O73"/>
    <mergeCell ref="N74:O74"/>
    <mergeCell ref="N75:O75"/>
    <mergeCell ref="N76:O76"/>
    <mergeCell ref="N77:O77"/>
    <mergeCell ref="N78:O78"/>
    <mergeCell ref="L87:M87"/>
    <mergeCell ref="L88:M88"/>
    <mergeCell ref="L89:M89"/>
    <mergeCell ref="L90:M90"/>
    <mergeCell ref="L91:M91"/>
    <mergeCell ref="L92:M92"/>
    <mergeCell ref="L81:M81"/>
    <mergeCell ref="L82:M82"/>
    <mergeCell ref="L83:M83"/>
    <mergeCell ref="L84:M84"/>
    <mergeCell ref="L75:M75"/>
    <mergeCell ref="L76:M76"/>
    <mergeCell ref="L77:M77"/>
    <mergeCell ref="L78:M78"/>
    <mergeCell ref="L79:M79"/>
    <mergeCell ref="N79:O79"/>
    <mergeCell ref="N80:O80"/>
    <mergeCell ref="J93:K93"/>
    <mergeCell ref="J94:K94"/>
    <mergeCell ref="J96:K96"/>
    <mergeCell ref="J80:K80"/>
    <mergeCell ref="J97:K97"/>
    <mergeCell ref="J87:K87"/>
    <mergeCell ref="J88:K88"/>
    <mergeCell ref="J89:K89"/>
    <mergeCell ref="J90:K90"/>
    <mergeCell ref="J91:K91"/>
    <mergeCell ref="J92:K92"/>
    <mergeCell ref="J81:K81"/>
    <mergeCell ref="J82:K82"/>
    <mergeCell ref="J83:K83"/>
    <mergeCell ref="J84:K84"/>
    <mergeCell ref="J85:K85"/>
    <mergeCell ref="J86:K86"/>
    <mergeCell ref="J95:K95"/>
    <mergeCell ref="J75:K75"/>
    <mergeCell ref="J76:K76"/>
    <mergeCell ref="J77:K77"/>
    <mergeCell ref="J78:K78"/>
    <mergeCell ref="J79:K79"/>
    <mergeCell ref="N72:O72"/>
    <mergeCell ref="P72:Q72"/>
    <mergeCell ref="R72:S72"/>
    <mergeCell ref="T72:U72"/>
    <mergeCell ref="J73:K73"/>
    <mergeCell ref="J74:K74"/>
    <mergeCell ref="L73:M73"/>
    <mergeCell ref="L74:M74"/>
    <mergeCell ref="P73:Q73"/>
    <mergeCell ref="P74:Q74"/>
    <mergeCell ref="T73:U73"/>
    <mergeCell ref="T74:U74"/>
    <mergeCell ref="J72:K72"/>
    <mergeCell ref="L72:M72"/>
    <mergeCell ref="P75:Q75"/>
    <mergeCell ref="P76:Q76"/>
    <mergeCell ref="P77:Q77"/>
    <mergeCell ref="P78:Q78"/>
    <mergeCell ref="P79:Q79"/>
    <mergeCell ref="F78:G78"/>
    <mergeCell ref="F77:G77"/>
    <mergeCell ref="F76:G76"/>
    <mergeCell ref="F75:G75"/>
    <mergeCell ref="F74:G74"/>
    <mergeCell ref="F73:G73"/>
    <mergeCell ref="F79:G79"/>
    <mergeCell ref="F90:G90"/>
    <mergeCell ref="F89:G89"/>
    <mergeCell ref="F88:G88"/>
    <mergeCell ref="F87:G87"/>
    <mergeCell ref="F86:G86"/>
    <mergeCell ref="F85:G85"/>
    <mergeCell ref="B72:C72"/>
    <mergeCell ref="D72:E72"/>
    <mergeCell ref="F72:G72"/>
    <mergeCell ref="D76:E76"/>
    <mergeCell ref="D75:E75"/>
    <mergeCell ref="D74:E74"/>
    <mergeCell ref="D73:E73"/>
    <mergeCell ref="B76:C76"/>
    <mergeCell ref="B75:C75"/>
    <mergeCell ref="B74:C74"/>
    <mergeCell ref="B73:C73"/>
    <mergeCell ref="F97:G97"/>
    <mergeCell ref="F96:G96"/>
    <mergeCell ref="F94:G94"/>
    <mergeCell ref="F93:G93"/>
    <mergeCell ref="F92:G92"/>
    <mergeCell ref="F91:G91"/>
    <mergeCell ref="D82:E82"/>
    <mergeCell ref="D81:E81"/>
    <mergeCell ref="D80:E80"/>
    <mergeCell ref="D97:E97"/>
    <mergeCell ref="D96:E96"/>
    <mergeCell ref="D94:E94"/>
    <mergeCell ref="D93:E93"/>
    <mergeCell ref="D92:E92"/>
    <mergeCell ref="D91:E91"/>
    <mergeCell ref="D90:E90"/>
    <mergeCell ref="D89:E89"/>
    <mergeCell ref="F84:G84"/>
    <mergeCell ref="F83:G83"/>
    <mergeCell ref="F82:G82"/>
    <mergeCell ref="F81:G81"/>
    <mergeCell ref="F80:G80"/>
    <mergeCell ref="D95:E95"/>
    <mergeCell ref="F95:G95"/>
    <mergeCell ref="D79:E79"/>
    <mergeCell ref="D78:E78"/>
    <mergeCell ref="D77:E77"/>
    <mergeCell ref="D88:E88"/>
    <mergeCell ref="D87:E87"/>
    <mergeCell ref="D86:E86"/>
    <mergeCell ref="D85:E85"/>
    <mergeCell ref="D84:E84"/>
    <mergeCell ref="D83:E83"/>
    <mergeCell ref="B81:C81"/>
    <mergeCell ref="B80:C80"/>
    <mergeCell ref="B79:C79"/>
    <mergeCell ref="B78:C78"/>
    <mergeCell ref="B77:C77"/>
    <mergeCell ref="B88:C88"/>
    <mergeCell ref="B87:C87"/>
    <mergeCell ref="B86:C86"/>
    <mergeCell ref="B85:C85"/>
    <mergeCell ref="B84:C84"/>
    <mergeCell ref="B83:C83"/>
    <mergeCell ref="B97:C97"/>
    <mergeCell ref="B96:C96"/>
    <mergeCell ref="B94:C94"/>
    <mergeCell ref="B93:C93"/>
    <mergeCell ref="B92:C92"/>
    <mergeCell ref="B91:C91"/>
    <mergeCell ref="B90:C90"/>
    <mergeCell ref="B89:C89"/>
    <mergeCell ref="B82:C82"/>
    <mergeCell ref="B95:C95"/>
    <mergeCell ref="H72:I72"/>
    <mergeCell ref="H73:I73"/>
    <mergeCell ref="H74:I74"/>
    <mergeCell ref="H75:I75"/>
    <mergeCell ref="H76:I76"/>
    <mergeCell ref="H77:I77"/>
    <mergeCell ref="H78:I78"/>
    <mergeCell ref="H79:I79"/>
    <mergeCell ref="H80:I80"/>
    <mergeCell ref="H90:I90"/>
    <mergeCell ref="H91:I91"/>
    <mergeCell ref="H92:I92"/>
    <mergeCell ref="H93:I93"/>
    <mergeCell ref="H94:I94"/>
    <mergeCell ref="H96:I96"/>
    <mergeCell ref="H97:I97"/>
    <mergeCell ref="H81:I81"/>
    <mergeCell ref="H82:I82"/>
    <mergeCell ref="H83:I83"/>
    <mergeCell ref="H84:I84"/>
    <mergeCell ref="H85:I85"/>
    <mergeCell ref="H86:I86"/>
    <mergeCell ref="H87:I87"/>
    <mergeCell ref="H88:I88"/>
    <mergeCell ref="H89:I89"/>
    <mergeCell ref="H95:I95"/>
  </mergeCells>
  <conditionalFormatting sqref="D3">
    <cfRule type="expression" dxfId="80" priority="74">
      <formula>D3="Data Not Entered On Set-Up Worksheet"</formula>
    </cfRule>
  </conditionalFormatting>
  <conditionalFormatting sqref="D8">
    <cfRule type="expression" dxfId="79" priority="73">
      <formula>D8="Data Not Entered On Set-Up Worksheet"</formula>
    </cfRule>
  </conditionalFormatting>
  <conditionalFormatting sqref="D10">
    <cfRule type="expression" dxfId="78" priority="72">
      <formula>D10="Data Not Entered On Set-Up Worksheet"</formula>
    </cfRule>
  </conditionalFormatting>
  <conditionalFormatting sqref="B15:B36 B38">
    <cfRule type="expression" dxfId="77" priority="71">
      <formula>AND($A15&lt;&gt;"",B15="")</formula>
    </cfRule>
  </conditionalFormatting>
  <conditionalFormatting sqref="J3">
    <cfRule type="expression" dxfId="76" priority="70">
      <formula>J3="Data Not Entered On Set-Up Worksheet"</formula>
    </cfRule>
  </conditionalFormatting>
  <conditionalFormatting sqref="J10">
    <cfRule type="expression" dxfId="75" priority="69">
      <formula>J10="Data Not Entered On Set-Up Worksheet"</formula>
    </cfRule>
  </conditionalFormatting>
  <conditionalFormatting sqref="L3">
    <cfRule type="expression" dxfId="74" priority="68">
      <formula>L3="Data Not Entered On Set-Up Worksheet"</formula>
    </cfRule>
  </conditionalFormatting>
  <conditionalFormatting sqref="L8">
    <cfRule type="expression" dxfId="73" priority="67">
      <formula>L8="Data Not Entered On Set-Up Worksheet"</formula>
    </cfRule>
  </conditionalFormatting>
  <conditionalFormatting sqref="L10">
    <cfRule type="expression" dxfId="72" priority="66">
      <formula>L10="Data Not Entered On Set-Up Worksheet"</formula>
    </cfRule>
  </conditionalFormatting>
  <conditionalFormatting sqref="O3:P3">
    <cfRule type="expression" dxfId="71" priority="65">
      <formula>O3="Data Not Entered On Set-Up Worksheet"</formula>
    </cfRule>
  </conditionalFormatting>
  <conditionalFormatting sqref="O8:P8">
    <cfRule type="expression" dxfId="70" priority="64">
      <formula>O8="Data Not Entered On Set-Up Worksheet"</formula>
    </cfRule>
  </conditionalFormatting>
  <conditionalFormatting sqref="O10:P10">
    <cfRule type="expression" dxfId="69" priority="63">
      <formula>O10="Data Not Entered On Set-Up Worksheet"</formula>
    </cfRule>
  </conditionalFormatting>
  <conditionalFormatting sqref="U3">
    <cfRule type="expression" dxfId="68" priority="60">
      <formula>U3="Data Not Entered On Set-Up Worksheet"</formula>
    </cfRule>
  </conditionalFormatting>
  <conditionalFormatting sqref="U8">
    <cfRule type="expression" dxfId="67" priority="59">
      <formula>U8="Data Not Entered On Set-Up Worksheet"</formula>
    </cfRule>
  </conditionalFormatting>
  <conditionalFormatting sqref="U10">
    <cfRule type="expression" dxfId="66" priority="58">
      <formula>U10="Data Not Entered On Set-Up Worksheet"</formula>
    </cfRule>
  </conditionalFormatting>
  <conditionalFormatting sqref="D15:D36 D38">
    <cfRule type="expression" dxfId="65" priority="48">
      <formula>AND($A15&lt;&gt;"",D15="")</formula>
    </cfRule>
  </conditionalFormatting>
  <conditionalFormatting sqref="F15:F36 F38">
    <cfRule type="expression" dxfId="64" priority="47">
      <formula>AND($A15&lt;&gt;"",F15="")</formula>
    </cfRule>
  </conditionalFormatting>
  <conditionalFormatting sqref="J15:J36 J38">
    <cfRule type="expression" dxfId="63" priority="46">
      <formula>AND($A15&lt;&gt;"",J15="")</formula>
    </cfRule>
  </conditionalFormatting>
  <conditionalFormatting sqref="L15:L36 L38">
    <cfRule type="expression" dxfId="62" priority="44">
      <formula>AND($A15&lt;&gt;"",L15="")</formula>
    </cfRule>
  </conditionalFormatting>
  <conditionalFormatting sqref="N15:N36 N38">
    <cfRule type="expression" dxfId="61" priority="43">
      <formula>AND($A15&lt;&gt;"",N15="")</formula>
    </cfRule>
  </conditionalFormatting>
  <conditionalFormatting sqref="P15:P36 P38">
    <cfRule type="expression" dxfId="60" priority="42">
      <formula>AND($A15&lt;&gt;"",P15="")</formula>
    </cfRule>
  </conditionalFormatting>
  <conditionalFormatting sqref="R15:R36 R38">
    <cfRule type="expression" dxfId="59" priority="41">
      <formula>AND($A15&lt;&gt;"",R15="")</formula>
    </cfRule>
  </conditionalFormatting>
  <conditionalFormatting sqref="B44:B65 B67">
    <cfRule type="expression" dxfId="58" priority="40">
      <formula>AND($A44&lt;&gt;"",B44="")</formula>
    </cfRule>
  </conditionalFormatting>
  <conditionalFormatting sqref="D44:D65 D67">
    <cfRule type="expression" dxfId="57" priority="39">
      <formula>AND($A44&lt;&gt;"",D44="")</formula>
    </cfRule>
  </conditionalFormatting>
  <conditionalFormatting sqref="F44:F65 F67">
    <cfRule type="expression" dxfId="56" priority="38">
      <formula>AND($A44&lt;&gt;"",F44="")</formula>
    </cfRule>
  </conditionalFormatting>
  <conditionalFormatting sqref="J44:J65 J67">
    <cfRule type="expression" dxfId="55" priority="37">
      <formula>AND($A44&lt;&gt;"",J44="")</formula>
    </cfRule>
  </conditionalFormatting>
  <conditionalFormatting sqref="L44:L65 L67">
    <cfRule type="expression" dxfId="54" priority="35">
      <formula>AND($A44&lt;&gt;"",L44="")</formula>
    </cfRule>
  </conditionalFormatting>
  <conditionalFormatting sqref="N44:N65 N67">
    <cfRule type="expression" dxfId="53" priority="34">
      <formula>AND($A44&lt;&gt;"",N44="")</formula>
    </cfRule>
  </conditionalFormatting>
  <conditionalFormatting sqref="P44:P65 P67">
    <cfRule type="expression" dxfId="52" priority="33">
      <formula>AND($A44&lt;&gt;"",P44="")</formula>
    </cfRule>
  </conditionalFormatting>
  <conditionalFormatting sqref="R44:R65 R67">
    <cfRule type="expression" dxfId="51" priority="32">
      <formula>AND($A44&lt;&gt;"",R44="")</formula>
    </cfRule>
  </conditionalFormatting>
  <conditionalFormatting sqref="H3">
    <cfRule type="expression" dxfId="50" priority="22">
      <formula>H3="Data Not Entered On Set-Up Worksheet"</formula>
    </cfRule>
  </conditionalFormatting>
  <conditionalFormatting sqref="H10">
    <cfRule type="expression" dxfId="49" priority="21">
      <formula>H10="Data Not Entered On Set-Up Worksheet"</formula>
    </cfRule>
  </conditionalFormatting>
  <conditionalFormatting sqref="H15:H36 H38">
    <cfRule type="expression" dxfId="48" priority="20">
      <formula>AND($A15&lt;&gt;"",H15="")</formula>
    </cfRule>
  </conditionalFormatting>
  <conditionalFormatting sqref="H44:H65 H67">
    <cfRule type="expression" dxfId="47" priority="19">
      <formula>AND($A44&lt;&gt;"",H44="")</formula>
    </cfRule>
  </conditionalFormatting>
  <conditionalFormatting sqref="B37">
    <cfRule type="expression" dxfId="46" priority="18">
      <formula>AND($A37&lt;&gt;"",B37="")</formula>
    </cfRule>
  </conditionalFormatting>
  <conditionalFormatting sqref="D37">
    <cfRule type="expression" dxfId="45" priority="17">
      <formula>AND($A37&lt;&gt;"",D37="")</formula>
    </cfRule>
  </conditionalFormatting>
  <conditionalFormatting sqref="F37">
    <cfRule type="expression" dxfId="44" priority="16">
      <formula>AND($A37&lt;&gt;"",F37="")</formula>
    </cfRule>
  </conditionalFormatting>
  <conditionalFormatting sqref="J37">
    <cfRule type="expression" dxfId="43" priority="15">
      <formula>AND($A37&lt;&gt;"",J37="")</formula>
    </cfRule>
  </conditionalFormatting>
  <conditionalFormatting sqref="L37">
    <cfRule type="expression" dxfId="42" priority="14">
      <formula>AND($A37&lt;&gt;"",L37="")</formula>
    </cfRule>
  </conditionalFormatting>
  <conditionalFormatting sqref="N37">
    <cfRule type="expression" dxfId="41" priority="13">
      <formula>AND($A37&lt;&gt;"",N37="")</formula>
    </cfRule>
  </conditionalFormatting>
  <conditionalFormatting sqref="P37">
    <cfRule type="expression" dxfId="40" priority="12">
      <formula>AND($A37&lt;&gt;"",P37="")</formula>
    </cfRule>
  </conditionalFormatting>
  <conditionalFormatting sqref="R37">
    <cfRule type="expression" dxfId="39" priority="11">
      <formula>AND($A37&lt;&gt;"",R37="")</formula>
    </cfRule>
  </conditionalFormatting>
  <conditionalFormatting sqref="H37">
    <cfRule type="expression" dxfId="38" priority="10">
      <formula>AND($A37&lt;&gt;"",H37="")</formula>
    </cfRule>
  </conditionalFormatting>
  <conditionalFormatting sqref="B66">
    <cfRule type="expression" dxfId="37" priority="9">
      <formula>AND($A66&lt;&gt;"",B66="")</formula>
    </cfRule>
  </conditionalFormatting>
  <conditionalFormatting sqref="D66">
    <cfRule type="expression" dxfId="36" priority="8">
      <formula>AND($A66&lt;&gt;"",D66="")</formula>
    </cfRule>
  </conditionalFormatting>
  <conditionalFormatting sqref="F66">
    <cfRule type="expression" dxfId="35" priority="7">
      <formula>AND($A66&lt;&gt;"",F66="")</formula>
    </cfRule>
  </conditionalFormatting>
  <conditionalFormatting sqref="J66">
    <cfRule type="expression" dxfId="34" priority="6">
      <formula>AND($A66&lt;&gt;"",J66="")</formula>
    </cfRule>
  </conditionalFormatting>
  <conditionalFormatting sqref="L66">
    <cfRule type="expression" dxfId="33" priority="5">
      <formula>AND($A66&lt;&gt;"",L66="")</formula>
    </cfRule>
  </conditionalFormatting>
  <conditionalFormatting sqref="N66">
    <cfRule type="expression" dxfId="32" priority="4">
      <formula>AND($A66&lt;&gt;"",N66="")</formula>
    </cfRule>
  </conditionalFormatting>
  <conditionalFormatting sqref="P66">
    <cfRule type="expression" dxfId="31" priority="3">
      <formula>AND($A66&lt;&gt;"",P66="")</formula>
    </cfRule>
  </conditionalFormatting>
  <conditionalFormatting sqref="R66">
    <cfRule type="expression" dxfId="30" priority="2">
      <formula>AND($A66&lt;&gt;"",R66="")</formula>
    </cfRule>
  </conditionalFormatting>
  <conditionalFormatting sqref="H66">
    <cfRule type="expression" dxfId="29" priority="1">
      <formula>AND($A66&lt;&gt;"",H66="")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39" max="16383" man="1"/>
    <brk id="68"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4"/>
    <pageSetUpPr fitToPage="1"/>
  </sheetPr>
  <dimension ref="A1:W97"/>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RowHeight="12.75"/>
  <cols>
    <col min="1" max="1" width="22.42578125" style="28" customWidth="1"/>
    <col min="2" max="11" width="12.7109375" style="28" customWidth="1"/>
    <col min="12" max="12" width="8.85546875" style="28" bestFit="1" customWidth="1"/>
    <col min="13" max="16384" width="9.140625" style="28"/>
  </cols>
  <sheetData>
    <row r="1" spans="1:23" ht="15" customHeight="1">
      <c r="A1" s="55" t="s">
        <v>77</v>
      </c>
    </row>
    <row r="2" spans="1:23" ht="15" customHeight="1">
      <c r="A2" s="55" t="s">
        <v>78</v>
      </c>
    </row>
    <row r="3" spans="1:23" ht="15" customHeight="1">
      <c r="A3" s="37" t="s">
        <v>342</v>
      </c>
      <c r="D3" s="59">
        <f>IF('Set-Up Worksheet'!F3="","Data Not Entered On Set-Up Worksheet",'Set-Up Worksheet'!F3)</f>
        <v>2017</v>
      </c>
      <c r="H3" s="59"/>
      <c r="K3" s="59"/>
    </row>
    <row r="4" spans="1:23" ht="15" customHeight="1">
      <c r="D4" s="39"/>
      <c r="H4" s="39"/>
      <c r="K4" s="39"/>
    </row>
    <row r="5" spans="1:23" ht="15" customHeight="1">
      <c r="A5" s="37" t="s">
        <v>61</v>
      </c>
      <c r="D5" s="39"/>
      <c r="H5" s="39"/>
      <c r="K5" s="39"/>
    </row>
    <row r="6" spans="1:23" ht="15" customHeight="1">
      <c r="A6" s="52" t="s">
        <v>323</v>
      </c>
      <c r="D6" s="39"/>
      <c r="H6" s="39"/>
      <c r="K6" s="39"/>
    </row>
    <row r="7" spans="1:23" ht="15" customHeight="1">
      <c r="A7" s="37"/>
      <c r="D7" s="39"/>
      <c r="H7" s="39"/>
      <c r="K7" s="39"/>
      <c r="O7" s="150"/>
      <c r="P7" s="150"/>
      <c r="Q7" s="151"/>
      <c r="R7" s="150"/>
      <c r="S7" s="150"/>
      <c r="T7" s="150"/>
      <c r="U7" s="150"/>
      <c r="V7" s="37"/>
      <c r="W7" s="44"/>
    </row>
    <row r="8" spans="1:23" ht="15" customHeight="1">
      <c r="A8" s="37" t="s">
        <v>79</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2016 - June 30, 2017</v>
      </c>
      <c r="H10" s="175" t="s">
        <v>164</v>
      </c>
      <c r="K10" s="61"/>
    </row>
    <row r="11" spans="1:23" ht="13.5" thickBot="1"/>
    <row r="12" spans="1:23" ht="26.1" customHeight="1" thickBot="1">
      <c r="B12" s="159" t="s">
        <v>322</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195</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39" si="0">IF($A15="","",IF($J15=0,0,B15/$J15))</f>
        <v/>
      </c>
      <c r="D15" s="215"/>
      <c r="E15" s="217" t="str">
        <f t="shared" ref="E15:E39" si="1">IF($A15="","",IF($J15=0,0,D15/$J15))</f>
        <v/>
      </c>
      <c r="F15" s="215"/>
      <c r="G15" s="217" t="str">
        <f t="shared" ref="G15:G39" si="2">IF($A15="","",IF($J15=0,0,F15/$J15))</f>
        <v/>
      </c>
      <c r="H15" s="215"/>
      <c r="I15" s="217" t="str">
        <f t="shared" ref="I15:I39" si="3">IF($A15="","",IF($J15=0,0,H15/$J15))</f>
        <v/>
      </c>
      <c r="J15" s="216" t="str">
        <f t="shared" ref="J15:J39" si="4">IF($A15="","",SUM(B15,D15,F15,H15))</f>
        <v/>
      </c>
      <c r="K15" s="219" t="str">
        <f t="shared" ref="K15:K39"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 si="6">IF($A37="","",IF($J37=0,0,B37/$J37))</f>
        <v/>
      </c>
      <c r="D37" s="215"/>
      <c r="E37" s="227" t="str">
        <f t="shared" ref="E37" si="7">IF($A37="","",IF($J37=0,0,D37/$J37))</f>
        <v/>
      </c>
      <c r="F37" s="215"/>
      <c r="G37" s="227" t="str">
        <f t="shared" ref="G37" si="8">IF($A37="","",IF($J37=0,0,F37/$J37))</f>
        <v/>
      </c>
      <c r="H37" s="215"/>
      <c r="I37" s="227" t="str">
        <f t="shared" ref="I37" si="9">IF($A37="","",IF($J37=0,0,H37/$J37))</f>
        <v/>
      </c>
      <c r="J37" s="216" t="str">
        <f t="shared" ref="J37" si="10">IF($A37="","",SUM(B37,D37,F37,H37))</f>
        <v/>
      </c>
      <c r="K37" s="219" t="str">
        <f t="shared" ref="K37" si="11">IF($A37="","",SUM(C37,E37,G37,I37))</f>
        <v/>
      </c>
    </row>
    <row r="38" spans="1:11" ht="18" customHeight="1">
      <c r="A38" s="173" t="str">
        <f>IF($D$8="Data Not Entered On Set-Up Worksheet","",IF(OR(VLOOKUP($D$8,County_Lookup,25,FALSE)="",VLOOKUP($D$8,County_Lookup,25,FALSE)=0),"",VLOOKUP($D$8,County_Lookup,25,FALSE)))</f>
        <v/>
      </c>
      <c r="B38" s="215"/>
      <c r="C38" s="217" t="str">
        <f t="shared" si="0"/>
        <v/>
      </c>
      <c r="D38" s="215"/>
      <c r="E38" s="217" t="str">
        <f t="shared" si="1"/>
        <v/>
      </c>
      <c r="F38" s="215"/>
      <c r="G38" s="217" t="str">
        <f t="shared" si="2"/>
        <v/>
      </c>
      <c r="H38" s="215"/>
      <c r="I38" s="217" t="str">
        <f t="shared" si="3"/>
        <v/>
      </c>
      <c r="J38" s="216" t="str">
        <f t="shared" si="4"/>
        <v/>
      </c>
      <c r="K38" s="219" t="str">
        <f t="shared" si="5"/>
        <v/>
      </c>
    </row>
    <row r="39" spans="1:11" ht="18" customHeight="1" thickBot="1">
      <c r="A39" s="174" t="s">
        <v>2</v>
      </c>
      <c r="B39" s="167">
        <f>SUM(B15:B38)</f>
        <v>0</v>
      </c>
      <c r="C39" s="218">
        <f t="shared" si="0"/>
        <v>0</v>
      </c>
      <c r="D39" s="167">
        <f>SUM(D15:D38)</f>
        <v>0</v>
      </c>
      <c r="E39" s="218">
        <f t="shared" si="1"/>
        <v>0</v>
      </c>
      <c r="F39" s="167">
        <f>SUM(F15:F38)</f>
        <v>0</v>
      </c>
      <c r="G39" s="218">
        <f t="shared" si="2"/>
        <v>0</v>
      </c>
      <c r="H39" s="167">
        <f>SUM(H15:H38)</f>
        <v>0</v>
      </c>
      <c r="I39" s="218">
        <f t="shared" si="3"/>
        <v>0</v>
      </c>
      <c r="J39" s="167">
        <f t="shared" si="4"/>
        <v>0</v>
      </c>
      <c r="K39" s="220">
        <f t="shared" si="5"/>
        <v>0</v>
      </c>
    </row>
    <row r="40" spans="1:11" ht="13.5" thickBot="1"/>
    <row r="41" spans="1:11" ht="26.1" customHeight="1" thickBot="1">
      <c r="B41" s="159" t="s">
        <v>325</v>
      </c>
      <c r="C41" s="208"/>
      <c r="D41" s="208"/>
      <c r="E41" s="208"/>
      <c r="F41" s="208"/>
      <c r="G41" s="208"/>
      <c r="H41" s="208"/>
      <c r="I41" s="208"/>
      <c r="J41" s="208"/>
      <c r="K41" s="211"/>
    </row>
    <row r="42" spans="1:11" s="44" customFormat="1" ht="26.1" customHeight="1" thickBot="1">
      <c r="A42" s="37"/>
      <c r="B42" s="159" t="s">
        <v>14</v>
      </c>
      <c r="C42" s="211"/>
      <c r="D42" s="212" t="s">
        <v>15</v>
      </c>
      <c r="E42" s="161"/>
      <c r="F42" s="213" t="s">
        <v>16</v>
      </c>
      <c r="G42" s="214"/>
      <c r="H42" s="208" t="s">
        <v>17</v>
      </c>
      <c r="I42" s="161"/>
      <c r="J42" s="159" t="s">
        <v>2</v>
      </c>
      <c r="K42" s="161"/>
    </row>
    <row r="43" spans="1:11" ht="20.100000000000001" customHeight="1">
      <c r="A43" s="171" t="s">
        <v>195</v>
      </c>
      <c r="B43" s="162" t="s">
        <v>7</v>
      </c>
      <c r="C43" s="210" t="s">
        <v>6</v>
      </c>
      <c r="D43" s="209" t="s">
        <v>7</v>
      </c>
      <c r="E43" s="209" t="s">
        <v>6</v>
      </c>
      <c r="F43" s="162" t="s">
        <v>7</v>
      </c>
      <c r="G43" s="210" t="s">
        <v>6</v>
      </c>
      <c r="H43" s="209" t="s">
        <v>7</v>
      </c>
      <c r="I43" s="209" t="s">
        <v>6</v>
      </c>
      <c r="J43" s="162" t="s">
        <v>7</v>
      </c>
      <c r="K43" s="210" t="s">
        <v>6</v>
      </c>
    </row>
    <row r="44" spans="1:11" ht="18" customHeight="1">
      <c r="A44" s="172" t="str">
        <f>IF($D$8="Data Not Entered On Set-Up Worksheet","",IF(OR(VLOOKUP($D$8,County_Lookup,2,FALSE)="",VLOOKUP($D$8,County_Lookup,2,FALSE)=0),"",VLOOKUP($D$8,County_Lookup,2,FALSE)))</f>
        <v/>
      </c>
      <c r="B44" s="215"/>
      <c r="C44" s="217" t="str">
        <f t="shared" ref="C44:C68" si="12">IF($A44="","",IF($J44=0,0,B44/$J44))</f>
        <v/>
      </c>
      <c r="D44" s="215"/>
      <c r="E44" s="217" t="str">
        <f t="shared" ref="E44:E68" si="13">IF($A44="","",IF($J44=0,0,D44/$J44))</f>
        <v/>
      </c>
      <c r="F44" s="215"/>
      <c r="G44" s="217" t="str">
        <f t="shared" ref="G44:G68" si="14">IF($A44="","",IF($J44=0,0,F44/$J44))</f>
        <v/>
      </c>
      <c r="H44" s="215"/>
      <c r="I44" s="217" t="str">
        <f t="shared" ref="I44:I68" si="15">IF($A44="","",IF($J44=0,0,H44/$J44))</f>
        <v/>
      </c>
      <c r="J44" s="216" t="str">
        <f t="shared" ref="J44:J68" si="16">IF($A44="","",SUM(B44,D44,F44,H44))</f>
        <v/>
      </c>
      <c r="K44" s="219" t="str">
        <f t="shared" ref="K44:K68" si="17">IF($A44="","",SUM(C44,E44,G44,I44))</f>
        <v/>
      </c>
    </row>
    <row r="45" spans="1:11" ht="18" customHeight="1">
      <c r="A45" s="173" t="str">
        <f>IF($D$8="Data Not Entered On Set-Up Worksheet","",IF(OR(VLOOKUP($D$8,County_Lookup,3,FALSE)="",VLOOKUP($D$8,County_Lookup,3,FALSE)=0),"",VLOOKUP($D$8,County_Lookup,3,FALSE)))</f>
        <v/>
      </c>
      <c r="B45" s="215"/>
      <c r="C45" s="217" t="str">
        <f t="shared" si="12"/>
        <v/>
      </c>
      <c r="D45" s="215"/>
      <c r="E45" s="217" t="str">
        <f t="shared" si="13"/>
        <v/>
      </c>
      <c r="F45" s="215"/>
      <c r="G45" s="217" t="str">
        <f t="shared" si="14"/>
        <v/>
      </c>
      <c r="H45" s="215"/>
      <c r="I45" s="217" t="str">
        <f t="shared" si="15"/>
        <v/>
      </c>
      <c r="J45" s="216" t="str">
        <f t="shared" si="16"/>
        <v/>
      </c>
      <c r="K45" s="219" t="str">
        <f t="shared" si="17"/>
        <v/>
      </c>
    </row>
    <row r="46" spans="1:11" ht="18" customHeight="1">
      <c r="A46" s="173" t="str">
        <f>IF($D$8="Data Not Entered On Set-Up Worksheet","",IF(OR(VLOOKUP($D$8,County_Lookup,4,FALSE)="",VLOOKUP($D$8,County_Lookup,4,FALSE)=0),"",VLOOKUP($D$8,County_Lookup,4,FALSE)))</f>
        <v/>
      </c>
      <c r="B46" s="215"/>
      <c r="C46" s="217" t="str">
        <f t="shared" si="12"/>
        <v/>
      </c>
      <c r="D46" s="215"/>
      <c r="E46" s="217" t="str">
        <f t="shared" si="13"/>
        <v/>
      </c>
      <c r="F46" s="215"/>
      <c r="G46" s="217" t="str">
        <f t="shared" si="14"/>
        <v/>
      </c>
      <c r="H46" s="215"/>
      <c r="I46" s="217" t="str">
        <f t="shared" si="15"/>
        <v/>
      </c>
      <c r="J46" s="216" t="str">
        <f t="shared" si="16"/>
        <v/>
      </c>
      <c r="K46" s="219" t="str">
        <f t="shared" si="17"/>
        <v/>
      </c>
    </row>
    <row r="47" spans="1:11" ht="18" customHeight="1">
      <c r="A47" s="173" t="str">
        <f>IF($D$8="Data Not Entered On Set-Up Worksheet","",IF(OR(VLOOKUP($D$8,County_Lookup,5,FALSE)="",VLOOKUP($D$8,County_Lookup,5,FALSE)=0),"",VLOOKUP($D$8,County_Lookup,5,FALSE)))</f>
        <v/>
      </c>
      <c r="B47" s="215"/>
      <c r="C47" s="217" t="str">
        <f t="shared" si="12"/>
        <v/>
      </c>
      <c r="D47" s="215"/>
      <c r="E47" s="217" t="str">
        <f t="shared" si="13"/>
        <v/>
      </c>
      <c r="F47" s="215"/>
      <c r="G47" s="217" t="str">
        <f t="shared" si="14"/>
        <v/>
      </c>
      <c r="H47" s="215"/>
      <c r="I47" s="217" t="str">
        <f t="shared" si="15"/>
        <v/>
      </c>
      <c r="J47" s="216" t="str">
        <f t="shared" si="16"/>
        <v/>
      </c>
      <c r="K47" s="219" t="str">
        <f t="shared" si="17"/>
        <v/>
      </c>
    </row>
    <row r="48" spans="1:11" ht="18" customHeight="1">
      <c r="A48" s="173" t="str">
        <f>IF($D$8="Data Not Entered On Set-Up Worksheet","",IF(OR(VLOOKUP($D$8,County_Lookup,6,FALSE)="",VLOOKUP($D$8,County_Lookup,6,FALSE)=0),"",VLOOKUP($D$8,County_Lookup,6,FALSE)))</f>
        <v/>
      </c>
      <c r="B48" s="215"/>
      <c r="C48" s="217" t="str">
        <f t="shared" si="12"/>
        <v/>
      </c>
      <c r="D48" s="215"/>
      <c r="E48" s="217" t="str">
        <f t="shared" si="13"/>
        <v/>
      </c>
      <c r="F48" s="215"/>
      <c r="G48" s="217" t="str">
        <f t="shared" si="14"/>
        <v/>
      </c>
      <c r="H48" s="215"/>
      <c r="I48" s="217" t="str">
        <f t="shared" si="15"/>
        <v/>
      </c>
      <c r="J48" s="216" t="str">
        <f t="shared" si="16"/>
        <v/>
      </c>
      <c r="K48" s="219" t="str">
        <f t="shared" si="17"/>
        <v/>
      </c>
    </row>
    <row r="49" spans="1:11" ht="18" customHeight="1">
      <c r="A49" s="173" t="str">
        <f>IF($D$8="Data Not Entered On Set-Up Worksheet","",IF(OR(VLOOKUP($D$8,County_Lookup,7,FALSE)="",VLOOKUP($D$8,County_Lookup,7,FALSE)=0),"",VLOOKUP($D$8,County_Lookup,7,FALSE)))</f>
        <v/>
      </c>
      <c r="B49" s="215"/>
      <c r="C49" s="217" t="str">
        <f t="shared" si="12"/>
        <v/>
      </c>
      <c r="D49" s="215"/>
      <c r="E49" s="217" t="str">
        <f t="shared" si="13"/>
        <v/>
      </c>
      <c r="F49" s="215"/>
      <c r="G49" s="217" t="str">
        <f t="shared" si="14"/>
        <v/>
      </c>
      <c r="H49" s="215"/>
      <c r="I49" s="217" t="str">
        <f t="shared" si="15"/>
        <v/>
      </c>
      <c r="J49" s="216" t="str">
        <f t="shared" si="16"/>
        <v/>
      </c>
      <c r="K49" s="219" t="str">
        <f t="shared" si="17"/>
        <v/>
      </c>
    </row>
    <row r="50" spans="1:11" ht="18" customHeight="1">
      <c r="A50" s="172" t="str">
        <f>IF($D$8="Data Not Entered On Set-Up Worksheet","",IF(OR(VLOOKUP($D$8,County_Lookup,8,FALSE)="",VLOOKUP($D$8,County_Lookup,8,FALSE)=0),"",VLOOKUP($D$8,County_Lookup,8,FALSE)))</f>
        <v/>
      </c>
      <c r="B50" s="215"/>
      <c r="C50" s="217" t="str">
        <f t="shared" si="12"/>
        <v/>
      </c>
      <c r="D50" s="215"/>
      <c r="E50" s="217" t="str">
        <f t="shared" si="13"/>
        <v/>
      </c>
      <c r="F50" s="215"/>
      <c r="G50" s="217" t="str">
        <f t="shared" si="14"/>
        <v/>
      </c>
      <c r="H50" s="215"/>
      <c r="I50" s="217" t="str">
        <f t="shared" si="15"/>
        <v/>
      </c>
      <c r="J50" s="216" t="str">
        <f t="shared" si="16"/>
        <v/>
      </c>
      <c r="K50" s="219" t="str">
        <f t="shared" si="17"/>
        <v/>
      </c>
    </row>
    <row r="51" spans="1:11" ht="18" customHeight="1">
      <c r="A51" s="173" t="str">
        <f>IF($D$8="Data Not Entered On Set-Up Worksheet","",IF(OR(VLOOKUP($D$8,County_Lookup,9,FALSE)="",VLOOKUP($D$8,County_Lookup,9,FALSE)=0),"",VLOOKUP($D$8,County_Lookup,9,FALSE)))</f>
        <v/>
      </c>
      <c r="B51" s="215"/>
      <c r="C51" s="217" t="str">
        <f t="shared" si="12"/>
        <v/>
      </c>
      <c r="D51" s="215"/>
      <c r="E51" s="217" t="str">
        <f t="shared" si="13"/>
        <v/>
      </c>
      <c r="F51" s="215"/>
      <c r="G51" s="217" t="str">
        <f t="shared" si="14"/>
        <v/>
      </c>
      <c r="H51" s="215"/>
      <c r="I51" s="217" t="str">
        <f t="shared" si="15"/>
        <v/>
      </c>
      <c r="J51" s="216" t="str">
        <f t="shared" si="16"/>
        <v/>
      </c>
      <c r="K51" s="219" t="str">
        <f t="shared" si="17"/>
        <v/>
      </c>
    </row>
    <row r="52" spans="1:11" ht="18" customHeight="1">
      <c r="A52" s="173" t="str">
        <f>IF($D$8="Data Not Entered On Set-Up Worksheet","",IF(OR(VLOOKUP($D$8,County_Lookup,10,FALSE)="",VLOOKUP($D$8,County_Lookup,10,FALSE)=0),"",VLOOKUP($D$8,County_Lookup,10,FALSE)))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Worksheet","",IF(OR(VLOOKUP($D$8,County_Lookup,11,FALSE)="",VLOOKUP($D$8,County_Lookup,11,FALSE)=0),"",VLOOKUP($D$8,County_Lookup,11,FALSE)))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Worksheet","",IF(OR(VLOOKUP($D$8,County_Lookup,12,FALSE)="",VLOOKUP($D$8,County_Lookup,12,FALSE)=0),"",VLOOKUP($D$8,County_Lookup,12,FALSE)))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Worksheet","",IF(OR(VLOOKUP($D$8,County_Lookup,13,FALSE)="",VLOOKUP($D$8,County_Lookup,13,FALSE)=0),"",VLOOKUP($D$8,County_Lookup,13,FALSE)))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Worksheet","",IF(OR(VLOOKUP($D$8,County_Lookup,14,FALSE)="",VLOOKUP($D$8,County_Lookup,14,FALSE)=0),"",VLOOKUP($D$8,County_Lookup,14,FALSE)))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2" t="str">
        <f>IF($D$8="Data Not Entered On Set-Up Worksheet","",IF(OR(VLOOKUP($D$8,County_Lookup,15,FALSE)="",VLOOKUP($D$8,County_Lookup,15,FALSE)=0),"",VLOOKUP($D$8,County_Lookup,15,FALSE)))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Worksheet","",IF(OR(VLOOKUP($D$8,County_Lookup,16,FALSE)="",VLOOKUP($D$8,County_Lookup,16,FALSE)=0),"",VLOOKUP($D$8,County_Lookup,16,FALSE)))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3" t="str">
        <f>IF($D$8="Data Not Entered On Set-Up Worksheet","",IF(OR(VLOOKUP($D$8,County_Lookup,17,FALSE)="",VLOOKUP($D$8,County_Lookup,17,FALSE)=0),"",VLOOKUP($D$8,County_Lookup,17,FALSE)))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Worksheet","",IF(OR(VLOOKUP($D$8,County_Lookup,18,FALSE)="",VLOOKUP($D$8,County_Lookup,18,FALSE)=0),"",VLOOKUP($D$8,County_Lookup,18,FALSE)))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Worksheet","",IF(OR(VLOOKUP($D$8,County_Lookup,19,FALSE)="",VLOOKUP($D$8,County_Lookup,19,FALSE)=0),"",VLOOKUP($D$8,County_Lookup,19,FALSE)))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Worksheet","",IF(OR(VLOOKUP($D$8,County_Lookup,20,FALSE)="",VLOOKUP($D$8,County_Lookup,20,FALSE)=0),"",VLOOKUP($D$8,County_Lookup,20,FALSE)))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Worksheet","",IF(OR(VLOOKUP($D$8,County_Lookup,21,FALSE)="",VLOOKUP($D$8,County_Lookup,21,FALSE)=0),"",VLOOKUP($D$8,County_Lookup,21,FALSE)))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2" t="str">
        <f>IF($D$8="Data Not Entered On Set-Up Worksheet","",IF(OR(VLOOKUP($D$8,County_Lookup,22,FALSE)="",VLOOKUP($D$8,County_Lookup,22,FALSE)=0),"",VLOOKUP($D$8,County_Lookup,22,FALSE)))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Worksheet","",IF(OR(VLOOKUP($D$8,County_Lookup,23,FALSE)="",VLOOKUP($D$8,County_Lookup,23,FALSE)=0),"",VLOOKUP($D$8,County_Lookup,23,FALSE)))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3" t="str">
        <f>IF($D$8="Data Not Entered On Set-Up Worksheet","",IF(OR(VLOOKUP($D$8,County_Lookup,24,FALSE)="",VLOOKUP($D$8,County_Lookup,24,FALSE)=0),"",VLOOKUP($D$8,County_Lookup,24,FALSE)))</f>
        <v/>
      </c>
      <c r="B66" s="215"/>
      <c r="C66" s="227" t="str">
        <f t="shared" ref="C66" si="18">IF($A66="","",IF($J66=0,0,B66/$J66))</f>
        <v/>
      </c>
      <c r="D66" s="215"/>
      <c r="E66" s="227" t="str">
        <f t="shared" ref="E66" si="19">IF($A66="","",IF($J66=0,0,D66/$J66))</f>
        <v/>
      </c>
      <c r="F66" s="215"/>
      <c r="G66" s="227" t="str">
        <f t="shared" ref="G66" si="20">IF($A66="","",IF($J66=0,0,F66/$J66))</f>
        <v/>
      </c>
      <c r="H66" s="215"/>
      <c r="I66" s="227" t="str">
        <f t="shared" ref="I66" si="21">IF($A66="","",IF($J66=0,0,H66/$J66))</f>
        <v/>
      </c>
      <c r="J66" s="216" t="str">
        <f t="shared" ref="J66" si="22">IF($A66="","",SUM(B66,D66,F66,H66))</f>
        <v/>
      </c>
      <c r="K66" s="219" t="str">
        <f t="shared" ref="K66" si="23">IF($A66="","",SUM(C66,E66,G66,I66))</f>
        <v/>
      </c>
    </row>
    <row r="67" spans="1:11" ht="18" customHeight="1">
      <c r="A67" s="173" t="str">
        <f>IF($D$8="Data Not Entered On Set-Up Worksheet","",IF(OR(VLOOKUP($D$8,County_Lookup,25,FALSE)="",VLOOKUP($D$8,County_Lookup,25,FALSE)=0),"",VLOOKUP($D$8,County_Lookup,25,FALSE)))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thickBot="1">
      <c r="A68" s="174" t="s">
        <v>2</v>
      </c>
      <c r="B68" s="167">
        <f>SUM(B44:B67)</f>
        <v>0</v>
      </c>
      <c r="C68" s="218">
        <f t="shared" si="12"/>
        <v>0</v>
      </c>
      <c r="D68" s="167">
        <f>SUM(D44:D67)</f>
        <v>0</v>
      </c>
      <c r="E68" s="218">
        <f t="shared" si="13"/>
        <v>0</v>
      </c>
      <c r="F68" s="167">
        <f>SUM(F44:F67)</f>
        <v>0</v>
      </c>
      <c r="G68" s="218">
        <f t="shared" si="14"/>
        <v>0</v>
      </c>
      <c r="H68" s="167">
        <f>SUM(H44:H67)</f>
        <v>0</v>
      </c>
      <c r="I68" s="218">
        <f t="shared" si="15"/>
        <v>0</v>
      </c>
      <c r="J68" s="167">
        <f t="shared" si="16"/>
        <v>0</v>
      </c>
      <c r="K68" s="220">
        <f t="shared" si="17"/>
        <v>0</v>
      </c>
    </row>
    <row r="69" spans="1:11" ht="13.5" thickBot="1"/>
    <row r="70" spans="1:11" ht="26.1" customHeight="1" thickBot="1">
      <c r="B70" s="159" t="s">
        <v>326</v>
      </c>
      <c r="C70" s="208"/>
      <c r="D70" s="208"/>
      <c r="E70" s="208"/>
      <c r="F70" s="208"/>
      <c r="G70" s="208"/>
      <c r="H70" s="208"/>
      <c r="I70" s="208"/>
      <c r="J70" s="208"/>
      <c r="K70" s="211"/>
    </row>
    <row r="71" spans="1:11" s="44" customFormat="1" ht="26.1" customHeight="1" thickBot="1">
      <c r="A71" s="37"/>
      <c r="B71" s="159" t="s">
        <v>14</v>
      </c>
      <c r="C71" s="211"/>
      <c r="D71" s="212" t="s">
        <v>15</v>
      </c>
      <c r="E71" s="161"/>
      <c r="F71" s="213" t="s">
        <v>16</v>
      </c>
      <c r="G71" s="214"/>
      <c r="H71" s="208" t="s">
        <v>17</v>
      </c>
      <c r="I71" s="161"/>
      <c r="J71" s="159" t="s">
        <v>2</v>
      </c>
      <c r="K71" s="161"/>
    </row>
    <row r="72" spans="1:11" ht="20.100000000000001" customHeight="1">
      <c r="A72" s="171" t="s">
        <v>195</v>
      </c>
      <c r="B72" s="276" t="s">
        <v>6</v>
      </c>
      <c r="C72" s="277"/>
      <c r="D72" s="276" t="s">
        <v>6</v>
      </c>
      <c r="E72" s="277"/>
      <c r="F72" s="276" t="s">
        <v>6</v>
      </c>
      <c r="G72" s="277"/>
      <c r="H72" s="276" t="s">
        <v>6</v>
      </c>
      <c r="I72" s="277"/>
      <c r="J72" s="276" t="s">
        <v>6</v>
      </c>
      <c r="K72" s="277"/>
    </row>
    <row r="73" spans="1:11" ht="18" customHeight="1">
      <c r="A73" s="172" t="str">
        <f>IF($D$8="Data Not Entered On Set-Up Worksheet","",IF(OR(VLOOKUP($D$8,County_Lookup,2,FALSE)="",VLOOKUP($D$8,County_Lookup,2,FALSE)=0),"",VLOOKUP($D$8,County_Lookup,2,FALSE)))</f>
        <v/>
      </c>
      <c r="B73" s="272" t="str">
        <f t="shared" ref="B73:B97" si="24">IF($A73="","",IF(B44=0,0,B15/B44))</f>
        <v/>
      </c>
      <c r="C73" s="273"/>
      <c r="D73" s="272" t="str">
        <f t="shared" ref="D73:D97" si="25">IF($A73="","",IF(D44=0,0,D15/D44))</f>
        <v/>
      </c>
      <c r="E73" s="273"/>
      <c r="F73" s="272" t="str">
        <f t="shared" ref="F73:F97" si="26">IF($A73="","",IF(F44=0,0,F15/F44))</f>
        <v/>
      </c>
      <c r="G73" s="273"/>
      <c r="H73" s="272" t="str">
        <f t="shared" ref="H73:H97" si="27">IF($A73="","",IF(H44=0,0,H15/H44))</f>
        <v/>
      </c>
      <c r="I73" s="273"/>
      <c r="J73" s="272" t="str">
        <f t="shared" ref="J73:J97" si="28">IF($A73="","",IF(J44=0,0,J15/J44))</f>
        <v/>
      </c>
      <c r="K73" s="273"/>
    </row>
    <row r="74" spans="1:11" ht="18" customHeight="1">
      <c r="A74" s="173" t="str">
        <f>IF($D$8="Data Not Entered On Set-Up Worksheet","",IF(OR(VLOOKUP($D$8,County_Lookup,3,FALSE)="",VLOOKUP($D$8,County_Lookup,3,FALSE)=0),"",VLOOKUP($D$8,County_Lookup,3,FALSE)))</f>
        <v/>
      </c>
      <c r="B74" s="272" t="str">
        <f t="shared" si="24"/>
        <v/>
      </c>
      <c r="C74" s="273"/>
      <c r="D74" s="272" t="str">
        <f t="shared" si="25"/>
        <v/>
      </c>
      <c r="E74" s="273"/>
      <c r="F74" s="272" t="str">
        <f t="shared" si="26"/>
        <v/>
      </c>
      <c r="G74" s="273"/>
      <c r="H74" s="272" t="str">
        <f t="shared" si="27"/>
        <v/>
      </c>
      <c r="I74" s="273"/>
      <c r="J74" s="272" t="str">
        <f t="shared" si="28"/>
        <v/>
      </c>
      <c r="K74" s="273"/>
    </row>
    <row r="75" spans="1:11" ht="18" customHeight="1">
      <c r="A75" s="173" t="str">
        <f>IF($D$8="Data Not Entered On Set-Up Worksheet","",IF(OR(VLOOKUP($D$8,County_Lookup,4,FALSE)="",VLOOKUP($D$8,County_Lookup,4,FALSE)=0),"",VLOOKUP($D$8,County_Lookup,4,FALSE)))</f>
        <v/>
      </c>
      <c r="B75" s="272" t="str">
        <f t="shared" si="24"/>
        <v/>
      </c>
      <c r="C75" s="273"/>
      <c r="D75" s="272" t="str">
        <f t="shared" si="25"/>
        <v/>
      </c>
      <c r="E75" s="273"/>
      <c r="F75" s="272" t="str">
        <f t="shared" si="26"/>
        <v/>
      </c>
      <c r="G75" s="273"/>
      <c r="H75" s="272" t="str">
        <f t="shared" si="27"/>
        <v/>
      </c>
      <c r="I75" s="273"/>
      <c r="J75" s="272" t="str">
        <f t="shared" si="28"/>
        <v/>
      </c>
      <c r="K75" s="273"/>
    </row>
    <row r="76" spans="1:11" ht="18" customHeight="1">
      <c r="A76" s="173" t="str">
        <f>IF($D$8="Data Not Entered On Set-Up Worksheet","",IF(OR(VLOOKUP($D$8,County_Lookup,5,FALSE)="",VLOOKUP($D$8,County_Lookup,5,FALSE)=0),"",VLOOKUP($D$8,County_Lookup,5,FALSE)))</f>
        <v/>
      </c>
      <c r="B76" s="272" t="str">
        <f t="shared" si="24"/>
        <v/>
      </c>
      <c r="C76" s="273"/>
      <c r="D76" s="272" t="str">
        <f t="shared" si="25"/>
        <v/>
      </c>
      <c r="E76" s="273"/>
      <c r="F76" s="272" t="str">
        <f t="shared" si="26"/>
        <v/>
      </c>
      <c r="G76" s="273"/>
      <c r="H76" s="272" t="str">
        <f t="shared" si="27"/>
        <v/>
      </c>
      <c r="I76" s="273"/>
      <c r="J76" s="272" t="str">
        <f t="shared" si="28"/>
        <v/>
      </c>
      <c r="K76" s="273"/>
    </row>
    <row r="77" spans="1:11" ht="18" customHeight="1">
      <c r="A77" s="173" t="str">
        <f>IF($D$8="Data Not Entered On Set-Up Worksheet","",IF(OR(VLOOKUP($D$8,County_Lookup,6,FALSE)="",VLOOKUP($D$8,County_Lookup,6,FALSE)=0),"",VLOOKUP($D$8,County_Lookup,6,FALSE)))</f>
        <v/>
      </c>
      <c r="B77" s="272" t="str">
        <f t="shared" si="24"/>
        <v/>
      </c>
      <c r="C77" s="273"/>
      <c r="D77" s="272" t="str">
        <f t="shared" si="25"/>
        <v/>
      </c>
      <c r="E77" s="273"/>
      <c r="F77" s="272" t="str">
        <f t="shared" si="26"/>
        <v/>
      </c>
      <c r="G77" s="273"/>
      <c r="H77" s="272" t="str">
        <f t="shared" si="27"/>
        <v/>
      </c>
      <c r="I77" s="273"/>
      <c r="J77" s="272" t="str">
        <f t="shared" si="28"/>
        <v/>
      </c>
      <c r="K77" s="273"/>
    </row>
    <row r="78" spans="1:11" ht="18" customHeight="1">
      <c r="A78" s="173" t="str">
        <f>IF($D$8="Data Not Entered On Set-Up Worksheet","",IF(OR(VLOOKUP($D$8,County_Lookup,7,FALSE)="",VLOOKUP($D$8,County_Lookup,7,FALSE)=0),"",VLOOKUP($D$8,County_Lookup,7,FALSE)))</f>
        <v/>
      </c>
      <c r="B78" s="272" t="str">
        <f t="shared" si="24"/>
        <v/>
      </c>
      <c r="C78" s="273"/>
      <c r="D78" s="272" t="str">
        <f t="shared" si="25"/>
        <v/>
      </c>
      <c r="E78" s="273"/>
      <c r="F78" s="272" t="str">
        <f t="shared" si="26"/>
        <v/>
      </c>
      <c r="G78" s="273"/>
      <c r="H78" s="272" t="str">
        <f t="shared" si="27"/>
        <v/>
      </c>
      <c r="I78" s="273"/>
      <c r="J78" s="272" t="str">
        <f t="shared" si="28"/>
        <v/>
      </c>
      <c r="K78" s="273"/>
    </row>
    <row r="79" spans="1:11" ht="18" customHeight="1">
      <c r="A79" s="172" t="str">
        <f>IF($D$8="Data Not Entered On Set-Up Worksheet","",IF(OR(VLOOKUP($D$8,County_Lookup,8,FALSE)="",VLOOKUP($D$8,County_Lookup,8,FALSE)=0),"",VLOOKUP($D$8,County_Lookup,8,FALSE)))</f>
        <v/>
      </c>
      <c r="B79" s="272" t="str">
        <f t="shared" si="24"/>
        <v/>
      </c>
      <c r="C79" s="273"/>
      <c r="D79" s="272" t="str">
        <f t="shared" si="25"/>
        <v/>
      </c>
      <c r="E79" s="273"/>
      <c r="F79" s="272" t="str">
        <f t="shared" si="26"/>
        <v/>
      </c>
      <c r="G79" s="273"/>
      <c r="H79" s="272" t="str">
        <f t="shared" si="27"/>
        <v/>
      </c>
      <c r="I79" s="273"/>
      <c r="J79" s="272" t="str">
        <f t="shared" si="28"/>
        <v/>
      </c>
      <c r="K79" s="273"/>
    </row>
    <row r="80" spans="1:11" ht="18" customHeight="1">
      <c r="A80" s="173" t="str">
        <f>IF($D$8="Data Not Entered On Set-Up Worksheet","",IF(OR(VLOOKUP($D$8,County_Lookup,9,FALSE)="",VLOOKUP($D$8,County_Lookup,9,FALSE)=0),"",VLOOKUP($D$8,County_Lookup,9,FALSE)))</f>
        <v/>
      </c>
      <c r="B80" s="272" t="str">
        <f t="shared" si="24"/>
        <v/>
      </c>
      <c r="C80" s="273"/>
      <c r="D80" s="272" t="str">
        <f t="shared" si="25"/>
        <v/>
      </c>
      <c r="E80" s="273"/>
      <c r="F80" s="272" t="str">
        <f t="shared" si="26"/>
        <v/>
      </c>
      <c r="G80" s="273"/>
      <c r="H80" s="272" t="str">
        <f t="shared" si="27"/>
        <v/>
      </c>
      <c r="I80" s="273"/>
      <c r="J80" s="272" t="str">
        <f t="shared" si="28"/>
        <v/>
      </c>
      <c r="K80" s="273"/>
    </row>
    <row r="81" spans="1:11" ht="18" customHeight="1">
      <c r="A81" s="173" t="str">
        <f>IF($D$8="Data Not Entered On Set-Up Worksheet","",IF(OR(VLOOKUP($D$8,County_Lookup,10,FALSE)="",VLOOKUP($D$8,County_Lookup,10,FALSE)=0),"",VLOOKUP($D$8,County_Lookup,10,FALSE)))</f>
        <v/>
      </c>
      <c r="B81" s="272" t="str">
        <f t="shared" si="24"/>
        <v/>
      </c>
      <c r="C81" s="273"/>
      <c r="D81" s="272" t="str">
        <f t="shared" si="25"/>
        <v/>
      </c>
      <c r="E81" s="273"/>
      <c r="F81" s="272" t="str">
        <f t="shared" si="26"/>
        <v/>
      </c>
      <c r="G81" s="273"/>
      <c r="H81" s="272" t="str">
        <f t="shared" si="27"/>
        <v/>
      </c>
      <c r="I81" s="273"/>
      <c r="J81" s="272" t="str">
        <f t="shared" si="28"/>
        <v/>
      </c>
      <c r="K81" s="273"/>
    </row>
    <row r="82" spans="1:11" ht="18" customHeight="1">
      <c r="A82" s="173" t="str">
        <f>IF($D$8="Data Not Entered On Set-Up Worksheet","",IF(OR(VLOOKUP($D$8,County_Lookup,11,FALSE)="",VLOOKUP($D$8,County_Lookup,11,FALSE)=0),"",VLOOKUP($D$8,County_Lookup,11,FALSE)))</f>
        <v/>
      </c>
      <c r="B82" s="272" t="str">
        <f t="shared" si="24"/>
        <v/>
      </c>
      <c r="C82" s="273"/>
      <c r="D82" s="272" t="str">
        <f t="shared" si="25"/>
        <v/>
      </c>
      <c r="E82" s="273"/>
      <c r="F82" s="272" t="str">
        <f t="shared" si="26"/>
        <v/>
      </c>
      <c r="G82" s="273"/>
      <c r="H82" s="272" t="str">
        <f t="shared" si="27"/>
        <v/>
      </c>
      <c r="I82" s="273"/>
      <c r="J82" s="272" t="str">
        <f t="shared" si="28"/>
        <v/>
      </c>
      <c r="K82" s="273"/>
    </row>
    <row r="83" spans="1:11" ht="18" customHeight="1">
      <c r="A83" s="173" t="str">
        <f>IF($D$8="Data Not Entered On Set-Up Worksheet","",IF(OR(VLOOKUP($D$8,County_Lookup,12,FALSE)="",VLOOKUP($D$8,County_Lookup,12,FALSE)=0),"",VLOOKUP($D$8,County_Lookup,12,FALSE)))</f>
        <v/>
      </c>
      <c r="B83" s="272" t="str">
        <f t="shared" si="24"/>
        <v/>
      </c>
      <c r="C83" s="273"/>
      <c r="D83" s="272" t="str">
        <f t="shared" si="25"/>
        <v/>
      </c>
      <c r="E83" s="273"/>
      <c r="F83" s="272" t="str">
        <f t="shared" si="26"/>
        <v/>
      </c>
      <c r="G83" s="273"/>
      <c r="H83" s="272" t="str">
        <f t="shared" si="27"/>
        <v/>
      </c>
      <c r="I83" s="273"/>
      <c r="J83" s="272" t="str">
        <f t="shared" si="28"/>
        <v/>
      </c>
      <c r="K83" s="273"/>
    </row>
    <row r="84" spans="1:11" ht="18" customHeight="1">
      <c r="A84" s="173" t="str">
        <f>IF($D$8="Data Not Entered On Set-Up Worksheet","",IF(OR(VLOOKUP($D$8,County_Lookup,13,FALSE)="",VLOOKUP($D$8,County_Lookup,13,FALSE)=0),"",VLOOKUP($D$8,County_Lookup,13,FALSE)))</f>
        <v/>
      </c>
      <c r="B84" s="272" t="str">
        <f t="shared" si="24"/>
        <v/>
      </c>
      <c r="C84" s="273"/>
      <c r="D84" s="272" t="str">
        <f t="shared" si="25"/>
        <v/>
      </c>
      <c r="E84" s="273"/>
      <c r="F84" s="272" t="str">
        <f t="shared" si="26"/>
        <v/>
      </c>
      <c r="G84" s="273"/>
      <c r="H84" s="272" t="str">
        <f t="shared" si="27"/>
        <v/>
      </c>
      <c r="I84" s="273"/>
      <c r="J84" s="272" t="str">
        <f t="shared" si="28"/>
        <v/>
      </c>
      <c r="K84" s="273"/>
    </row>
    <row r="85" spans="1:11" ht="18" customHeight="1">
      <c r="A85" s="173" t="str">
        <f>IF($D$8="Data Not Entered On Set-Up Worksheet","",IF(OR(VLOOKUP($D$8,County_Lookup,14,FALSE)="",VLOOKUP($D$8,County_Lookup,14,FALSE)=0),"",VLOOKUP($D$8,County_Lookup,14,FALSE)))</f>
        <v/>
      </c>
      <c r="B85" s="272" t="str">
        <f t="shared" si="24"/>
        <v/>
      </c>
      <c r="C85" s="273"/>
      <c r="D85" s="272" t="str">
        <f t="shared" si="25"/>
        <v/>
      </c>
      <c r="E85" s="273"/>
      <c r="F85" s="272" t="str">
        <f t="shared" si="26"/>
        <v/>
      </c>
      <c r="G85" s="273"/>
      <c r="H85" s="272" t="str">
        <f t="shared" si="27"/>
        <v/>
      </c>
      <c r="I85" s="273"/>
      <c r="J85" s="272" t="str">
        <f t="shared" si="28"/>
        <v/>
      </c>
      <c r="K85" s="273"/>
    </row>
    <row r="86" spans="1:11" ht="18" customHeight="1">
      <c r="A86" s="172" t="str">
        <f>IF($D$8="Data Not Entered On Set-Up Worksheet","",IF(OR(VLOOKUP($D$8,County_Lookup,15,FALSE)="",VLOOKUP($D$8,County_Lookup,15,FALSE)=0),"",VLOOKUP($D$8,County_Lookup,15,FALSE)))</f>
        <v/>
      </c>
      <c r="B86" s="272" t="str">
        <f t="shared" si="24"/>
        <v/>
      </c>
      <c r="C86" s="273"/>
      <c r="D86" s="272" t="str">
        <f t="shared" si="25"/>
        <v/>
      </c>
      <c r="E86" s="273"/>
      <c r="F86" s="272" t="str">
        <f t="shared" si="26"/>
        <v/>
      </c>
      <c r="G86" s="273"/>
      <c r="H86" s="272" t="str">
        <f t="shared" si="27"/>
        <v/>
      </c>
      <c r="I86" s="273"/>
      <c r="J86" s="272" t="str">
        <f t="shared" si="28"/>
        <v/>
      </c>
      <c r="K86" s="273"/>
    </row>
    <row r="87" spans="1:11" ht="18" customHeight="1">
      <c r="A87" s="173" t="str">
        <f>IF($D$8="Data Not Entered On Set-Up Worksheet","",IF(OR(VLOOKUP($D$8,County_Lookup,16,FALSE)="",VLOOKUP($D$8,County_Lookup,16,FALSE)=0),"",VLOOKUP($D$8,County_Lookup,16,FALSE)))</f>
        <v/>
      </c>
      <c r="B87" s="272" t="str">
        <f t="shared" si="24"/>
        <v/>
      </c>
      <c r="C87" s="273"/>
      <c r="D87" s="272" t="str">
        <f t="shared" si="25"/>
        <v/>
      </c>
      <c r="E87" s="273"/>
      <c r="F87" s="272" t="str">
        <f t="shared" si="26"/>
        <v/>
      </c>
      <c r="G87" s="273"/>
      <c r="H87" s="272" t="str">
        <f t="shared" si="27"/>
        <v/>
      </c>
      <c r="I87" s="273"/>
      <c r="J87" s="272" t="str">
        <f t="shared" si="28"/>
        <v/>
      </c>
      <c r="K87" s="273"/>
    </row>
    <row r="88" spans="1:11" ht="18" customHeight="1">
      <c r="A88" s="173" t="str">
        <f>IF($D$8="Data Not Entered On Set-Up Worksheet","",IF(OR(VLOOKUP($D$8,County_Lookup,17,FALSE)="",VLOOKUP($D$8,County_Lookup,17,FALSE)=0),"",VLOOKUP($D$8,County_Lookup,17,FALSE)))</f>
        <v/>
      </c>
      <c r="B88" s="272" t="str">
        <f t="shared" si="24"/>
        <v/>
      </c>
      <c r="C88" s="273"/>
      <c r="D88" s="272" t="str">
        <f t="shared" si="25"/>
        <v/>
      </c>
      <c r="E88" s="273"/>
      <c r="F88" s="272" t="str">
        <f t="shared" si="26"/>
        <v/>
      </c>
      <c r="G88" s="273"/>
      <c r="H88" s="272" t="str">
        <f t="shared" si="27"/>
        <v/>
      </c>
      <c r="I88" s="273"/>
      <c r="J88" s="272" t="str">
        <f t="shared" si="28"/>
        <v/>
      </c>
      <c r="K88" s="273"/>
    </row>
    <row r="89" spans="1:11" ht="18" customHeight="1">
      <c r="A89" s="173" t="str">
        <f>IF($D$8="Data Not Entered On Set-Up Worksheet","",IF(OR(VLOOKUP($D$8,County_Lookup,18,FALSE)="",VLOOKUP($D$8,County_Lookup,18,FALSE)=0),"",VLOOKUP($D$8,County_Lookup,18,FALSE)))</f>
        <v/>
      </c>
      <c r="B89" s="272" t="str">
        <f t="shared" si="24"/>
        <v/>
      </c>
      <c r="C89" s="273"/>
      <c r="D89" s="272" t="str">
        <f t="shared" si="25"/>
        <v/>
      </c>
      <c r="E89" s="273"/>
      <c r="F89" s="272" t="str">
        <f t="shared" si="26"/>
        <v/>
      </c>
      <c r="G89" s="273"/>
      <c r="H89" s="272" t="str">
        <f t="shared" si="27"/>
        <v/>
      </c>
      <c r="I89" s="273"/>
      <c r="J89" s="272" t="str">
        <f t="shared" si="28"/>
        <v/>
      </c>
      <c r="K89" s="273"/>
    </row>
    <row r="90" spans="1:11" ht="18" customHeight="1">
      <c r="A90" s="173" t="str">
        <f>IF($D$8="Data Not Entered On Set-Up Worksheet","",IF(OR(VLOOKUP($D$8,County_Lookup,19,FALSE)="",VLOOKUP($D$8,County_Lookup,19,FALSE)=0),"",VLOOKUP($D$8,County_Lookup,19,FALSE)))</f>
        <v/>
      </c>
      <c r="B90" s="272" t="str">
        <f t="shared" si="24"/>
        <v/>
      </c>
      <c r="C90" s="273"/>
      <c r="D90" s="272" t="str">
        <f t="shared" si="25"/>
        <v/>
      </c>
      <c r="E90" s="273"/>
      <c r="F90" s="272" t="str">
        <f t="shared" si="26"/>
        <v/>
      </c>
      <c r="G90" s="273"/>
      <c r="H90" s="272" t="str">
        <f t="shared" si="27"/>
        <v/>
      </c>
      <c r="I90" s="273"/>
      <c r="J90" s="272" t="str">
        <f t="shared" si="28"/>
        <v/>
      </c>
      <c r="K90" s="273"/>
    </row>
    <row r="91" spans="1:11" ht="18" customHeight="1">
      <c r="A91" s="173" t="str">
        <f>IF($D$8="Data Not Entered On Set-Up Worksheet","",IF(OR(VLOOKUP($D$8,County_Lookup,20,FALSE)="",VLOOKUP($D$8,County_Lookup,20,FALSE)=0),"",VLOOKUP($D$8,County_Lookup,20,FALSE)))</f>
        <v/>
      </c>
      <c r="B91" s="272" t="str">
        <f t="shared" si="24"/>
        <v/>
      </c>
      <c r="C91" s="273"/>
      <c r="D91" s="272" t="str">
        <f t="shared" si="25"/>
        <v/>
      </c>
      <c r="E91" s="273"/>
      <c r="F91" s="272" t="str">
        <f t="shared" si="26"/>
        <v/>
      </c>
      <c r="G91" s="273"/>
      <c r="H91" s="272" t="str">
        <f t="shared" si="27"/>
        <v/>
      </c>
      <c r="I91" s="273"/>
      <c r="J91" s="272" t="str">
        <f t="shared" si="28"/>
        <v/>
      </c>
      <c r="K91" s="273"/>
    </row>
    <row r="92" spans="1:11" ht="18" customHeight="1">
      <c r="A92" s="173" t="str">
        <f>IF($D$8="Data Not Entered On Set-Up Worksheet","",IF(OR(VLOOKUP($D$8,County_Lookup,21,FALSE)="",VLOOKUP($D$8,County_Lookup,21,FALSE)=0),"",VLOOKUP($D$8,County_Lookup,21,FALSE)))</f>
        <v/>
      </c>
      <c r="B92" s="272" t="str">
        <f t="shared" si="24"/>
        <v/>
      </c>
      <c r="C92" s="273"/>
      <c r="D92" s="272" t="str">
        <f t="shared" si="25"/>
        <v/>
      </c>
      <c r="E92" s="273"/>
      <c r="F92" s="272" t="str">
        <f t="shared" si="26"/>
        <v/>
      </c>
      <c r="G92" s="273"/>
      <c r="H92" s="272" t="str">
        <f t="shared" si="27"/>
        <v/>
      </c>
      <c r="I92" s="273"/>
      <c r="J92" s="272" t="str">
        <f t="shared" si="28"/>
        <v/>
      </c>
      <c r="K92" s="273"/>
    </row>
    <row r="93" spans="1:11" ht="18" customHeight="1">
      <c r="A93" s="172" t="str">
        <f>IF($D$8="Data Not Entered On Set-Up Worksheet","",IF(OR(VLOOKUP($D$8,County_Lookup,22,FALSE)="",VLOOKUP($D$8,County_Lookup,22,FALSE)=0),"",VLOOKUP($D$8,County_Lookup,22,FALSE)))</f>
        <v/>
      </c>
      <c r="B93" s="272" t="str">
        <f t="shared" si="24"/>
        <v/>
      </c>
      <c r="C93" s="273"/>
      <c r="D93" s="272" t="str">
        <f t="shared" si="25"/>
        <v/>
      </c>
      <c r="E93" s="273"/>
      <c r="F93" s="272" t="str">
        <f t="shared" si="26"/>
        <v/>
      </c>
      <c r="G93" s="273"/>
      <c r="H93" s="272" t="str">
        <f t="shared" si="27"/>
        <v/>
      </c>
      <c r="I93" s="273"/>
      <c r="J93" s="272" t="str">
        <f t="shared" si="28"/>
        <v/>
      </c>
      <c r="K93" s="273"/>
    </row>
    <row r="94" spans="1:11" ht="18" customHeight="1">
      <c r="A94" s="173" t="str">
        <f>IF($D$8="Data Not Entered On Set-Up Worksheet","",IF(OR(VLOOKUP($D$8,County_Lookup,23,FALSE)="",VLOOKUP($D$8,County_Lookup,23,FALSE)=0),"",VLOOKUP($D$8,County_Lookup,23,FALSE)))</f>
        <v/>
      </c>
      <c r="B94" s="272" t="str">
        <f t="shared" si="24"/>
        <v/>
      </c>
      <c r="C94" s="273"/>
      <c r="D94" s="272" t="str">
        <f t="shared" si="25"/>
        <v/>
      </c>
      <c r="E94" s="273"/>
      <c r="F94" s="272" t="str">
        <f t="shared" si="26"/>
        <v/>
      </c>
      <c r="G94" s="273"/>
      <c r="H94" s="272" t="str">
        <f t="shared" si="27"/>
        <v/>
      </c>
      <c r="I94" s="273"/>
      <c r="J94" s="272" t="str">
        <f t="shared" si="28"/>
        <v/>
      </c>
      <c r="K94" s="273"/>
    </row>
    <row r="95" spans="1:11" ht="18" customHeight="1">
      <c r="A95" s="173" t="str">
        <f>IF($D$8="Data Not Entered On Set-Up Worksheet","",IF(OR(VLOOKUP($D$8,County_Lookup,24,FALSE)="",VLOOKUP($D$8,County_Lookup,24,FALSE)=0),"",VLOOKUP($D$8,County_Lookup,24,FALSE)))</f>
        <v/>
      </c>
      <c r="B95" s="272" t="str">
        <f t="shared" si="24"/>
        <v/>
      </c>
      <c r="C95" s="273"/>
      <c r="D95" s="272" t="str">
        <f t="shared" si="25"/>
        <v/>
      </c>
      <c r="E95" s="273"/>
      <c r="F95" s="272" t="str">
        <f t="shared" si="26"/>
        <v/>
      </c>
      <c r="G95" s="273"/>
      <c r="H95" s="272" t="str">
        <f t="shared" si="27"/>
        <v/>
      </c>
      <c r="I95" s="273"/>
      <c r="J95" s="272" t="str">
        <f t="shared" si="28"/>
        <v/>
      </c>
      <c r="K95" s="273"/>
    </row>
    <row r="96" spans="1:11" ht="18" customHeight="1">
      <c r="A96" s="173" t="str">
        <f>IF($D$8="Data Not Entered On Set-Up Worksheet","",IF(OR(VLOOKUP($D$8,County_Lookup,25,FALSE)="",VLOOKUP($D$8,County_Lookup,25,FALSE)=0),"",VLOOKUP($D$8,County_Lookup,25,FALSE)))</f>
        <v/>
      </c>
      <c r="B96" s="272" t="str">
        <f t="shared" si="24"/>
        <v/>
      </c>
      <c r="C96" s="273"/>
      <c r="D96" s="272" t="str">
        <f t="shared" si="25"/>
        <v/>
      </c>
      <c r="E96" s="273"/>
      <c r="F96" s="272" t="str">
        <f t="shared" si="26"/>
        <v/>
      </c>
      <c r="G96" s="273"/>
      <c r="H96" s="272" t="str">
        <f t="shared" si="27"/>
        <v/>
      </c>
      <c r="I96" s="273"/>
      <c r="J96" s="272" t="str">
        <f t="shared" si="28"/>
        <v/>
      </c>
      <c r="K96" s="273"/>
    </row>
    <row r="97" spans="1:11" ht="18" customHeight="1" thickBot="1">
      <c r="A97" s="174" t="s">
        <v>2</v>
      </c>
      <c r="B97" s="274">
        <f t="shared" si="24"/>
        <v>0</v>
      </c>
      <c r="C97" s="275"/>
      <c r="D97" s="274">
        <f t="shared" si="25"/>
        <v>0</v>
      </c>
      <c r="E97" s="275"/>
      <c r="F97" s="274">
        <f t="shared" si="26"/>
        <v>0</v>
      </c>
      <c r="G97" s="275"/>
      <c r="H97" s="274">
        <f t="shared" si="27"/>
        <v>0</v>
      </c>
      <c r="I97" s="275"/>
      <c r="J97" s="274">
        <f t="shared" si="28"/>
        <v>0</v>
      </c>
      <c r="K97" s="275"/>
    </row>
  </sheetData>
  <sheetProtection sheet="1" objects="1" scenarios="1"/>
  <mergeCells count="130">
    <mergeCell ref="J97:K97"/>
    <mergeCell ref="J96:K96"/>
    <mergeCell ref="B97:C97"/>
    <mergeCell ref="D97:E97"/>
    <mergeCell ref="F97:G97"/>
    <mergeCell ref="H97:I97"/>
    <mergeCell ref="J94:K94"/>
    <mergeCell ref="B96:C96"/>
    <mergeCell ref="D96:E96"/>
    <mergeCell ref="F96:G96"/>
    <mergeCell ref="H96:I96"/>
    <mergeCell ref="B95:C95"/>
    <mergeCell ref="D95:E95"/>
    <mergeCell ref="F95:G95"/>
    <mergeCell ref="H95:I95"/>
    <mergeCell ref="J95:K95"/>
    <mergeCell ref="J93:K93"/>
    <mergeCell ref="B94:C94"/>
    <mergeCell ref="D94:E94"/>
    <mergeCell ref="F94:G94"/>
    <mergeCell ref="H94:I94"/>
    <mergeCell ref="J92:K92"/>
    <mergeCell ref="B93:C93"/>
    <mergeCell ref="D93:E93"/>
    <mergeCell ref="F93:G93"/>
    <mergeCell ref="H93:I93"/>
    <mergeCell ref="J91:K91"/>
    <mergeCell ref="B92:C92"/>
    <mergeCell ref="D92:E92"/>
    <mergeCell ref="F92:G92"/>
    <mergeCell ref="H92:I92"/>
    <mergeCell ref="J90:K90"/>
    <mergeCell ref="B91:C91"/>
    <mergeCell ref="D91:E91"/>
    <mergeCell ref="F91:G91"/>
    <mergeCell ref="H91:I91"/>
    <mergeCell ref="J89:K89"/>
    <mergeCell ref="B90:C90"/>
    <mergeCell ref="D90:E90"/>
    <mergeCell ref="F90:G90"/>
    <mergeCell ref="H90:I90"/>
    <mergeCell ref="J88:K88"/>
    <mergeCell ref="B89:C89"/>
    <mergeCell ref="D89:E89"/>
    <mergeCell ref="F89:G89"/>
    <mergeCell ref="H89:I89"/>
    <mergeCell ref="J87:K87"/>
    <mergeCell ref="B88:C88"/>
    <mergeCell ref="D88:E88"/>
    <mergeCell ref="F88:G88"/>
    <mergeCell ref="H88:I88"/>
    <mergeCell ref="J86:K86"/>
    <mergeCell ref="B87:C87"/>
    <mergeCell ref="D87:E87"/>
    <mergeCell ref="F87:G87"/>
    <mergeCell ref="H87:I87"/>
    <mergeCell ref="J85:K85"/>
    <mergeCell ref="B86:C86"/>
    <mergeCell ref="D86:E86"/>
    <mergeCell ref="F86:G86"/>
    <mergeCell ref="H86:I86"/>
    <mergeCell ref="J84:K84"/>
    <mergeCell ref="B85:C85"/>
    <mergeCell ref="D85:E85"/>
    <mergeCell ref="F85:G85"/>
    <mergeCell ref="H85:I85"/>
    <mergeCell ref="J83:K83"/>
    <mergeCell ref="B84:C84"/>
    <mergeCell ref="D84:E84"/>
    <mergeCell ref="F84:G84"/>
    <mergeCell ref="H84:I84"/>
    <mergeCell ref="J82:K82"/>
    <mergeCell ref="B83:C83"/>
    <mergeCell ref="D83:E83"/>
    <mergeCell ref="F83:G83"/>
    <mergeCell ref="H83:I83"/>
    <mergeCell ref="J81:K81"/>
    <mergeCell ref="B82:C82"/>
    <mergeCell ref="D82:E82"/>
    <mergeCell ref="F82:G82"/>
    <mergeCell ref="H82:I82"/>
    <mergeCell ref="J80:K80"/>
    <mergeCell ref="B81:C81"/>
    <mergeCell ref="D81:E81"/>
    <mergeCell ref="F81:G81"/>
    <mergeCell ref="H81:I81"/>
    <mergeCell ref="J79:K79"/>
    <mergeCell ref="B80:C80"/>
    <mergeCell ref="D80:E80"/>
    <mergeCell ref="F80:G80"/>
    <mergeCell ref="H80:I80"/>
    <mergeCell ref="J78:K78"/>
    <mergeCell ref="B79:C79"/>
    <mergeCell ref="D79:E79"/>
    <mergeCell ref="F79:G79"/>
    <mergeCell ref="H79:I79"/>
    <mergeCell ref="J77:K77"/>
    <mergeCell ref="B78:C78"/>
    <mergeCell ref="D78:E78"/>
    <mergeCell ref="F78:G78"/>
    <mergeCell ref="H78:I78"/>
    <mergeCell ref="J76:K76"/>
    <mergeCell ref="B77:C77"/>
    <mergeCell ref="D77:E77"/>
    <mergeCell ref="F77:G77"/>
    <mergeCell ref="H77:I77"/>
    <mergeCell ref="J75:K75"/>
    <mergeCell ref="B76:C76"/>
    <mergeCell ref="D76:E76"/>
    <mergeCell ref="F76:G76"/>
    <mergeCell ref="H76:I76"/>
    <mergeCell ref="J74:K74"/>
    <mergeCell ref="B75:C75"/>
    <mergeCell ref="D75:E75"/>
    <mergeCell ref="F75:G75"/>
    <mergeCell ref="H75:I75"/>
    <mergeCell ref="J73:K73"/>
    <mergeCell ref="B74:C74"/>
    <mergeCell ref="D74:E74"/>
    <mergeCell ref="F74:G74"/>
    <mergeCell ref="H74:I74"/>
    <mergeCell ref="J72:K72"/>
    <mergeCell ref="B73:C73"/>
    <mergeCell ref="D73:E73"/>
    <mergeCell ref="F73:G73"/>
    <mergeCell ref="H73:I73"/>
    <mergeCell ref="B72:C72"/>
    <mergeCell ref="D72:E72"/>
    <mergeCell ref="F72:G72"/>
    <mergeCell ref="H72:I72"/>
  </mergeCells>
  <conditionalFormatting sqref="D3">
    <cfRule type="expression" dxfId="28" priority="40">
      <formula>D3="Data Not Entered On Set-Up Worksheet"</formula>
    </cfRule>
  </conditionalFormatting>
  <conditionalFormatting sqref="D8">
    <cfRule type="expression" dxfId="27" priority="39">
      <formula>D8="Data Not Entered On Set-Up Worksheet"</formula>
    </cfRule>
  </conditionalFormatting>
  <conditionalFormatting sqref="D10">
    <cfRule type="expression" dxfId="26" priority="38">
      <formula>D10="Data Not Entered On Set-Up Worksheet"</formula>
    </cfRule>
  </conditionalFormatting>
  <conditionalFormatting sqref="B15:B36 B38">
    <cfRule type="expression" dxfId="25" priority="37">
      <formula>AND($A15&lt;&gt;"",B15="")</formula>
    </cfRule>
  </conditionalFormatting>
  <conditionalFormatting sqref="H3">
    <cfRule type="expression" dxfId="24" priority="36">
      <formula>H3="Data Not Entered On Set-Up Worksheet"</formula>
    </cfRule>
  </conditionalFormatting>
  <conditionalFormatting sqref="H10">
    <cfRule type="expression" dxfId="23" priority="35">
      <formula>H10="Data Not Entered On Set-Up Worksheet"</formula>
    </cfRule>
  </conditionalFormatting>
  <conditionalFormatting sqref="K3">
    <cfRule type="expression" dxfId="22" priority="28">
      <formula>K3="Data Not Entered On Set-Up Worksheet"</formula>
    </cfRule>
  </conditionalFormatting>
  <conditionalFormatting sqref="K8">
    <cfRule type="expression" dxfId="21" priority="27">
      <formula>K8="Data Not Entered On Set-Up Worksheet"</formula>
    </cfRule>
  </conditionalFormatting>
  <conditionalFormatting sqref="K10">
    <cfRule type="expression" dxfId="20" priority="26">
      <formula>K10="Data Not Entered On Set-Up Worksheet"</formula>
    </cfRule>
  </conditionalFormatting>
  <conditionalFormatting sqref="D15:D36 D38">
    <cfRule type="expression" dxfId="19" priority="25">
      <formula>AND($A15&lt;&gt;"",D15="")</formula>
    </cfRule>
  </conditionalFormatting>
  <conditionalFormatting sqref="F15:F36 F38">
    <cfRule type="expression" dxfId="18" priority="24">
      <formula>AND($A15&lt;&gt;"",F15="")</formula>
    </cfRule>
  </conditionalFormatting>
  <conditionalFormatting sqref="H15:H36 H38">
    <cfRule type="expression" dxfId="17" priority="23">
      <formula>AND($A15&lt;&gt;"",H15="")</formula>
    </cfRule>
  </conditionalFormatting>
  <conditionalFormatting sqref="B44:B65 B67">
    <cfRule type="expression" dxfId="16" priority="17">
      <formula>AND($A44&lt;&gt;"",B44="")</formula>
    </cfRule>
  </conditionalFormatting>
  <conditionalFormatting sqref="D44:D65 D67">
    <cfRule type="expression" dxfId="15" priority="16">
      <formula>AND($A44&lt;&gt;"",D44="")</formula>
    </cfRule>
  </conditionalFormatting>
  <conditionalFormatting sqref="F44:F65 F67">
    <cfRule type="expression" dxfId="14" priority="15">
      <formula>AND($A44&lt;&gt;"",F44="")</formula>
    </cfRule>
  </conditionalFormatting>
  <conditionalFormatting sqref="H44:H65 H67">
    <cfRule type="expression" dxfId="13" priority="14">
      <formula>AND($A44&lt;&gt;"",H44="")</formula>
    </cfRule>
  </conditionalFormatting>
  <conditionalFormatting sqref="B37">
    <cfRule type="expression" dxfId="12" priority="8">
      <formula>AND($A37&lt;&gt;"",B37="")</formula>
    </cfRule>
  </conditionalFormatting>
  <conditionalFormatting sqref="D37">
    <cfRule type="expression" dxfId="11" priority="7">
      <formula>AND($A37&lt;&gt;"",D37="")</formula>
    </cfRule>
  </conditionalFormatting>
  <conditionalFormatting sqref="F37">
    <cfRule type="expression" dxfId="10" priority="6">
      <formula>AND($A37&lt;&gt;"",F37="")</formula>
    </cfRule>
  </conditionalFormatting>
  <conditionalFormatting sqref="H37">
    <cfRule type="expression" dxfId="9" priority="5">
      <formula>AND($A37&lt;&gt;"",H37="")</formula>
    </cfRule>
  </conditionalFormatting>
  <conditionalFormatting sqref="B66">
    <cfRule type="expression" dxfId="8" priority="4">
      <formula>AND($A66&lt;&gt;"",B66="")</formula>
    </cfRule>
  </conditionalFormatting>
  <conditionalFormatting sqref="D66">
    <cfRule type="expression" dxfId="7" priority="3">
      <formula>AND($A66&lt;&gt;"",D66="")</formula>
    </cfRule>
  </conditionalFormatting>
  <conditionalFormatting sqref="F66">
    <cfRule type="expression" dxfId="6" priority="2">
      <formula>AND($A66&lt;&gt;"",F66="")</formula>
    </cfRule>
  </conditionalFormatting>
  <conditionalFormatting sqref="H66">
    <cfRule type="expression" dxfId="5" priority="1">
      <formula>AND($A66&lt;&gt;"",H66="")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39" max="16383" man="1"/>
    <brk id="6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K18"/>
  <sheetViews>
    <sheetView showGridLines="0" workbookViewId="0">
      <selection activeCell="E6" sqref="E6"/>
    </sheetView>
  </sheetViews>
  <sheetFormatPr defaultRowHeight="12.75"/>
  <cols>
    <col min="1" max="1" width="22.42578125" style="28" customWidth="1"/>
    <col min="2" max="16384" width="9.140625" style="28"/>
  </cols>
  <sheetData>
    <row r="1" spans="1:11" ht="15" customHeight="1">
      <c r="A1" s="55" t="s">
        <v>77</v>
      </c>
    </row>
    <row r="2" spans="1:11" ht="15" customHeight="1">
      <c r="A2" s="55" t="s">
        <v>78</v>
      </c>
    </row>
    <row r="3" spans="1:11" ht="15" customHeight="1">
      <c r="A3" s="37" t="s">
        <v>342</v>
      </c>
      <c r="C3" s="59">
        <f>IF('Set-Up Worksheet'!F3="","Data Not Entered On Set-Up Worksheet",'Set-Up Worksheet'!F3)</f>
        <v>2017</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79</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2016 - June 30, 2017</v>
      </c>
    </row>
    <row r="13" spans="1:11">
      <c r="A13" s="37"/>
      <c r="B13" s="37"/>
      <c r="C13" s="37"/>
      <c r="D13" s="37"/>
      <c r="E13" s="37"/>
    </row>
    <row r="16" spans="1:11" ht="39.950000000000003" customHeight="1">
      <c r="A16" s="278" t="s">
        <v>172</v>
      </c>
      <c r="B16" s="278"/>
      <c r="C16" s="278"/>
      <c r="D16" s="278"/>
      <c r="E16" s="278"/>
      <c r="F16" s="278"/>
      <c r="G16" s="278"/>
      <c r="H16" s="278"/>
      <c r="I16" s="278"/>
      <c r="J16" s="278"/>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7" type="noConversion"/>
  <conditionalFormatting sqref="C3">
    <cfRule type="expression" dxfId="4" priority="3">
      <formula>C3="Data Not Entered On Set-Up Worksheet"</formula>
    </cfRule>
  </conditionalFormatting>
  <conditionalFormatting sqref="C8">
    <cfRule type="expression" dxfId="3" priority="2">
      <formula>C8="Data Not Entered On Set-Up Worksheet"</formula>
    </cfRule>
  </conditionalFormatting>
  <conditionalFormatting sqref="C10">
    <cfRule type="expression" dxfId="2"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workbookViewId="0">
      <selection activeCell="A13" sqref="A13"/>
    </sheetView>
  </sheetViews>
  <sheetFormatPr defaultRowHeight="12.75"/>
  <cols>
    <col min="1" max="1" width="44.140625" style="6" customWidth="1"/>
    <col min="2" max="2" width="11.5703125" style="6" bestFit="1" customWidth="1"/>
    <col min="3" max="3" width="9.85546875" style="6" bestFit="1" customWidth="1"/>
    <col min="4" max="4" width="11.7109375" style="6" bestFit="1" customWidth="1"/>
    <col min="5" max="5" width="10.85546875" style="6" bestFit="1" customWidth="1"/>
    <col min="6" max="6" width="9.85546875" style="6" bestFit="1" customWidth="1"/>
    <col min="7" max="7" width="11.28515625" style="6" bestFit="1" customWidth="1"/>
    <col min="8" max="8" width="11.140625" style="6" bestFit="1" customWidth="1"/>
    <col min="9" max="9" width="9.140625" style="6"/>
    <col min="10" max="10" width="11.5703125" style="6" bestFit="1" customWidth="1"/>
    <col min="11" max="11" width="9.140625" style="6"/>
    <col min="12" max="12" width="9.85546875" style="6" bestFit="1" customWidth="1"/>
    <col min="13" max="13" width="9.140625" style="6"/>
    <col min="14" max="14" width="11.5703125" style="6" bestFit="1" customWidth="1"/>
    <col min="15" max="15" width="9.140625" style="6"/>
    <col min="16" max="17" width="10.85546875" style="6" bestFit="1" customWidth="1"/>
    <col min="18" max="18" width="9.140625" style="6"/>
    <col min="19" max="19" width="9.42578125" style="6" bestFit="1" customWidth="1"/>
    <col min="20" max="20" width="10.85546875" style="6" bestFit="1" customWidth="1"/>
    <col min="21" max="21" width="11.140625" style="6" bestFit="1" customWidth="1"/>
    <col min="22" max="16384" width="9.140625" style="6"/>
  </cols>
  <sheetData>
    <row r="1" spans="1:25">
      <c r="A1" s="207" t="s">
        <v>318</v>
      </c>
    </row>
    <row r="5" spans="1:25">
      <c r="A5" s="29" t="s">
        <v>70</v>
      </c>
    </row>
    <row r="6" spans="1:25">
      <c r="A6" s="28" t="s">
        <v>66</v>
      </c>
    </row>
    <row r="7" spans="1:25">
      <c r="A7" s="28" t="s">
        <v>340</v>
      </c>
      <c r="B7" s="230" t="s">
        <v>344</v>
      </c>
    </row>
    <row r="8" spans="1:25">
      <c r="A8" s="28" t="s">
        <v>67</v>
      </c>
      <c r="B8" s="228"/>
    </row>
    <row r="9" spans="1:25">
      <c r="A9" s="28" t="s">
        <v>68</v>
      </c>
    </row>
    <row r="10" spans="1:25">
      <c r="A10" s="28" t="s">
        <v>69</v>
      </c>
    </row>
    <row r="11" spans="1:25">
      <c r="A11" s="150" t="s">
        <v>341</v>
      </c>
    </row>
    <row r="12" spans="1:25">
      <c r="A12" s="150" t="s">
        <v>345</v>
      </c>
      <c r="B12" s="226"/>
    </row>
    <row r="15" spans="1:25">
      <c r="A15" s="156" t="s">
        <v>197</v>
      </c>
      <c r="C15" s="28"/>
      <c r="D15" s="28"/>
      <c r="E15" s="28"/>
      <c r="F15" s="28"/>
      <c r="G15" s="28"/>
      <c r="H15" s="28"/>
      <c r="I15" s="28"/>
      <c r="J15" s="28"/>
      <c r="K15" s="28"/>
      <c r="L15" s="28"/>
      <c r="M15" s="28"/>
      <c r="N15" s="28"/>
      <c r="O15" s="28"/>
      <c r="P15" s="28"/>
      <c r="Q15" s="28"/>
      <c r="R15" s="28"/>
      <c r="S15" s="28"/>
      <c r="T15" s="28"/>
      <c r="U15" s="28"/>
      <c r="V15" s="28"/>
      <c r="W15" s="28"/>
      <c r="X15" s="28"/>
    </row>
    <row r="16" spans="1:25">
      <c r="A16" s="155" t="s">
        <v>198</v>
      </c>
      <c r="B16" s="74">
        <v>2</v>
      </c>
      <c r="C16" s="74">
        <v>3</v>
      </c>
      <c r="D16" s="74">
        <v>4</v>
      </c>
      <c r="E16" s="74">
        <v>5</v>
      </c>
      <c r="F16" s="74">
        <v>6</v>
      </c>
      <c r="G16" s="74">
        <v>7</v>
      </c>
      <c r="H16" s="74">
        <v>8</v>
      </c>
      <c r="I16" s="74">
        <v>9</v>
      </c>
      <c r="J16" s="74">
        <v>10</v>
      </c>
      <c r="K16" s="74">
        <v>11</v>
      </c>
      <c r="L16" s="74">
        <v>12</v>
      </c>
      <c r="M16" s="74">
        <v>13</v>
      </c>
      <c r="N16" s="74">
        <v>14</v>
      </c>
      <c r="O16" s="74">
        <v>15</v>
      </c>
      <c r="P16" s="74">
        <v>16</v>
      </c>
      <c r="Q16" s="74">
        <v>17</v>
      </c>
      <c r="R16" s="74">
        <v>18</v>
      </c>
      <c r="S16" s="74">
        <v>19</v>
      </c>
      <c r="T16" s="74">
        <v>20</v>
      </c>
      <c r="U16" s="74">
        <v>21</v>
      </c>
      <c r="V16" s="74">
        <v>22</v>
      </c>
      <c r="W16" s="74">
        <v>23</v>
      </c>
      <c r="X16" s="74">
        <v>24</v>
      </c>
      <c r="Y16" s="229">
        <v>25</v>
      </c>
    </row>
    <row r="17" spans="1:25">
      <c r="A17" s="37" t="s">
        <v>199</v>
      </c>
      <c r="B17" s="28"/>
      <c r="C17" s="28"/>
      <c r="D17" s="28"/>
      <c r="E17" s="28"/>
      <c r="F17" s="28"/>
      <c r="G17" s="28"/>
      <c r="H17" s="28"/>
      <c r="I17" s="28"/>
      <c r="J17" s="28"/>
      <c r="K17" s="28"/>
      <c r="L17" s="28"/>
      <c r="M17" s="28"/>
      <c r="N17" s="28"/>
      <c r="O17" s="28"/>
      <c r="P17" s="28"/>
      <c r="Q17" s="28"/>
      <c r="R17" s="28"/>
      <c r="S17" s="28"/>
      <c r="T17" s="28"/>
      <c r="U17" s="28"/>
      <c r="V17" s="28"/>
      <c r="W17" s="28"/>
      <c r="X17" s="28"/>
    </row>
    <row r="18" spans="1:25">
      <c r="A18" s="28" t="s">
        <v>66</v>
      </c>
      <c r="B18" s="28" t="s">
        <v>200</v>
      </c>
      <c r="C18" s="28" t="s">
        <v>201</v>
      </c>
      <c r="D18" s="28" t="s">
        <v>202</v>
      </c>
      <c r="E18" s="28" t="s">
        <v>203</v>
      </c>
      <c r="F18" s="28"/>
      <c r="G18" s="28"/>
      <c r="H18" s="28"/>
      <c r="I18" s="28"/>
      <c r="J18" s="28"/>
      <c r="K18" s="28"/>
      <c r="L18" s="28"/>
      <c r="M18" s="28"/>
      <c r="N18" s="28"/>
      <c r="O18" s="28"/>
      <c r="P18" s="28"/>
      <c r="Q18" s="28"/>
      <c r="R18" s="28"/>
      <c r="S18" s="28"/>
      <c r="T18" s="28"/>
      <c r="U18" s="28"/>
      <c r="V18" s="28"/>
      <c r="W18" s="28"/>
      <c r="X18" s="28"/>
    </row>
    <row r="19" spans="1:25">
      <c r="A19" s="150" t="s">
        <v>340</v>
      </c>
      <c r="B19" s="28" t="s">
        <v>204</v>
      </c>
      <c r="C19" s="28" t="s">
        <v>205</v>
      </c>
      <c r="D19" s="28" t="s">
        <v>206</v>
      </c>
      <c r="E19" s="28" t="s">
        <v>207</v>
      </c>
      <c r="F19" s="28" t="s">
        <v>208</v>
      </c>
      <c r="G19" s="28" t="s">
        <v>219</v>
      </c>
      <c r="H19" s="28" t="s">
        <v>220</v>
      </c>
      <c r="I19" s="28" t="s">
        <v>209</v>
      </c>
      <c r="J19" s="28" t="s">
        <v>210</v>
      </c>
      <c r="K19" s="28" t="s">
        <v>211</v>
      </c>
      <c r="L19" s="150" t="s">
        <v>259</v>
      </c>
      <c r="M19" s="28" t="s">
        <v>212</v>
      </c>
      <c r="N19" s="28" t="s">
        <v>213</v>
      </c>
      <c r="O19" s="28" t="s">
        <v>221</v>
      </c>
      <c r="P19" s="28" t="s">
        <v>214</v>
      </c>
      <c r="Q19" s="28" t="s">
        <v>215</v>
      </c>
      <c r="R19" s="28" t="s">
        <v>222</v>
      </c>
      <c r="S19" s="28" t="s">
        <v>216</v>
      </c>
      <c r="T19" s="28" t="s">
        <v>217</v>
      </c>
      <c r="U19" s="28" t="s">
        <v>218</v>
      </c>
      <c r="V19" s="150"/>
      <c r="W19" s="28"/>
      <c r="X19" s="28"/>
      <c r="Y19" s="28"/>
    </row>
    <row r="20" spans="1:25">
      <c r="A20" s="28" t="s">
        <v>67</v>
      </c>
      <c r="B20" s="28" t="s">
        <v>247</v>
      </c>
      <c r="C20" s="28" t="s">
        <v>248</v>
      </c>
      <c r="D20" s="28" t="s">
        <v>249</v>
      </c>
      <c r="E20" s="28" t="s">
        <v>250</v>
      </c>
      <c r="F20" s="28" t="s">
        <v>251</v>
      </c>
      <c r="G20" s="28" t="s">
        <v>252</v>
      </c>
      <c r="H20" s="28" t="s">
        <v>253</v>
      </c>
      <c r="I20" s="28" t="s">
        <v>254</v>
      </c>
      <c r="J20" s="28" t="s">
        <v>255</v>
      </c>
      <c r="K20" s="28" t="s">
        <v>256</v>
      </c>
      <c r="L20" s="28" t="s">
        <v>257</v>
      </c>
      <c r="M20" s="28" t="s">
        <v>258</v>
      </c>
      <c r="N20" s="28"/>
      <c r="O20" s="28"/>
      <c r="P20" s="28"/>
      <c r="Q20" s="28"/>
      <c r="R20" s="28"/>
      <c r="S20" s="28"/>
      <c r="T20" s="28"/>
      <c r="U20" s="28"/>
      <c r="V20" s="28"/>
      <c r="W20" s="28"/>
      <c r="X20" s="28"/>
    </row>
    <row r="21" spans="1:25">
      <c r="A21" s="28" t="s">
        <v>68</v>
      </c>
      <c r="B21" s="28" t="s">
        <v>260</v>
      </c>
      <c r="C21" s="28" t="s">
        <v>261</v>
      </c>
      <c r="D21" s="28" t="s">
        <v>262</v>
      </c>
      <c r="E21" s="28" t="s">
        <v>263</v>
      </c>
      <c r="F21" s="28" t="s">
        <v>264</v>
      </c>
      <c r="G21" s="28" t="s">
        <v>265</v>
      </c>
      <c r="H21" s="28" t="s">
        <v>266</v>
      </c>
      <c r="I21" s="28" t="s">
        <v>267</v>
      </c>
      <c r="J21" s="28"/>
      <c r="K21" s="28"/>
      <c r="L21" s="28"/>
      <c r="M21" s="28"/>
      <c r="N21" s="28"/>
      <c r="O21" s="28"/>
      <c r="P21" s="28"/>
      <c r="Q21" s="28"/>
      <c r="R21" s="28"/>
      <c r="S21" s="28"/>
      <c r="T21" s="28"/>
      <c r="U21" s="28"/>
      <c r="V21" s="28"/>
      <c r="W21" s="28"/>
      <c r="X21" s="28"/>
    </row>
    <row r="22" spans="1:25">
      <c r="A22" s="28" t="s">
        <v>69</v>
      </c>
      <c r="B22" s="28" t="s">
        <v>268</v>
      </c>
      <c r="C22" s="28" t="s">
        <v>269</v>
      </c>
      <c r="D22" s="28" t="s">
        <v>270</v>
      </c>
      <c r="E22" s="28" t="s">
        <v>271</v>
      </c>
      <c r="F22" s="28" t="s">
        <v>272</v>
      </c>
      <c r="G22" s="28" t="s">
        <v>273</v>
      </c>
      <c r="H22" s="28" t="s">
        <v>274</v>
      </c>
      <c r="I22" s="28" t="s">
        <v>275</v>
      </c>
      <c r="J22" s="28" t="s">
        <v>276</v>
      </c>
      <c r="K22" s="28"/>
      <c r="L22" s="28"/>
      <c r="M22" s="28"/>
      <c r="N22" s="28"/>
      <c r="O22" s="28"/>
      <c r="P22" s="28"/>
      <c r="Q22" s="28"/>
      <c r="R22" s="28"/>
      <c r="S22" s="28"/>
      <c r="T22" s="28"/>
      <c r="U22" s="28"/>
      <c r="V22" s="28"/>
      <c r="W22" s="28"/>
      <c r="X22" s="28"/>
    </row>
    <row r="23" spans="1:25">
      <c r="A23" s="28" t="s">
        <v>341</v>
      </c>
      <c r="B23" s="28" t="s">
        <v>228</v>
      </c>
      <c r="C23" s="28" t="s">
        <v>229</v>
      </c>
      <c r="D23" s="28" t="s">
        <v>223</v>
      </c>
      <c r="E23" s="28" t="s">
        <v>230</v>
      </c>
      <c r="F23" s="28" t="s">
        <v>224</v>
      </c>
      <c r="G23" s="28" t="s">
        <v>231</v>
      </c>
      <c r="H23" s="28" t="s">
        <v>232</v>
      </c>
      <c r="I23" s="28" t="s">
        <v>233</v>
      </c>
      <c r="J23" s="28" t="s">
        <v>234</v>
      </c>
      <c r="K23" s="28" t="s">
        <v>235</v>
      </c>
      <c r="L23" s="28" t="s">
        <v>236</v>
      </c>
      <c r="M23" s="28" t="s">
        <v>237</v>
      </c>
      <c r="N23" s="28" t="s">
        <v>238</v>
      </c>
      <c r="O23" s="28" t="s">
        <v>239</v>
      </c>
      <c r="P23" s="28" t="s">
        <v>225</v>
      </c>
      <c r="Q23" s="28" t="s">
        <v>240</v>
      </c>
      <c r="R23" s="28" t="s">
        <v>226</v>
      </c>
      <c r="S23" s="28" t="s">
        <v>241</v>
      </c>
      <c r="T23" s="28" t="s">
        <v>242</v>
      </c>
      <c r="U23" s="6" t="s">
        <v>227</v>
      </c>
      <c r="V23" s="28" t="s">
        <v>243</v>
      </c>
      <c r="W23" s="28" t="s">
        <v>244</v>
      </c>
      <c r="X23" s="28" t="s">
        <v>245</v>
      </c>
      <c r="Y23" s="28" t="s">
        <v>246</v>
      </c>
    </row>
    <row r="24" spans="1:25">
      <c r="A24" s="150" t="s">
        <v>345</v>
      </c>
      <c r="B24" s="28" t="s">
        <v>277</v>
      </c>
      <c r="C24" s="28" t="s">
        <v>278</v>
      </c>
      <c r="D24" s="28" t="s">
        <v>279</v>
      </c>
      <c r="E24" s="28" t="s">
        <v>280</v>
      </c>
      <c r="F24" s="28" t="s">
        <v>281</v>
      </c>
      <c r="G24" s="28" t="s">
        <v>282</v>
      </c>
      <c r="H24" s="28" t="s">
        <v>283</v>
      </c>
      <c r="I24" s="28" t="s">
        <v>284</v>
      </c>
      <c r="J24" s="28" t="s">
        <v>285</v>
      </c>
      <c r="K24" s="28" t="s">
        <v>286</v>
      </c>
      <c r="L24" s="28" t="s">
        <v>287</v>
      </c>
      <c r="M24" s="28" t="s">
        <v>288</v>
      </c>
      <c r="N24" s="28" t="s">
        <v>289</v>
      </c>
      <c r="O24" s="28" t="s">
        <v>290</v>
      </c>
      <c r="P24" s="28" t="s">
        <v>291</v>
      </c>
      <c r="Q24" s="28" t="s">
        <v>292</v>
      </c>
      <c r="R24" s="28" t="s">
        <v>293</v>
      </c>
      <c r="S24" s="28" t="s">
        <v>294</v>
      </c>
      <c r="T24" s="28" t="s">
        <v>295</v>
      </c>
      <c r="U24" s="28" t="s">
        <v>296</v>
      </c>
      <c r="V24" s="28" t="s">
        <v>297</v>
      </c>
      <c r="W24" s="28" t="s">
        <v>298</v>
      </c>
      <c r="X24" s="28" t="s">
        <v>299</v>
      </c>
    </row>
  </sheetData>
  <sheetProtection sheet="1" objects="1" scenarios="1"/>
  <sortState ref="A18:Y24">
    <sortCondition ref="A18"/>
  </sortState>
  <conditionalFormatting sqref="B18:Y18 B20:Y24">
    <cfRule type="cellIs" dxfId="1" priority="6" operator="equal">
      <formula>""</formula>
    </cfRule>
  </conditionalFormatting>
  <conditionalFormatting sqref="B19:Y19">
    <cfRule type="cellIs" dxfId="0" priority="1" operator="equal">
      <formula>""</formula>
    </cfRule>
  </conditionalFormatting>
  <printOptions horizontalCentered="1"/>
  <pageMargins left="0.3" right="0.3"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E21"/>
  <sheetViews>
    <sheetView showGridLines="0" workbookViewId="0">
      <selection activeCell="C14" sqref="C14"/>
    </sheetView>
  </sheetViews>
  <sheetFormatPr defaultRowHeight="12.75"/>
  <cols>
    <col min="1" max="1" width="22.42578125" style="28" customWidth="1"/>
    <col min="2" max="2" width="8.7109375" style="28" customWidth="1"/>
    <col min="3" max="5" width="20.7109375" style="28" customWidth="1"/>
    <col min="6" max="16384" width="9.140625" style="28"/>
  </cols>
  <sheetData>
    <row r="1" spans="1:5" ht="15" customHeight="1">
      <c r="A1" s="55" t="s">
        <v>77</v>
      </c>
    </row>
    <row r="2" spans="1:5" ht="15" customHeight="1">
      <c r="A2" s="55" t="s">
        <v>78</v>
      </c>
    </row>
    <row r="3" spans="1:5" ht="15" customHeight="1">
      <c r="A3" s="37" t="s">
        <v>342</v>
      </c>
      <c r="C3" s="59">
        <f>IF('Set-Up Worksheet'!F3="","Data Not Entered On Set-Up Worksheet",'Set-Up Worksheet'!F3)</f>
        <v>2017</v>
      </c>
    </row>
    <row r="4" spans="1:5" ht="15" customHeight="1">
      <c r="C4" s="39"/>
    </row>
    <row r="5" spans="1:5" ht="15" customHeight="1">
      <c r="A5" s="37" t="s">
        <v>40</v>
      </c>
      <c r="C5" s="39"/>
    </row>
    <row r="6" spans="1:5" ht="15" customHeight="1">
      <c r="A6" s="37" t="s">
        <v>85</v>
      </c>
      <c r="C6" s="39"/>
    </row>
    <row r="7" spans="1:5" ht="15" customHeight="1">
      <c r="A7" s="37"/>
      <c r="C7" s="39"/>
    </row>
    <row r="8" spans="1:5" ht="15" customHeight="1">
      <c r="A8" s="37" t="s">
        <v>79</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2016 - June 30, 2017</v>
      </c>
    </row>
    <row r="12" spans="1:5">
      <c r="A12" s="37"/>
      <c r="B12" s="37"/>
      <c r="C12" s="57" t="s">
        <v>20</v>
      </c>
      <c r="D12" s="57" t="s">
        <v>21</v>
      </c>
      <c r="E12" s="57" t="s">
        <v>35</v>
      </c>
    </row>
    <row r="13" spans="1:5" ht="39.950000000000003" customHeight="1">
      <c r="A13" s="85" t="s">
        <v>86</v>
      </c>
      <c r="B13" s="85" t="s">
        <v>83</v>
      </c>
      <c r="C13" s="118" t="s">
        <v>81</v>
      </c>
      <c r="D13" s="118" t="s">
        <v>80</v>
      </c>
      <c r="E13" s="118" t="s">
        <v>82</v>
      </c>
    </row>
    <row r="14" spans="1:5" ht="36" customHeight="1">
      <c r="A14" s="221" t="s">
        <v>327</v>
      </c>
      <c r="B14" s="58" t="s">
        <v>84</v>
      </c>
      <c r="C14" s="63"/>
      <c r="D14" s="63"/>
      <c r="E14" s="64">
        <f>IF(D14=0,0,C14/D14)</f>
        <v>0</v>
      </c>
    </row>
    <row r="15" spans="1:5" ht="36" customHeight="1">
      <c r="A15" s="221" t="s">
        <v>328</v>
      </c>
      <c r="B15" s="58" t="s">
        <v>84</v>
      </c>
      <c r="C15" s="63"/>
      <c r="D15" s="63"/>
      <c r="E15" s="64">
        <f t="shared" ref="E15:E16" si="0">IF(D15=0,0,C15/D15)</f>
        <v>0</v>
      </c>
    </row>
    <row r="16" spans="1:5" ht="38.25">
      <c r="A16" s="221" t="s">
        <v>329</v>
      </c>
      <c r="B16" s="58" t="s">
        <v>84</v>
      </c>
      <c r="C16" s="63"/>
      <c r="D16" s="63"/>
      <c r="E16" s="64">
        <f t="shared" si="0"/>
        <v>0</v>
      </c>
    </row>
    <row r="17" spans="1:5" ht="36" customHeight="1">
      <c r="A17" s="78" t="s">
        <v>91</v>
      </c>
      <c r="B17" s="58" t="s">
        <v>84</v>
      </c>
      <c r="C17" s="63"/>
      <c r="D17" s="63"/>
      <c r="E17" s="64">
        <f>IF(D17=0,0,C17/D17)</f>
        <v>0</v>
      </c>
    </row>
    <row r="18" spans="1:5" ht="36" customHeight="1">
      <c r="A18" s="78" t="s">
        <v>90</v>
      </c>
      <c r="B18" s="58" t="s">
        <v>84</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7" type="noConversion"/>
  <conditionalFormatting sqref="C3">
    <cfRule type="expression" dxfId="298" priority="5">
      <formula>C3="Data Not Entered On Set-Up Worksheet"</formula>
    </cfRule>
  </conditionalFormatting>
  <conditionalFormatting sqref="C8">
    <cfRule type="expression" dxfId="297" priority="4">
      <formula>C8="Data Not Entered On Set-Up Worksheet"</formula>
    </cfRule>
  </conditionalFormatting>
  <conditionalFormatting sqref="C10">
    <cfRule type="expression" dxfId="296" priority="3">
      <formula>C10="Data Not Entered On Set-Up Worksheet"</formula>
    </cfRule>
  </conditionalFormatting>
  <conditionalFormatting sqref="C14:D14 C17:D18">
    <cfRule type="cellIs" dxfId="295" priority="2" operator="equal">
      <formula>""</formula>
    </cfRule>
  </conditionalFormatting>
  <conditionalFormatting sqref="C15:D16">
    <cfRule type="cellIs" dxfId="294"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20"/>
  <sheetViews>
    <sheetView showGridLines="0" workbookViewId="0">
      <selection activeCell="D14" sqref="D14"/>
    </sheetView>
  </sheetViews>
  <sheetFormatPr defaultRowHeight="12.75"/>
  <cols>
    <col min="1" max="1" width="22.42578125" style="28" customWidth="1"/>
    <col min="2" max="2" width="8.7109375" style="28" customWidth="1"/>
    <col min="3" max="9" width="18.7109375" style="28" customWidth="1"/>
    <col min="10" max="16384" width="9.140625" style="28"/>
  </cols>
  <sheetData>
    <row r="1" spans="1:9" ht="15" customHeight="1">
      <c r="A1" s="55" t="s">
        <v>77</v>
      </c>
    </row>
    <row r="2" spans="1:9" ht="15" customHeight="1">
      <c r="A2" s="55" t="s">
        <v>78</v>
      </c>
    </row>
    <row r="3" spans="1:9" ht="15" customHeight="1">
      <c r="A3" s="37" t="s">
        <v>342</v>
      </c>
      <c r="C3" s="59">
        <f>IF('Set-Up Worksheet'!F3="","Data Not Entered On Set-Up Worksheet",'Set-Up Worksheet'!F3)</f>
        <v>2017</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79</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2016 - June 30, 2017</v>
      </c>
      <c r="D10" s="61"/>
    </row>
    <row r="12" spans="1:9">
      <c r="A12" s="37"/>
      <c r="B12" s="37"/>
      <c r="C12" s="57" t="s">
        <v>20</v>
      </c>
      <c r="D12" s="57" t="s">
        <v>20</v>
      </c>
      <c r="E12" s="57" t="s">
        <v>20</v>
      </c>
      <c r="F12" s="57" t="s">
        <v>21</v>
      </c>
      <c r="G12" s="57" t="s">
        <v>35</v>
      </c>
      <c r="H12" s="57" t="s">
        <v>35</v>
      </c>
      <c r="I12" s="57" t="s">
        <v>35</v>
      </c>
    </row>
    <row r="13" spans="1:9" ht="51">
      <c r="A13" s="85" t="s">
        <v>86</v>
      </c>
      <c r="B13" s="85" t="s">
        <v>83</v>
      </c>
      <c r="C13" s="118" t="s">
        <v>94</v>
      </c>
      <c r="D13" s="118" t="s">
        <v>95</v>
      </c>
      <c r="E13" s="118" t="s">
        <v>92</v>
      </c>
      <c r="F13" s="118" t="s">
        <v>80</v>
      </c>
      <c r="G13" s="118" t="s">
        <v>96</v>
      </c>
      <c r="H13" s="118" t="s">
        <v>97</v>
      </c>
      <c r="I13" s="118" t="s">
        <v>93</v>
      </c>
    </row>
    <row r="14" spans="1:9" ht="36" customHeight="1">
      <c r="A14" s="77" t="s">
        <v>87</v>
      </c>
      <c r="B14" s="58" t="s">
        <v>84</v>
      </c>
      <c r="C14" s="119"/>
      <c r="D14" s="63"/>
      <c r="E14" s="63"/>
      <c r="F14" s="63"/>
      <c r="G14" s="120"/>
      <c r="H14" s="64">
        <f t="shared" ref="H14:I17" si="0">IF($F14=0,0,D14/$F14)</f>
        <v>0</v>
      </c>
      <c r="I14" s="64">
        <f t="shared" si="0"/>
        <v>0</v>
      </c>
    </row>
    <row r="15" spans="1:9" ht="36" customHeight="1">
      <c r="A15" s="78" t="s">
        <v>88</v>
      </c>
      <c r="B15" s="58" t="s">
        <v>84</v>
      </c>
      <c r="C15" s="63"/>
      <c r="D15" s="63"/>
      <c r="E15" s="63"/>
      <c r="F15" s="63"/>
      <c r="G15" s="64">
        <f>IF($F15=0,0,C15/$F15)</f>
        <v>0</v>
      </c>
      <c r="H15" s="64">
        <f t="shared" ref="H15" si="1">IF($F15=0,0,D15/$F15)</f>
        <v>0</v>
      </c>
      <c r="I15" s="64">
        <f t="shared" ref="I15" si="2">IF($F15=0,0,E15/$F15)</f>
        <v>0</v>
      </c>
    </row>
    <row r="16" spans="1:9" ht="36" customHeight="1">
      <c r="A16" s="221" t="s">
        <v>89</v>
      </c>
      <c r="B16" s="58" t="s">
        <v>84</v>
      </c>
      <c r="C16" s="119"/>
      <c r="D16" s="63"/>
      <c r="E16" s="63"/>
      <c r="F16" s="63"/>
      <c r="G16" s="120"/>
      <c r="H16" s="64">
        <f t="shared" si="0"/>
        <v>0</v>
      </c>
      <c r="I16" s="64">
        <f t="shared" si="0"/>
        <v>0</v>
      </c>
    </row>
    <row r="17" spans="1:9" ht="36" customHeight="1">
      <c r="A17" s="78" t="s">
        <v>90</v>
      </c>
      <c r="B17" s="58" t="s">
        <v>84</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293" priority="15">
      <formula>C3="Data Not Entered On Set-Up Worksheet"</formula>
    </cfRule>
  </conditionalFormatting>
  <conditionalFormatting sqref="C8">
    <cfRule type="expression" dxfId="292" priority="14">
      <formula>C8="Data Not Entered On Set-Up Worksheet"</formula>
    </cfRule>
  </conditionalFormatting>
  <conditionalFormatting sqref="C10">
    <cfRule type="expression" dxfId="291" priority="13">
      <formula>C10="Data Not Entered On Set-Up Worksheet"</formula>
    </cfRule>
  </conditionalFormatting>
  <conditionalFormatting sqref="E14:F14 E16:F17">
    <cfRule type="cellIs" dxfId="290" priority="12" operator="equal">
      <formula>""</formula>
    </cfRule>
  </conditionalFormatting>
  <conditionalFormatting sqref="D3">
    <cfRule type="expression" dxfId="289" priority="11">
      <formula>D3="Data Not Entered On Set-Up Worksheet"</formula>
    </cfRule>
  </conditionalFormatting>
  <conditionalFormatting sqref="D8">
    <cfRule type="expression" dxfId="288" priority="10">
      <formula>D8="Data Not Entered On Set-Up Worksheet"</formula>
    </cfRule>
  </conditionalFormatting>
  <conditionalFormatting sqref="D10">
    <cfRule type="expression" dxfId="287" priority="9">
      <formula>D10="Data Not Entered On Set-Up Worksheet"</formula>
    </cfRule>
  </conditionalFormatting>
  <conditionalFormatting sqref="D14 D16:D17">
    <cfRule type="cellIs" dxfId="286" priority="8" operator="equal">
      <formula>""</formula>
    </cfRule>
  </conditionalFormatting>
  <conditionalFormatting sqref="E15:F15">
    <cfRule type="cellIs" dxfId="285" priority="3" operator="equal">
      <formula>""</formula>
    </cfRule>
  </conditionalFormatting>
  <conditionalFormatting sqref="D15">
    <cfRule type="cellIs" dxfId="284" priority="2" operator="equal">
      <formula>""</formula>
    </cfRule>
  </conditionalFormatting>
  <conditionalFormatting sqref="C15">
    <cfRule type="cellIs" dxfId="283"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I19"/>
  <sheetViews>
    <sheetView showGridLines="0" workbookViewId="0">
      <selection activeCell="D14" sqref="D14"/>
    </sheetView>
  </sheetViews>
  <sheetFormatPr defaultRowHeight="12.75"/>
  <cols>
    <col min="1" max="1" width="22.42578125" style="28" customWidth="1"/>
    <col min="2" max="2" width="8.7109375" style="28" customWidth="1"/>
    <col min="3" max="9" width="18.7109375" style="28" customWidth="1"/>
    <col min="10" max="16384" width="9.140625" style="28"/>
  </cols>
  <sheetData>
    <row r="1" spans="1:9" ht="15" customHeight="1">
      <c r="A1" s="55" t="s">
        <v>77</v>
      </c>
    </row>
    <row r="2" spans="1:9" ht="15" customHeight="1">
      <c r="A2" s="55" t="s">
        <v>78</v>
      </c>
    </row>
    <row r="3" spans="1:9" ht="15" customHeight="1">
      <c r="A3" s="37" t="s">
        <v>342</v>
      </c>
      <c r="C3" s="59">
        <f>IF('Set-Up Worksheet'!F3="","Data Not Entered On Set-Up Worksheet",'Set-Up Worksheet'!F3)</f>
        <v>2017</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79</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2016 - June 30, 2017</v>
      </c>
      <c r="D10" s="61"/>
    </row>
    <row r="12" spans="1:9">
      <c r="A12" s="37"/>
      <c r="B12" s="37"/>
      <c r="C12" s="57" t="s">
        <v>20</v>
      </c>
      <c r="D12" s="57" t="s">
        <v>20</v>
      </c>
      <c r="E12" s="57" t="s">
        <v>20</v>
      </c>
      <c r="F12" s="57" t="s">
        <v>21</v>
      </c>
      <c r="G12" s="57" t="s">
        <v>35</v>
      </c>
      <c r="H12" s="57" t="s">
        <v>35</v>
      </c>
      <c r="I12" s="57" t="s">
        <v>35</v>
      </c>
    </row>
    <row r="13" spans="1:9" ht="51">
      <c r="A13" s="85" t="s">
        <v>86</v>
      </c>
      <c r="B13" s="85" t="s">
        <v>83</v>
      </c>
      <c r="C13" s="118" t="s">
        <v>94</v>
      </c>
      <c r="D13" s="118" t="s">
        <v>95</v>
      </c>
      <c r="E13" s="118" t="s">
        <v>92</v>
      </c>
      <c r="F13" s="118" t="s">
        <v>80</v>
      </c>
      <c r="G13" s="118" t="s">
        <v>96</v>
      </c>
      <c r="H13" s="118" t="s">
        <v>97</v>
      </c>
      <c r="I13" s="118" t="s">
        <v>93</v>
      </c>
    </row>
    <row r="14" spans="1:9" ht="36" customHeight="1">
      <c r="A14" s="77" t="s">
        <v>87</v>
      </c>
      <c r="B14" s="58" t="s">
        <v>84</v>
      </c>
      <c r="C14" s="119"/>
      <c r="D14" s="63"/>
      <c r="E14" s="63"/>
      <c r="F14" s="63"/>
      <c r="G14" s="120"/>
      <c r="H14" s="64">
        <f t="shared" ref="H14:I16" si="0">IF($F14=0,0,D14/$F14)</f>
        <v>0</v>
      </c>
      <c r="I14" s="64">
        <f t="shared" si="0"/>
        <v>0</v>
      </c>
    </row>
    <row r="15" spans="1:9" ht="36" customHeight="1">
      <c r="A15" s="78" t="s">
        <v>98</v>
      </c>
      <c r="B15" s="58" t="s">
        <v>84</v>
      </c>
      <c r="C15" s="63"/>
      <c r="D15" s="63"/>
      <c r="E15" s="63"/>
      <c r="F15" s="63"/>
      <c r="G15" s="64">
        <f>IF($F15=0,0,C15/$F15)</f>
        <v>0</v>
      </c>
      <c r="H15" s="64">
        <f t="shared" si="0"/>
        <v>0</v>
      </c>
      <c r="I15" s="64">
        <f t="shared" si="0"/>
        <v>0</v>
      </c>
    </row>
    <row r="16" spans="1:9" ht="36" customHeight="1">
      <c r="A16" s="78" t="s">
        <v>90</v>
      </c>
      <c r="B16" s="58" t="s">
        <v>84</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282" priority="9">
      <formula>C3="Data Not Entered On Set-Up Worksheet"</formula>
    </cfRule>
  </conditionalFormatting>
  <conditionalFormatting sqref="C8">
    <cfRule type="expression" dxfId="281" priority="8">
      <formula>C8="Data Not Entered On Set-Up Worksheet"</formula>
    </cfRule>
  </conditionalFormatting>
  <conditionalFormatting sqref="C10">
    <cfRule type="expression" dxfId="280" priority="7">
      <formula>C10="Data Not Entered On Set-Up Worksheet"</formula>
    </cfRule>
  </conditionalFormatting>
  <conditionalFormatting sqref="E14:F16">
    <cfRule type="cellIs" dxfId="279" priority="6" operator="equal">
      <formula>""</formula>
    </cfRule>
  </conditionalFormatting>
  <conditionalFormatting sqref="D3">
    <cfRule type="expression" dxfId="278" priority="5">
      <formula>D3="Data Not Entered On Set-Up Worksheet"</formula>
    </cfRule>
  </conditionalFormatting>
  <conditionalFormatting sqref="D8">
    <cfRule type="expression" dxfId="277" priority="4">
      <formula>D8="Data Not Entered On Set-Up Worksheet"</formula>
    </cfRule>
  </conditionalFormatting>
  <conditionalFormatting sqref="D10">
    <cfRule type="expression" dxfId="276" priority="3">
      <formula>D10="Data Not Entered On Set-Up Worksheet"</formula>
    </cfRule>
  </conditionalFormatting>
  <conditionalFormatting sqref="D14:D16">
    <cfRule type="cellIs" dxfId="275" priority="2" operator="equal">
      <formula>""</formula>
    </cfRule>
  </conditionalFormatting>
  <conditionalFormatting sqref="C15">
    <cfRule type="cellIs" dxfId="274"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H22"/>
  <sheetViews>
    <sheetView showGridLines="0" zoomScaleNormal="100" zoomScaleSheetLayoutView="100" workbookViewId="0">
      <selection activeCell="B14" sqref="B14"/>
    </sheetView>
  </sheetViews>
  <sheetFormatPr defaultRowHeight="12.75"/>
  <cols>
    <col min="1" max="1" width="22.42578125" style="28" customWidth="1"/>
    <col min="2" max="3" width="16.7109375" style="28" customWidth="1"/>
    <col min="4" max="4" width="20.7109375" style="28" customWidth="1"/>
    <col min="5" max="5" width="17.7109375" style="28" customWidth="1"/>
    <col min="6" max="6" width="16.7109375" style="28" customWidth="1"/>
    <col min="7" max="7" width="20.7109375" style="28" customWidth="1"/>
    <col min="8" max="8" width="9.42578125" style="28" customWidth="1"/>
    <col min="9" max="16384" width="9.140625" style="28"/>
  </cols>
  <sheetData>
    <row r="1" spans="1:8" ht="15" customHeight="1">
      <c r="A1" s="55" t="s">
        <v>77</v>
      </c>
    </row>
    <row r="2" spans="1:8" ht="15" customHeight="1">
      <c r="A2" s="55" t="s">
        <v>78</v>
      </c>
    </row>
    <row r="3" spans="1:8" ht="15" customHeight="1">
      <c r="A3" s="37" t="s">
        <v>342</v>
      </c>
      <c r="C3" s="59">
        <f>IF('Set-Up Worksheet'!F3="","Data Not Entered On Set-Up Worksheet",'Set-Up Worksheet'!F3)</f>
        <v>2017</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79</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2016 - June 30, 2017</v>
      </c>
      <c r="D10" s="61"/>
      <c r="E10" s="61"/>
    </row>
    <row r="12" spans="1:8">
      <c r="B12" s="74" t="s">
        <v>20</v>
      </c>
      <c r="C12" s="74"/>
      <c r="D12" s="74" t="s">
        <v>20</v>
      </c>
      <c r="E12" s="74" t="s">
        <v>21</v>
      </c>
      <c r="F12" s="57" t="s">
        <v>35</v>
      </c>
      <c r="G12" s="57" t="s">
        <v>35</v>
      </c>
      <c r="H12" s="57"/>
    </row>
    <row r="13" spans="1:8" ht="69.95" customHeight="1">
      <c r="A13" s="85" t="s">
        <v>104</v>
      </c>
      <c r="B13" s="121" t="s">
        <v>101</v>
      </c>
      <c r="C13" s="118" t="s">
        <v>102</v>
      </c>
      <c r="D13" s="118" t="s">
        <v>103</v>
      </c>
      <c r="E13" s="118" t="s">
        <v>100</v>
      </c>
      <c r="F13" s="121" t="s">
        <v>105</v>
      </c>
      <c r="G13" s="118" t="s">
        <v>179</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99</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7" type="noConversion"/>
  <conditionalFormatting sqref="C3:E3 C8:E8 C10:E10">
    <cfRule type="expression" dxfId="273" priority="4">
      <formula>C3="Data Not Entered On Set-Up Worksheet"</formula>
    </cfRule>
  </conditionalFormatting>
  <conditionalFormatting sqref="B14:E18">
    <cfRule type="cellIs" dxfId="272"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B14" sqref="B14"/>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2017</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2016 - June 30, 2017</v>
      </c>
    </row>
    <row r="12" spans="1:4">
      <c r="B12" s="74" t="s">
        <v>20</v>
      </c>
      <c r="C12" s="74" t="s">
        <v>21</v>
      </c>
      <c r="D12" s="74" t="s">
        <v>35</v>
      </c>
    </row>
    <row r="13" spans="1:4" ht="38.25">
      <c r="B13" s="122" t="s">
        <v>107</v>
      </c>
      <c r="C13" s="122" t="s">
        <v>106</v>
      </c>
      <c r="D13" s="122" t="s">
        <v>108</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7" type="noConversion"/>
  <conditionalFormatting sqref="C3">
    <cfRule type="expression" dxfId="271" priority="4">
      <formula>C3="Data Not Entered On Set-Up Worksheet"</formula>
    </cfRule>
  </conditionalFormatting>
  <conditionalFormatting sqref="C8">
    <cfRule type="expression" dxfId="270" priority="3">
      <formula>C8="Data Not Entered On Set-Up Worksheet"</formula>
    </cfRule>
  </conditionalFormatting>
  <conditionalFormatting sqref="C10">
    <cfRule type="expression" dxfId="269" priority="2">
      <formula>C10="Data Not Entered On Set-Up Worksheet"</formula>
    </cfRule>
  </conditionalFormatting>
  <conditionalFormatting sqref="B14:C14">
    <cfRule type="cellIs" dxfId="268"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D19"/>
  <sheetViews>
    <sheetView showGridLines="0" workbookViewId="0">
      <selection activeCell="E6" sqref="E6:I6"/>
    </sheetView>
  </sheetViews>
  <sheetFormatPr defaultRowHeight="12.75"/>
  <cols>
    <col min="1" max="1" width="22.42578125" style="28" customWidth="1"/>
    <col min="2" max="4" width="20.7109375" style="28" customWidth="1"/>
    <col min="5" max="5" width="9.42578125" style="28" customWidth="1"/>
    <col min="6" max="16384" width="9.140625" style="28"/>
  </cols>
  <sheetData>
    <row r="1" spans="1:4" ht="15" customHeight="1">
      <c r="A1" s="55" t="s">
        <v>77</v>
      </c>
    </row>
    <row r="2" spans="1:4" ht="15" customHeight="1">
      <c r="A2" s="55" t="s">
        <v>78</v>
      </c>
    </row>
    <row r="3" spans="1:4" ht="15" customHeight="1">
      <c r="A3" s="37" t="s">
        <v>342</v>
      </c>
      <c r="C3" s="59">
        <f>IF('Set-Up Worksheet'!F3="","Data Not Entered On Set-Up Worksheet",'Set-Up Worksheet'!F3)</f>
        <v>2017</v>
      </c>
    </row>
    <row r="4" spans="1:4" ht="15" customHeight="1">
      <c r="C4" s="39"/>
    </row>
    <row r="5" spans="1:4" ht="15" customHeight="1">
      <c r="A5" s="37" t="s">
        <v>41</v>
      </c>
      <c r="C5" s="39"/>
    </row>
    <row r="6" spans="1:4" ht="15" customHeight="1">
      <c r="A6" s="37" t="s">
        <v>116</v>
      </c>
      <c r="C6" s="39"/>
    </row>
    <row r="7" spans="1:4" ht="15" customHeight="1">
      <c r="A7" s="37"/>
      <c r="C7" s="39"/>
    </row>
    <row r="8" spans="1:4" ht="15" customHeight="1">
      <c r="A8" s="37" t="s">
        <v>79</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2016 - June 30, 2017</v>
      </c>
    </row>
    <row r="12" spans="1:4">
      <c r="B12" s="74" t="s">
        <v>20</v>
      </c>
      <c r="C12" s="74" t="s">
        <v>21</v>
      </c>
      <c r="D12" s="74" t="s">
        <v>35</v>
      </c>
    </row>
    <row r="13" spans="1:4" ht="25.5">
      <c r="B13" s="122" t="s">
        <v>109</v>
      </c>
      <c r="C13" s="122" t="s">
        <v>106</v>
      </c>
      <c r="D13" s="122" t="s">
        <v>110</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267" priority="4">
      <formula>C3="Data Not Entered On Set-Up Worksheet"</formula>
    </cfRule>
  </conditionalFormatting>
  <conditionalFormatting sqref="C8">
    <cfRule type="expression" dxfId="266" priority="3">
      <formula>C8="Data Not Entered On Set-Up Worksheet"</formula>
    </cfRule>
  </conditionalFormatting>
  <conditionalFormatting sqref="C10">
    <cfRule type="expression" dxfId="265" priority="2">
      <formula>C10="Data Not Entered On Set-Up Worksheet"</formula>
    </cfRule>
  </conditionalFormatting>
  <conditionalFormatting sqref="B14:C14">
    <cfRule type="cellIs" dxfId="264"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C16"/>
  <sheetViews>
    <sheetView showGridLines="0" workbookViewId="0">
      <selection activeCell="F6" sqref="F6"/>
    </sheetView>
  </sheetViews>
  <sheetFormatPr defaultRowHeight="12.75"/>
  <cols>
    <col min="1" max="1" width="22.42578125" style="28" customWidth="1"/>
    <col min="2" max="16384" width="9.140625" style="28"/>
  </cols>
  <sheetData>
    <row r="1" spans="1:3" ht="15" customHeight="1">
      <c r="A1" s="55" t="s">
        <v>77</v>
      </c>
    </row>
    <row r="2" spans="1:3" ht="15" customHeight="1">
      <c r="A2" s="55" t="s">
        <v>78</v>
      </c>
    </row>
    <row r="3" spans="1:3" ht="15" customHeight="1">
      <c r="A3" s="37" t="s">
        <v>342</v>
      </c>
      <c r="C3" s="59">
        <f>IF('Set-Up Worksheet'!F3="","Data Not Entered On Set-Up Worksheet",'Set-Up Worksheet'!F3)</f>
        <v>2017</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79</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2016 - June 30, 2017</v>
      </c>
    </row>
    <row r="14" spans="1:3" ht="14.25">
      <c r="A14" s="81" t="s">
        <v>111</v>
      </c>
    </row>
    <row r="15" spans="1:3" ht="14.25">
      <c r="A15" s="81" t="s">
        <v>112</v>
      </c>
    </row>
    <row r="16" spans="1:3" ht="14.25">
      <c r="A16" s="81" t="s">
        <v>113</v>
      </c>
    </row>
  </sheetData>
  <sheetProtection sheet="1" objects="1" scenarios="1"/>
  <phoneticPr fontId="7" type="noConversion"/>
  <conditionalFormatting sqref="C3">
    <cfRule type="expression" dxfId="263" priority="3">
      <formula>C3="Data Not Entered On Set-Up Worksheet"</formula>
    </cfRule>
  </conditionalFormatting>
  <conditionalFormatting sqref="C8">
    <cfRule type="expression" dxfId="262" priority="2">
      <formula>C8="Data Not Entered On Set-Up Worksheet"</formula>
    </cfRule>
  </conditionalFormatting>
  <conditionalFormatting sqref="C10">
    <cfRule type="expression" dxfId="261"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Jackson, Lisa</cp:lastModifiedBy>
  <cp:lastPrinted>2014-07-31T13:28:08Z</cp:lastPrinted>
  <dcterms:created xsi:type="dcterms:W3CDTF">2006-10-06T20:30:56Z</dcterms:created>
  <dcterms:modified xsi:type="dcterms:W3CDTF">2017-09-29T19:23:41Z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