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082019_Convening\"/>
    </mc:Choice>
  </mc:AlternateContent>
  <xr:revisionPtr revIDLastSave="0" documentId="13_ncr:1_{142984DA-517F-45A8-AA46-DE997A94D032}" xr6:coauthVersionLast="36" xr6:coauthVersionMax="36" xr10:uidLastSave="{00000000-0000-0000-0000-000000000000}"/>
  <bookViews>
    <workbookView xWindow="0" yWindow="0" windowWidth="20490" windowHeight="6945" tabRatio="896" activeTab="4" xr2:uid="{00000000-000D-0000-FFFF-FFFF00000000}"/>
  </bookViews>
  <sheets>
    <sheet name="Watauga" sheetId="39" r:id="rId1"/>
    <sheet name="Avery" sheetId="40" r:id="rId2"/>
    <sheet name="Mitchell" sheetId="41" r:id="rId3"/>
    <sheet name="Yancey" sheetId="42" r:id="rId4"/>
    <sheet name="Madison" sheetId="43" r:id="rId5"/>
  </sheets>
  <definedNames>
    <definedName name="_xlnm.Print_Area" localSheetId="1">Avery!$A$1:$G$52</definedName>
    <definedName name="_xlnm.Print_Area" localSheetId="4">Madison!$A$1:$G$52</definedName>
    <definedName name="_xlnm.Print_Area" localSheetId="2">Mitchell!$A$1:$G$52</definedName>
    <definedName name="_xlnm.Print_Area" localSheetId="0">Watauga!$A$1:$G$52</definedName>
    <definedName name="_xlnm.Print_Area" localSheetId="3">Yancey!$A$1:$G$52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3" l="1"/>
  <c r="E18" i="42"/>
  <c r="E18" i="41"/>
  <c r="E18" i="40"/>
  <c r="E18" i="39"/>
  <c r="D16" i="43" l="1"/>
  <c r="D16" i="42"/>
  <c r="D16" i="41"/>
  <c r="D16" i="40"/>
  <c r="D16" i="39"/>
  <c r="D14" i="43" l="1"/>
  <c r="D14" i="42"/>
  <c r="D14" i="41"/>
  <c r="D14" i="40"/>
  <c r="D14" i="39"/>
  <c r="D12" i="43" l="1"/>
  <c r="D12" i="42"/>
  <c r="D12" i="41"/>
  <c r="D12" i="40"/>
  <c r="D12" i="39"/>
  <c r="E17" i="43" l="1"/>
  <c r="E16" i="43"/>
  <c r="E15" i="43"/>
  <c r="E14" i="43"/>
  <c r="E13" i="43"/>
  <c r="E12" i="43"/>
  <c r="E10" i="43"/>
  <c r="E9" i="43"/>
  <c r="E8" i="43"/>
  <c r="E7" i="43"/>
  <c r="E6" i="43"/>
  <c r="E17" i="42"/>
  <c r="E16" i="42"/>
  <c r="E15" i="42"/>
  <c r="E14" i="42"/>
  <c r="E13" i="42"/>
  <c r="E12" i="42"/>
  <c r="E10" i="42"/>
  <c r="E9" i="42"/>
  <c r="E8" i="42"/>
  <c r="E7" i="42"/>
  <c r="E6" i="42"/>
  <c r="E17" i="41"/>
  <c r="E16" i="41"/>
  <c r="E15" i="41"/>
  <c r="E14" i="41"/>
  <c r="E13" i="41"/>
  <c r="E12" i="41"/>
  <c r="E10" i="41"/>
  <c r="E9" i="41"/>
  <c r="E8" i="41"/>
  <c r="E7" i="41"/>
  <c r="E6" i="41"/>
  <c r="E17" i="40"/>
  <c r="E16" i="40"/>
  <c r="E15" i="40"/>
  <c r="E14" i="40"/>
  <c r="E13" i="40"/>
  <c r="E12" i="40"/>
  <c r="E10" i="40"/>
  <c r="E9" i="40"/>
  <c r="E8" i="40"/>
  <c r="E7" i="40"/>
  <c r="E6" i="40"/>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CBCCC511-47C4-4F22-8423-0BC39DBAA04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862B943B-7AA6-483D-8D75-9623B12075A5}">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C3F5ED9-CE58-499A-81C4-5D3F79AC68D2}">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EE31E541-4CDE-4507-9E67-B2AB5AF31DE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10AA767-2C15-4EA4-8995-080EA425D52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843073A-6984-4105-B94D-A8BD06CB631C}">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660E536A-6F98-4EE5-B32A-37FA73B48745}">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6FE54D2-7023-4665-BB9A-13C17061CAF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B352968D-ADE7-45BA-AD5C-9D2F575ED10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148BD27F-C2F1-460E-A450-E1AE41AE4ADA}">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9D8F230-37F4-40B8-B667-A444E97F71E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2865770-4E08-4584-92AA-48DB7EBE4092}">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9FBA36F-C136-42B8-813B-3A8F20FCEB1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F49E794-1317-4970-8F28-E02389E68CAD}">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8CC3A62-5C6B-4910-9B0D-2101B3201BE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C090399-A293-4073-8961-B78B310A85B9}">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231ECD50-FAB5-486F-8B49-5377D2CE277D}">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EEA050D3-11A9-4466-B521-377BB81D85CC}">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93F3D86-1EDD-4C7F-84A7-D1777E2271EB}">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A853AE4-7CD2-49D3-9712-E22AB7BFCC8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BD5C4DD-5EAD-4E5B-9AE9-001BB9DABE0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21DD577C-E931-46D6-BD9D-28E65CADE55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2DA309B9-56F9-4BB4-8A81-B71A13A1063B}">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B09D57F-4206-485B-A421-98EA54A746A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E24E7283-43CA-4D69-900B-47A1DE1A179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EDD5B2C0-6CE6-4ECC-95BF-462DD67AAD6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BA70E1F6-EC1B-4EED-B341-C4EC2353C3D2}">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95FC654-8A7F-42A7-8F7C-E8A5983CF2B9}">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2F3D815-3EC7-4C86-B435-F3BAFD661BE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68ECD72B-10CC-4ED0-8802-CB52CECC43F6}">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39368121-0766-449E-BD89-A3D61B82578C}">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AAD9AA4-A6A0-4367-9ABE-FFF5DCAF079E}">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FC378783-C8AA-46E4-AED6-0A5F0D6C2E2E}">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568154F7-CE70-4562-AFBA-8ADB4A08B56F}">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95A0227C-7449-475C-8D08-ED3FB338A97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345DA0F-182C-4218-9061-4FBDBBE7C6D8}">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9C138EE-6B94-4BBD-A74C-7ED6C227A2A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DCD2E958-58D0-412A-9719-C6D8D12331A2}">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B2872727-D481-4300-AA87-E623BCFBA7F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5A9FD65-21B4-4CFA-B042-A6CD7DA7429B}">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4FF3E5EE-2380-4F75-93B6-410AF48483D7}">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894714CD-FCBF-4DB3-A18D-17B6727D408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E5FA718-ECF6-44C7-BEA8-CDA099CBCA6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C2453D1-5383-456B-A9FB-6DAA45DE13CD}">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1D3CA7B-0E81-4BB6-AD04-3BAFB069C4E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877387E-13DB-42BC-9B61-CD44A70EAF0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A7BA1B1-F3BC-4B37-A45E-36588EB25DCE}">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10A3F0F-A710-4B01-B12E-FEDD93582121}">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57ADB00-35F5-4B44-8FA4-0D3D1CBD426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FBCC02E-4458-4C9B-818C-7402F4A7AA33}">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F5B462FF-468D-4AFC-B92A-D1E94B95D4D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A71DBE2-0B0E-443C-8197-8A974E252C5B}">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512C262-FDB3-4048-971F-D4F2D18CF11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FFE9E6D-53CB-4390-B2E3-ACCE2E5579D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CCDFA2E-B0D4-495C-940F-9D7FFD57B284}">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5DAD983-FB17-4A82-9621-3A70E8CFD5A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C001B2F7-9577-4E9D-A3DF-0BA2E0E6EDD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88FB4894-309F-4F60-8AFB-7C6857B87A28}">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556C5272-BD84-4CF3-89D3-0B6881FAFE0D}">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5EF24BA6-D680-4887-BD4F-F1DB92338E7A}">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5AA7D8C5-8980-4AD1-8D97-53BD971A4EE2}">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BE6CA2D-EA0D-49F0-AF82-02F9DBB0D21F}">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66578A16-1FAF-411F-9A9E-197C069E2942}">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74035096-994C-4889-9238-AAEE439A8F2C}">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1C8E9900-866C-4392-9DC6-EB63C1F9F8C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E203AF3-821A-46E3-AB0D-EC41C592D9EB}">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2816073-E58A-440E-8D4C-7A177E5C960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35D8A29-EA75-46DA-84AB-E89A6B2955A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56E3F1E4-6268-4DAA-8886-304ADE0D6B1C}">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7D26044C-896A-430B-8A95-69E414A56BE9}">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99694EE-4AEF-4ED7-9833-157C7AB828FE}">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959E9D3C-CC9C-4A5B-A012-0B5B750B408F}">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170FE841-D8F1-450A-9EFC-9CD8845A885B}">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AE8DE94-3FD2-49BC-8E35-6D676D2B963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E65A2AF4-66EB-484D-A3E5-75BDCE4A2AD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FCE6BC0-8C6A-449A-8DF9-077A44688DB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466EFDE-A0B1-4854-ADF7-D4A64C4F624C}">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F9C287F8-C01F-43E4-B3DA-8CE68F38EE77}">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D106B99B-2095-430A-9BBA-A075A5075B7D}">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E0A0E91B-C8A9-42C0-90EC-C25112EED8E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4CAE4653-16AC-4AB7-959A-6DD677E5257B}">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3B2736F-2541-4BC1-B721-78A7D2756414}">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4C2F968D-AF98-480B-B3A4-FC8C5DB5B642}">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AA03427-19DB-4177-9012-B1834305E9CC}">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54D4C14-F45A-493E-870B-91996FB25744}">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10A83FF-E041-4085-8467-9EA1BA3702E2}">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6CD46B16-3D29-4BF9-A955-7ACE60627E1E}">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2E94C63-98DE-4AB9-8F7A-12F6A6AA6F4E}">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4C5CF32A-2DD2-483F-AA58-6AD77A4CA8D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794DE50-AD18-4D69-9E74-35835BEBB81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43A92434-BFE0-46BB-871D-CB903C62F691}">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33750C2B-C64D-4471-A0C4-10AB8FF251AC}">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47E138B-AFC9-4030-9FAE-5476EB4A9C0B}">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6B630572-4541-4D20-955E-5869B8588241}">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5F0E00B6-F112-4F3B-88EB-E537F68227E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C901A1A-EE85-4AD9-B528-D6903EB0DE67}">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EC02E5D-AA8A-4BAD-8971-C5C905D1AFFE}">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44AD8AB-F480-4FC6-B09F-7F5F049A0EB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25B9F4DE-76D3-4686-A0A6-93225455A42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2776B531-BFD4-401F-BEFB-E1AF1DC47975}">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393BF77-01D0-4076-9298-A32002B0E064}">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18F13DEA-0004-4544-BBF2-00A64A878965}">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D928A976-9C10-4448-904F-A842AD0FD68C}">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EE1EF972-4413-40F4-A39D-6E46B67BC05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5673908-1E16-434C-AA00-30D0AB7A523D}">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7DDCD53A-33A2-4B0D-BC12-D93819788FB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51212DA7-4215-469A-99B1-F303666A2F7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D9825D74-C44E-42C7-99DE-EEBF06E3F7DB}">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B9C3513A-7364-4371-A300-621E37AEF2C7}">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12CA5CA0-18D5-4F19-9B2B-0324056B1D68}">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9D5DF557-6B07-4B0C-876F-EA76D70BAA5E}">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35D1D8B7-091A-4316-8D17-7639E68BFE8F}">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F01AB0A5-B9D9-490E-A85D-EFE12438F8CD}">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19D220E0-04E4-40D2-9526-AA0CADAAEB6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830798A-FBE1-404C-AE61-369AE1B038BA}">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7EAF8CF7-6207-4BAF-A74D-492D02F21838}">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71A02A7C-010C-4228-BE5C-AD01E6602758}">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FCBF5960-582E-484E-8119-9200CE767276}">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E7B962A9-05C1-4DF4-B60F-3AFFF1AA14A9}">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3879EBB-DC12-42BA-AFE5-B51257B93879}">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EFB7DBE4-9996-43DB-854D-C7F565139489}">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4B6FC830-F3E7-43DF-A724-A57E23AE10F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E57C668C-4BFC-4F5E-952E-65A3C43B6D94}">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D661A712-8F8B-45B5-8DC8-A9AF1C5E9333}">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C5AE406-F438-49E5-BC2F-141E1352BB3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A0A4F18-E80B-4BF7-A7BD-8D224CB1E2A8}">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EC7CC296-D132-4BA2-B03A-92B148768116}">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0EB5751-5E9D-4AAB-A633-07F1C0AE6E1E}">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<sst xmlns="http://schemas.openxmlformats.org/spreadsheetml/2006/main" count="396" uniqueCount="71">
  <si>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</si>
  <si>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</si>
  <si>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</si>
  <si>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</si>
  <si>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</si>
  <si>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</si>
  <si>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</si>
  <si>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</si>
  <si>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</si>
  <si>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</si>
  <si>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</si>
  <si>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</si>
  <si>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</si>
  <si>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</si>
  <si>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</si>
  <si>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</si>
  <si>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</si>
  <si>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</si>
  <si>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</si>
  <si>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</si>
  <si>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</si>
  <si>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</si>
  <si>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</si>
  <si>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</si>
  <si>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</si>
  <si>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</si>
  <si>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</si>
  <si>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</si>
  <si>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</si>
  <si>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</si>
  <si>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</si>
  <si>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</si>
  <si>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</si>
  <si>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</si>
  <si>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</si>
  <si>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</si>
  <si>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</si>
  <si>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</si>
  <si>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</si>
  <si>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</si>
  <si>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</si>
  <si>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</si>
  <si>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</si>
  <si>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</si>
  <si>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</si>
  <si>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</si>
  <si>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</si>
  <si>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</si>
  <si>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</si>
  <si>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</si>
  <si>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</si>
  <si>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</si>
  <si>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</si>
  <si>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</si>
  <si>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</si>
  <si>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</si>
  <si>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</si>
  <si>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</si>
  <si>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</si>
  <si>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</si>
  <si>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</si>
  <si>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</si>
  <si>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</si>
  <si>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Watauga County</t>
  </si>
  <si>
    <t>Avery County</t>
  </si>
  <si>
    <t>Mitchell County</t>
  </si>
  <si>
    <t>Yancey County</t>
  </si>
  <si>
    <t>Judicial District 24</t>
  </si>
  <si>
    <t>Madison County</t>
  </si>
  <si>
    <t>N/A</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</si>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</sst>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0" fontId="6" fillId="0" borderId="2"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3" zoomScale="75" zoomScaleNormal="75" workbookViewId="0">
      <selection activeCell="G20" sqref="G20"/>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63</v>
      </c>
      <c r="E3" s="94"/>
      <c r="F3" s="94"/>
      <c r="G3" s="56" t="s">
        <v>67</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12</v>
      </c>
      <c r="E6" s="33">
        <f>D6/B6</f>
        <v>2.6030368763557484E-3</v>
      </c>
      <c r="F6" s="41">
        <v>198</v>
      </c>
      <c r="G6" s="37"/>
      <c r="H6" s="89"/>
    </row>
    <row r="7" spans="1:8" x14ac:dyDescent="0.25">
      <c r="A7" s="14" t="s">
        <v>41</v>
      </c>
      <c r="B7" s="34">
        <v>13836</v>
      </c>
      <c r="C7" s="34">
        <v>126</v>
      </c>
      <c r="D7" s="41">
        <v>19</v>
      </c>
      <c r="E7" s="33">
        <f t="shared" ref="E7:E10" si="0">D7/B7</f>
        <v>1.3732292570106967E-3</v>
      </c>
      <c r="F7" s="41">
        <v>125</v>
      </c>
      <c r="G7" s="37"/>
      <c r="H7" s="89"/>
    </row>
    <row r="8" spans="1:8" x14ac:dyDescent="0.25">
      <c r="A8" s="14" t="s">
        <v>40</v>
      </c>
      <c r="B8" s="34">
        <v>2531</v>
      </c>
      <c r="C8" s="34">
        <v>509</v>
      </c>
      <c r="D8" s="41">
        <v>22</v>
      </c>
      <c r="E8" s="33">
        <f t="shared" si="0"/>
        <v>8.6922165152113796E-3</v>
      </c>
      <c r="F8" s="41">
        <v>359</v>
      </c>
      <c r="G8" s="37"/>
      <c r="H8" s="89"/>
    </row>
    <row r="9" spans="1:8" x14ac:dyDescent="0.25">
      <c r="A9" s="14" t="s">
        <v>39</v>
      </c>
      <c r="B9" s="34">
        <v>1387</v>
      </c>
      <c r="C9" s="34">
        <v>491</v>
      </c>
      <c r="D9" s="41">
        <v>7</v>
      </c>
      <c r="E9" s="33">
        <f t="shared" si="0"/>
        <v>5.0468637346791634E-3</v>
      </c>
      <c r="F9" s="41">
        <v>307</v>
      </c>
      <c r="G9" s="37"/>
      <c r="H9" s="89"/>
    </row>
    <row r="10" spans="1:8" ht="16.5" thickBot="1" x14ac:dyDescent="0.3">
      <c r="A10" s="47" t="s">
        <v>38</v>
      </c>
      <c r="B10" s="48">
        <v>196</v>
      </c>
      <c r="C10" s="48">
        <v>672</v>
      </c>
      <c r="D10" s="81">
        <v>1</v>
      </c>
      <c r="E10" s="33">
        <f t="shared" si="0"/>
        <v>5.1020408163265302E-3</v>
      </c>
      <c r="F10" s="49">
        <v>314</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32+15</f>
        <v>47</v>
      </c>
      <c r="E12" s="70">
        <f>D12/D12</f>
        <v>1</v>
      </c>
      <c r="F12" s="29"/>
      <c r="G12" s="28"/>
      <c r="H12" s="89"/>
    </row>
    <row r="13" spans="1:8" ht="18.75" customHeight="1" thickBot="1" x14ac:dyDescent="0.3">
      <c r="A13" s="27" t="s">
        <v>35</v>
      </c>
      <c r="B13" s="26"/>
      <c r="C13" s="26"/>
      <c r="D13" s="71">
        <v>32</v>
      </c>
      <c r="E13" s="72">
        <f>D13/D12</f>
        <v>0.68085106382978722</v>
      </c>
      <c r="F13" s="25"/>
      <c r="G13" s="24"/>
      <c r="H13" s="89"/>
    </row>
    <row r="14" spans="1:8" ht="18.75" customHeight="1" x14ac:dyDescent="0.25">
      <c r="A14" s="31" t="s">
        <v>34</v>
      </c>
      <c r="B14" s="30"/>
      <c r="C14" s="30"/>
      <c r="D14" s="69">
        <f>12+0</f>
        <v>12</v>
      </c>
      <c r="E14" s="70">
        <f>D14/D14</f>
        <v>1</v>
      </c>
      <c r="F14" s="29"/>
      <c r="G14" s="28"/>
      <c r="H14" s="89"/>
    </row>
    <row r="15" spans="1:8" ht="35.25" customHeight="1" thickBot="1" x14ac:dyDescent="0.3">
      <c r="A15" s="27" t="s">
        <v>56</v>
      </c>
      <c r="B15" s="26"/>
      <c r="C15" s="26"/>
      <c r="D15" s="71">
        <v>12</v>
      </c>
      <c r="E15" s="72">
        <f>D15/D14</f>
        <v>1</v>
      </c>
      <c r="F15" s="25"/>
      <c r="G15" s="24"/>
      <c r="H15" s="89"/>
    </row>
    <row r="16" spans="1:8" ht="18.75" customHeight="1" x14ac:dyDescent="0.25">
      <c r="A16" s="31" t="s">
        <v>53</v>
      </c>
      <c r="B16" s="30"/>
      <c r="C16" s="30"/>
      <c r="D16" s="69">
        <f>5+12</f>
        <v>17</v>
      </c>
      <c r="E16" s="73">
        <f>D16/D16</f>
        <v>1</v>
      </c>
      <c r="F16" s="29"/>
      <c r="G16" s="28"/>
      <c r="H16" s="89"/>
    </row>
    <row r="17" spans="1:8" ht="16.5" thickBot="1" x14ac:dyDescent="0.3">
      <c r="A17" s="27" t="s">
        <v>52</v>
      </c>
      <c r="B17" s="26"/>
      <c r="C17" s="26"/>
      <c r="D17" s="42">
        <v>5</v>
      </c>
      <c r="E17" s="72">
        <f>D17/D16</f>
        <v>0.29411764705882354</v>
      </c>
      <c r="F17" s="25"/>
      <c r="G17" s="24"/>
      <c r="H17" s="89"/>
    </row>
    <row r="18" spans="1:8" ht="32.25" thickBot="1" x14ac:dyDescent="0.3">
      <c r="A18" s="68" t="s">
        <v>33</v>
      </c>
      <c r="B18" s="38"/>
      <c r="C18" s="38"/>
      <c r="D18" s="74">
        <v>11</v>
      </c>
      <c r="E18" s="75">
        <f>11/(11+1)</f>
        <v>0.91666666666666663</v>
      </c>
      <c r="F18" s="39"/>
      <c r="G18" s="40"/>
      <c r="H18" s="89"/>
    </row>
    <row r="19" spans="1:8" ht="51.75" customHeight="1" thickBot="1" x14ac:dyDescent="0.3">
      <c r="A19" s="98" t="s">
        <v>70</v>
      </c>
      <c r="B19" s="91"/>
      <c r="C19" s="91"/>
      <c r="D19" s="91"/>
      <c r="E19" s="91"/>
      <c r="F19" s="91"/>
      <c r="G19" s="92"/>
      <c r="H19" s="89"/>
    </row>
    <row r="20" spans="1:8" ht="36.75" customHeight="1" x14ac:dyDescent="0.25">
      <c r="A20" s="55" t="s">
        <v>30</v>
      </c>
      <c r="B20" s="93" t="s">
        <v>29</v>
      </c>
      <c r="C20" s="93"/>
      <c r="D20" s="80" t="s">
        <v>32</v>
      </c>
      <c r="E20" s="94" t="s">
        <v>63</v>
      </c>
      <c r="F20" s="94"/>
      <c r="G20" s="56" t="s">
        <v>67</v>
      </c>
      <c r="H20" s="89"/>
    </row>
    <row r="21" spans="1:8" x14ac:dyDescent="0.25">
      <c r="A21" s="14" t="s">
        <v>58</v>
      </c>
      <c r="B21" s="95">
        <v>0.40500000000000003</v>
      </c>
      <c r="C21" s="95"/>
      <c r="D21" s="62">
        <v>0.28599999999999998</v>
      </c>
      <c r="E21" s="95">
        <v>0.60899999999999999</v>
      </c>
      <c r="F21" s="95"/>
      <c r="G21" s="83"/>
      <c r="H21" s="89"/>
    </row>
    <row r="22" spans="1:8" x14ac:dyDescent="0.25">
      <c r="A22" s="14" t="s">
        <v>59</v>
      </c>
      <c r="B22" s="95">
        <v>0.436</v>
      </c>
      <c r="C22" s="95"/>
      <c r="D22" s="63">
        <v>0.45200000000000001</v>
      </c>
      <c r="E22" s="95">
        <v>1</v>
      </c>
      <c r="F22" s="95"/>
      <c r="G22" s="79">
        <v>0.48899999999999999</v>
      </c>
      <c r="H22" s="89"/>
    </row>
    <row r="23" spans="1:8" x14ac:dyDescent="0.25">
      <c r="A23" s="14" t="s">
        <v>60</v>
      </c>
      <c r="B23" s="95">
        <v>0.30299999999999999</v>
      </c>
      <c r="C23" s="95"/>
      <c r="D23" s="63">
        <v>0.36099999999999999</v>
      </c>
      <c r="E23" s="95">
        <v>1</v>
      </c>
      <c r="F23" s="95"/>
      <c r="G23" s="79">
        <v>0.379</v>
      </c>
      <c r="H23" s="89"/>
    </row>
    <row r="24" spans="1:8" s="22" customFormat="1" ht="31.5" x14ac:dyDescent="0.25">
      <c r="A24" s="23" t="s">
        <v>61</v>
      </c>
      <c r="B24" s="95">
        <v>8.3000000000000004E-2</v>
      </c>
      <c r="C24" s="95"/>
      <c r="D24" s="63">
        <v>3.6999999999999998E-2</v>
      </c>
      <c r="E24" s="95">
        <v>0</v>
      </c>
      <c r="F24" s="95"/>
      <c r="G24" s="83"/>
      <c r="H24" s="89"/>
    </row>
    <row r="25" spans="1:8" ht="32.25" thickBot="1" x14ac:dyDescent="0.3">
      <c r="A25" s="27" t="s">
        <v>62</v>
      </c>
      <c r="B25" s="96">
        <v>4.0999999999999996</v>
      </c>
      <c r="C25" s="96"/>
      <c r="D25" s="59">
        <v>6.2</v>
      </c>
      <c r="E25" s="97">
        <v>14.1</v>
      </c>
      <c r="F25" s="97"/>
      <c r="G25" s="84"/>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60" t="s">
        <v>28</v>
      </c>
      <c r="E27" s="60" t="s">
        <v>27</v>
      </c>
      <c r="F27" s="60"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0E78-D203-4949-9310-7F41289610A4}">
  <sheetPr>
    <pageSetUpPr fitToPage="1"/>
  </sheetPr>
  <dimension ref="A1:H53"/>
  <sheetViews>
    <sheetView topLeftCell="A3" zoomScale="75" zoomScaleNormal="75" workbookViewId="0">
      <selection activeCell="G20" sqref="G20"/>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64</v>
      </c>
      <c r="E3" s="94"/>
      <c r="F3" s="94"/>
      <c r="G3" s="56" t="s">
        <v>67</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4</v>
      </c>
      <c r="E6" s="33">
        <f>D6/B6</f>
        <v>8.6767895878524942E-4</v>
      </c>
      <c r="F6" s="41">
        <v>260</v>
      </c>
      <c r="G6" s="37"/>
      <c r="H6" s="89"/>
    </row>
    <row r="7" spans="1:8" x14ac:dyDescent="0.25">
      <c r="A7" s="14" t="s">
        <v>41</v>
      </c>
      <c r="B7" s="34">
        <v>13836</v>
      </c>
      <c r="C7" s="34">
        <v>126</v>
      </c>
      <c r="D7" s="41">
        <v>5</v>
      </c>
      <c r="E7" s="33">
        <f t="shared" ref="E7:E10" si="0">D7/B7</f>
        <v>3.613761202659728E-4</v>
      </c>
      <c r="F7" s="41">
        <v>86</v>
      </c>
      <c r="G7" s="37"/>
      <c r="H7" s="89"/>
    </row>
    <row r="8" spans="1:8" x14ac:dyDescent="0.25">
      <c r="A8" s="14" t="s">
        <v>40</v>
      </c>
      <c r="B8" s="34">
        <v>2531</v>
      </c>
      <c r="C8" s="34">
        <v>509</v>
      </c>
      <c r="D8" s="41">
        <v>19</v>
      </c>
      <c r="E8" s="33">
        <f t="shared" si="0"/>
        <v>7.5069142631370997E-3</v>
      </c>
      <c r="F8" s="41">
        <v>268</v>
      </c>
      <c r="G8" s="37"/>
      <c r="H8" s="89"/>
    </row>
    <row r="9" spans="1:8" x14ac:dyDescent="0.25">
      <c r="A9" s="14" t="s">
        <v>39</v>
      </c>
      <c r="B9" s="34">
        <v>1387</v>
      </c>
      <c r="C9" s="34">
        <v>491</v>
      </c>
      <c r="D9" s="41">
        <v>6</v>
      </c>
      <c r="E9" s="33">
        <f t="shared" si="0"/>
        <v>4.3258832011535686E-3</v>
      </c>
      <c r="F9" s="41">
        <v>375</v>
      </c>
      <c r="G9" s="37"/>
      <c r="H9" s="89"/>
    </row>
    <row r="10" spans="1:8" ht="16.5" thickBot="1" x14ac:dyDescent="0.3">
      <c r="A10" s="47" t="s">
        <v>38</v>
      </c>
      <c r="B10" s="48">
        <v>196</v>
      </c>
      <c r="C10" s="48">
        <v>672</v>
      </c>
      <c r="D10" s="81">
        <v>4</v>
      </c>
      <c r="E10" s="33">
        <f t="shared" si="0"/>
        <v>2.0408163265306121E-2</v>
      </c>
      <c r="F10" s="49">
        <v>497</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9+8</f>
        <v>17</v>
      </c>
      <c r="E12" s="70">
        <f>D12/D12</f>
        <v>1</v>
      </c>
      <c r="F12" s="29"/>
      <c r="G12" s="28"/>
      <c r="H12" s="89"/>
    </row>
    <row r="13" spans="1:8" ht="18.75" customHeight="1" thickBot="1" x14ac:dyDescent="0.3">
      <c r="A13" s="27" t="s">
        <v>35</v>
      </c>
      <c r="B13" s="26"/>
      <c r="C13" s="26"/>
      <c r="D13" s="71">
        <v>9</v>
      </c>
      <c r="E13" s="72">
        <f>D13/D12</f>
        <v>0.52941176470588236</v>
      </c>
      <c r="F13" s="25"/>
      <c r="G13" s="24"/>
      <c r="H13" s="89"/>
    </row>
    <row r="14" spans="1:8" ht="18.75" customHeight="1" x14ac:dyDescent="0.25">
      <c r="A14" s="31" t="s">
        <v>34</v>
      </c>
      <c r="B14" s="30"/>
      <c r="C14" s="30"/>
      <c r="D14" s="69">
        <f>4+12</f>
        <v>16</v>
      </c>
      <c r="E14" s="70">
        <f>D14/D14</f>
        <v>1</v>
      </c>
      <c r="F14" s="29"/>
      <c r="G14" s="28"/>
      <c r="H14" s="89"/>
    </row>
    <row r="15" spans="1:8" ht="35.25" customHeight="1" thickBot="1" x14ac:dyDescent="0.3">
      <c r="A15" s="27" t="s">
        <v>56</v>
      </c>
      <c r="B15" s="26"/>
      <c r="C15" s="26"/>
      <c r="D15" s="71">
        <v>4</v>
      </c>
      <c r="E15" s="72">
        <f>D15/D14</f>
        <v>0.25</v>
      </c>
      <c r="F15" s="25"/>
      <c r="G15" s="24"/>
      <c r="H15" s="89"/>
    </row>
    <row r="16" spans="1:8" ht="18.75" customHeight="1" x14ac:dyDescent="0.25">
      <c r="A16" s="31" t="s">
        <v>53</v>
      </c>
      <c r="B16" s="30"/>
      <c r="C16" s="30"/>
      <c r="D16" s="69">
        <f>11+4</f>
        <v>15</v>
      </c>
      <c r="E16" s="73">
        <f>D16/D16</f>
        <v>1</v>
      </c>
      <c r="F16" s="29"/>
      <c r="G16" s="28"/>
      <c r="H16" s="89"/>
    </row>
    <row r="17" spans="1:8" ht="16.5" thickBot="1" x14ac:dyDescent="0.3">
      <c r="A17" s="27" t="s">
        <v>52</v>
      </c>
      <c r="B17" s="26"/>
      <c r="C17" s="26"/>
      <c r="D17" s="42">
        <v>11</v>
      </c>
      <c r="E17" s="72">
        <f>D17/D16</f>
        <v>0.73333333333333328</v>
      </c>
      <c r="F17" s="25"/>
      <c r="G17" s="24"/>
      <c r="H17" s="89"/>
    </row>
    <row r="18" spans="1:8" ht="32.25" thickBot="1" x14ac:dyDescent="0.3">
      <c r="A18" s="68" t="s">
        <v>33</v>
      </c>
      <c r="B18" s="38"/>
      <c r="C18" s="38"/>
      <c r="D18" s="74">
        <v>3</v>
      </c>
      <c r="E18" s="75">
        <f>D18/(D18+1)</f>
        <v>0.75</v>
      </c>
      <c r="F18" s="39"/>
      <c r="G18" s="40"/>
      <c r="H18" s="89"/>
    </row>
    <row r="19" spans="1:8" ht="51.75" customHeight="1" thickBot="1" x14ac:dyDescent="0.3">
      <c r="A19" s="98" t="s">
        <v>70</v>
      </c>
      <c r="B19" s="91"/>
      <c r="C19" s="91"/>
      <c r="D19" s="91"/>
      <c r="E19" s="91"/>
      <c r="F19" s="91"/>
      <c r="G19" s="92"/>
      <c r="H19" s="89"/>
    </row>
    <row r="20" spans="1:8" ht="36.75" customHeight="1" x14ac:dyDescent="0.25">
      <c r="A20" s="55" t="s">
        <v>30</v>
      </c>
      <c r="B20" s="93" t="s">
        <v>29</v>
      </c>
      <c r="C20" s="93"/>
      <c r="D20" s="82" t="s">
        <v>32</v>
      </c>
      <c r="E20" s="94" t="s">
        <v>64</v>
      </c>
      <c r="F20" s="94"/>
      <c r="G20" s="56" t="s">
        <v>67</v>
      </c>
      <c r="H20" s="89"/>
    </row>
    <row r="21" spans="1:8" x14ac:dyDescent="0.25">
      <c r="A21" s="14" t="s">
        <v>58</v>
      </c>
      <c r="B21" s="95">
        <v>0.40500000000000003</v>
      </c>
      <c r="C21" s="95"/>
      <c r="D21" s="62">
        <v>0.28599999999999998</v>
      </c>
      <c r="E21" s="95">
        <v>0.2</v>
      </c>
      <c r="F21" s="95"/>
      <c r="G21" s="83"/>
      <c r="H21" s="89"/>
    </row>
    <row r="22" spans="1:8" x14ac:dyDescent="0.25">
      <c r="A22" s="14" t="s">
        <v>59</v>
      </c>
      <c r="B22" s="95">
        <v>0.436</v>
      </c>
      <c r="C22" s="95"/>
      <c r="D22" s="63">
        <v>0.45200000000000001</v>
      </c>
      <c r="E22" s="95">
        <v>0.25</v>
      </c>
      <c r="F22" s="95"/>
      <c r="G22" s="79">
        <v>0.48899999999999999</v>
      </c>
      <c r="H22" s="89"/>
    </row>
    <row r="23" spans="1:8" x14ac:dyDescent="0.25">
      <c r="A23" s="14" t="s">
        <v>60</v>
      </c>
      <c r="B23" s="95">
        <v>0.30299999999999999</v>
      </c>
      <c r="C23" s="95"/>
      <c r="D23" s="63">
        <v>0.36099999999999999</v>
      </c>
      <c r="E23" s="95">
        <v>0</v>
      </c>
      <c r="F23" s="95"/>
      <c r="G23" s="79">
        <v>0.379</v>
      </c>
      <c r="H23" s="89"/>
    </row>
    <row r="24" spans="1:8" s="22" customFormat="1" ht="31.5" x14ac:dyDescent="0.25">
      <c r="A24" s="23" t="s">
        <v>61</v>
      </c>
      <c r="B24" s="95">
        <v>8.3000000000000004E-2</v>
      </c>
      <c r="C24" s="95"/>
      <c r="D24" s="63">
        <v>3.6999999999999998E-2</v>
      </c>
      <c r="E24" s="95">
        <v>0</v>
      </c>
      <c r="F24" s="95"/>
      <c r="G24" s="83"/>
      <c r="H24" s="89"/>
    </row>
    <row r="25" spans="1:8" ht="32.25" thickBot="1" x14ac:dyDescent="0.3">
      <c r="A25" s="27" t="s">
        <v>62</v>
      </c>
      <c r="B25" s="96">
        <v>4.0999999999999996</v>
      </c>
      <c r="C25" s="96"/>
      <c r="D25" s="59">
        <v>6.2</v>
      </c>
      <c r="E25" s="97">
        <v>3.6</v>
      </c>
      <c r="F25" s="97"/>
      <c r="G25" s="84"/>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2" t="s">
        <v>28</v>
      </c>
      <c r="E27" s="82" t="s">
        <v>27</v>
      </c>
      <c r="F27" s="82"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CF99-AAB1-4448-BDD0-A39AA17FEB20}">
  <sheetPr>
    <pageSetUpPr fitToPage="1"/>
  </sheetPr>
  <dimension ref="A1:H53"/>
  <sheetViews>
    <sheetView topLeftCell="A2" zoomScale="75" zoomScaleNormal="75" workbookViewId="0">
      <selection activeCell="A19" sqref="A19:G19"/>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65</v>
      </c>
      <c r="E3" s="94"/>
      <c r="F3" s="94"/>
      <c r="G3" s="56" t="s">
        <v>67</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24</v>
      </c>
      <c r="E6" s="33">
        <f>D6/B6</f>
        <v>5.2060737527114967E-3</v>
      </c>
      <c r="F6" s="41">
        <v>324</v>
      </c>
      <c r="G6" s="37"/>
      <c r="H6" s="89"/>
    </row>
    <row r="7" spans="1:8" x14ac:dyDescent="0.25">
      <c r="A7" s="14" t="s">
        <v>41</v>
      </c>
      <c r="B7" s="34">
        <v>13836</v>
      </c>
      <c r="C7" s="34">
        <v>126</v>
      </c>
      <c r="D7" s="41">
        <v>113</v>
      </c>
      <c r="E7" s="33">
        <f t="shared" ref="E7:E10" si="0">D7/B7</f>
        <v>8.1671003180109857E-3</v>
      </c>
      <c r="F7" s="41">
        <v>121</v>
      </c>
      <c r="G7" s="37"/>
      <c r="H7" s="89"/>
    </row>
    <row r="8" spans="1:8" x14ac:dyDescent="0.25">
      <c r="A8" s="14" t="s">
        <v>40</v>
      </c>
      <c r="B8" s="34">
        <v>2531</v>
      </c>
      <c r="C8" s="34">
        <v>509</v>
      </c>
      <c r="D8" s="41">
        <v>40</v>
      </c>
      <c r="E8" s="33">
        <f t="shared" si="0"/>
        <v>1.5804030027657054E-2</v>
      </c>
      <c r="F8" s="41">
        <v>576</v>
      </c>
      <c r="G8" s="37"/>
      <c r="H8" s="89"/>
    </row>
    <row r="9" spans="1:8" x14ac:dyDescent="0.25">
      <c r="A9" s="14" t="s">
        <v>39</v>
      </c>
      <c r="B9" s="34">
        <v>1387</v>
      </c>
      <c r="C9" s="34">
        <v>491</v>
      </c>
      <c r="D9" s="41">
        <v>17</v>
      </c>
      <c r="E9" s="33">
        <f t="shared" si="0"/>
        <v>1.2256669069935111E-2</v>
      </c>
      <c r="F9" s="41">
        <v>522</v>
      </c>
      <c r="G9" s="37"/>
      <c r="H9" s="89"/>
    </row>
    <row r="10" spans="1:8" ht="16.5" thickBot="1" x14ac:dyDescent="0.3">
      <c r="A10" s="47" t="s">
        <v>38</v>
      </c>
      <c r="B10" s="48">
        <v>196</v>
      </c>
      <c r="C10" s="48">
        <v>672</v>
      </c>
      <c r="D10" s="81">
        <v>5</v>
      </c>
      <c r="E10" s="33">
        <f t="shared" si="0"/>
        <v>2.5510204081632654E-2</v>
      </c>
      <c r="F10" s="49">
        <v>1014</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15+12</f>
        <v>27</v>
      </c>
      <c r="E12" s="70">
        <f>D12/D12</f>
        <v>1</v>
      </c>
      <c r="F12" s="29"/>
      <c r="G12" s="28"/>
      <c r="H12" s="89"/>
    </row>
    <row r="13" spans="1:8" ht="18.75" customHeight="1" thickBot="1" x14ac:dyDescent="0.3">
      <c r="A13" s="27" t="s">
        <v>35</v>
      </c>
      <c r="B13" s="26"/>
      <c r="C13" s="26"/>
      <c r="D13" s="71">
        <v>15</v>
      </c>
      <c r="E13" s="72">
        <f>D13/D12</f>
        <v>0.55555555555555558</v>
      </c>
      <c r="F13" s="25"/>
      <c r="G13" s="24"/>
      <c r="H13" s="89"/>
    </row>
    <row r="14" spans="1:8" ht="18.75" customHeight="1" x14ac:dyDescent="0.25">
      <c r="A14" s="31" t="s">
        <v>34</v>
      </c>
      <c r="B14" s="30"/>
      <c r="C14" s="30"/>
      <c r="D14" s="69">
        <f>1+8</f>
        <v>9</v>
      </c>
      <c r="E14" s="70">
        <f>D14/D14</f>
        <v>1</v>
      </c>
      <c r="F14" s="29"/>
      <c r="G14" s="28"/>
      <c r="H14" s="89"/>
    </row>
    <row r="15" spans="1:8" ht="35.25" customHeight="1" thickBot="1" x14ac:dyDescent="0.3">
      <c r="A15" s="27" t="s">
        <v>56</v>
      </c>
      <c r="B15" s="26"/>
      <c r="C15" s="26"/>
      <c r="D15" s="71">
        <v>1</v>
      </c>
      <c r="E15" s="72">
        <f>D15/D14</f>
        <v>0.1111111111111111</v>
      </c>
      <c r="F15" s="25"/>
      <c r="G15" s="24"/>
      <c r="H15" s="89"/>
    </row>
    <row r="16" spans="1:8" ht="18.75" customHeight="1" x14ac:dyDescent="0.25">
      <c r="A16" s="31" t="s">
        <v>53</v>
      </c>
      <c r="B16" s="30"/>
      <c r="C16" s="30"/>
      <c r="D16" s="69">
        <f>18+7</f>
        <v>25</v>
      </c>
      <c r="E16" s="73">
        <f>D16/D16</f>
        <v>1</v>
      </c>
      <c r="F16" s="29"/>
      <c r="G16" s="28"/>
      <c r="H16" s="89"/>
    </row>
    <row r="17" spans="1:8" ht="16.5" thickBot="1" x14ac:dyDescent="0.3">
      <c r="A17" s="27" t="s">
        <v>52</v>
      </c>
      <c r="B17" s="26"/>
      <c r="C17" s="26"/>
      <c r="D17" s="42">
        <v>18</v>
      </c>
      <c r="E17" s="72">
        <f>D17/D16</f>
        <v>0.72</v>
      </c>
      <c r="F17" s="25"/>
      <c r="G17" s="24"/>
      <c r="H17" s="89"/>
    </row>
    <row r="18" spans="1:8" ht="32.25" thickBot="1" x14ac:dyDescent="0.3">
      <c r="A18" s="68" t="s">
        <v>33</v>
      </c>
      <c r="B18" s="38"/>
      <c r="C18" s="38"/>
      <c r="D18" s="74">
        <v>16</v>
      </c>
      <c r="E18" s="75">
        <f>D18/(16+8)</f>
        <v>0.66666666666666663</v>
      </c>
      <c r="F18" s="39"/>
      <c r="G18" s="40"/>
      <c r="H18" s="89"/>
    </row>
    <row r="19" spans="1:8" ht="51.75" customHeight="1" thickBot="1" x14ac:dyDescent="0.3">
      <c r="A19" s="98" t="s">
        <v>70</v>
      </c>
      <c r="B19" s="91"/>
      <c r="C19" s="91"/>
      <c r="D19" s="91"/>
      <c r="E19" s="91"/>
      <c r="F19" s="91"/>
      <c r="G19" s="92"/>
      <c r="H19" s="89"/>
    </row>
    <row r="20" spans="1:8" ht="36.75" customHeight="1" x14ac:dyDescent="0.25">
      <c r="A20" s="55" t="s">
        <v>30</v>
      </c>
      <c r="B20" s="93" t="s">
        <v>29</v>
      </c>
      <c r="C20" s="93"/>
      <c r="D20" s="82" t="s">
        <v>32</v>
      </c>
      <c r="E20" s="94" t="s">
        <v>65</v>
      </c>
      <c r="F20" s="94"/>
      <c r="G20" s="56" t="s">
        <v>67</v>
      </c>
      <c r="H20" s="89"/>
    </row>
    <row r="21" spans="1:8" x14ac:dyDescent="0.25">
      <c r="A21" s="14" t="s">
        <v>58</v>
      </c>
      <c r="B21" s="95">
        <v>0.40500000000000003</v>
      </c>
      <c r="C21" s="95"/>
      <c r="D21" s="62">
        <v>0.28599999999999998</v>
      </c>
      <c r="E21" s="95">
        <v>0.44400000000000001</v>
      </c>
      <c r="F21" s="95"/>
      <c r="G21" s="83"/>
      <c r="H21" s="89"/>
    </row>
    <row r="22" spans="1:8" x14ac:dyDescent="0.25">
      <c r="A22" s="14" t="s">
        <v>59</v>
      </c>
      <c r="B22" s="95">
        <v>0.436</v>
      </c>
      <c r="C22" s="95"/>
      <c r="D22" s="63">
        <v>0.45200000000000001</v>
      </c>
      <c r="E22" s="95">
        <v>0.68799999999999994</v>
      </c>
      <c r="F22" s="95"/>
      <c r="G22" s="79">
        <v>0.48899999999999999</v>
      </c>
      <c r="H22" s="89"/>
    </row>
    <row r="23" spans="1:8" x14ac:dyDescent="0.25">
      <c r="A23" s="14" t="s">
        <v>60</v>
      </c>
      <c r="B23" s="95">
        <v>0.30299999999999999</v>
      </c>
      <c r="C23" s="95"/>
      <c r="D23" s="63">
        <v>0.36099999999999999</v>
      </c>
      <c r="E23" s="95">
        <v>0.42399999999999999</v>
      </c>
      <c r="F23" s="95"/>
      <c r="G23" s="79">
        <v>0.379</v>
      </c>
      <c r="H23" s="89"/>
    </row>
    <row r="24" spans="1:8" s="22" customFormat="1" ht="31.5" x14ac:dyDescent="0.25">
      <c r="A24" s="23" t="s">
        <v>61</v>
      </c>
      <c r="B24" s="95">
        <v>8.3000000000000004E-2</v>
      </c>
      <c r="C24" s="95"/>
      <c r="D24" s="63">
        <v>3.6999999999999998E-2</v>
      </c>
      <c r="E24" s="95">
        <v>0</v>
      </c>
      <c r="F24" s="95"/>
      <c r="G24" s="83"/>
      <c r="H24" s="89"/>
    </row>
    <row r="25" spans="1:8" ht="32.25" thickBot="1" x14ac:dyDescent="0.3">
      <c r="A25" s="27" t="s">
        <v>62</v>
      </c>
      <c r="B25" s="96">
        <v>4.0999999999999996</v>
      </c>
      <c r="C25" s="96"/>
      <c r="D25" s="59">
        <v>6.2</v>
      </c>
      <c r="E25" s="97">
        <v>5.6</v>
      </c>
      <c r="F25" s="97"/>
      <c r="G25" s="84"/>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2" t="s">
        <v>28</v>
      </c>
      <c r="E27" s="82" t="s">
        <v>27</v>
      </c>
      <c r="F27" s="82"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1</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1</v>
      </c>
      <c r="G34" s="66">
        <v>1</v>
      </c>
      <c r="H34" s="100"/>
    </row>
    <row r="35" spans="1:8" x14ac:dyDescent="0.25">
      <c r="A35" s="14" t="s">
        <v>17</v>
      </c>
      <c r="B35" s="103">
        <v>0.57079171723940503</v>
      </c>
      <c r="C35" s="103"/>
      <c r="D35" s="44">
        <v>0.55649999999999999</v>
      </c>
      <c r="E35" s="41">
        <v>124</v>
      </c>
      <c r="F35" s="76">
        <v>0</v>
      </c>
      <c r="G35" s="66">
        <v>1</v>
      </c>
      <c r="H35" s="100"/>
    </row>
    <row r="36" spans="1:8" ht="31.5" customHeight="1" x14ac:dyDescent="0.25">
      <c r="A36" s="14" t="s">
        <v>16</v>
      </c>
      <c r="B36" s="103">
        <v>0.47512455188664032</v>
      </c>
      <c r="C36" s="103"/>
      <c r="D36" s="44">
        <v>0.42859999999999998</v>
      </c>
      <c r="E36" s="41">
        <v>126</v>
      </c>
      <c r="F36" s="76">
        <v>1</v>
      </c>
      <c r="G36" s="66">
        <v>1</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1</v>
      </c>
      <c r="G38" s="66">
        <v>1</v>
      </c>
      <c r="H38" s="100"/>
    </row>
    <row r="39" spans="1:8" x14ac:dyDescent="0.25">
      <c r="A39" s="13" t="s">
        <v>13</v>
      </c>
      <c r="B39" s="103" t="s">
        <v>51</v>
      </c>
      <c r="C39" s="103"/>
      <c r="D39" s="43">
        <v>0.60640000000000005</v>
      </c>
      <c r="E39" s="41">
        <v>94</v>
      </c>
      <c r="F39" s="76">
        <v>1</v>
      </c>
      <c r="G39" s="66">
        <v>1</v>
      </c>
      <c r="H39" s="100"/>
    </row>
    <row r="40" spans="1:8" x14ac:dyDescent="0.25">
      <c r="A40" s="13" t="s">
        <v>12</v>
      </c>
      <c r="B40" s="103" t="s">
        <v>51</v>
      </c>
      <c r="C40" s="103"/>
      <c r="D40" s="44">
        <v>0.78400000000000003</v>
      </c>
      <c r="E40" s="41">
        <v>125</v>
      </c>
      <c r="F40" s="76">
        <v>0</v>
      </c>
      <c r="G40" s="66">
        <v>1</v>
      </c>
      <c r="H40" s="100"/>
    </row>
    <row r="41" spans="1:8" x14ac:dyDescent="0.25">
      <c r="A41" s="13" t="s">
        <v>11</v>
      </c>
      <c r="B41" s="103" t="s">
        <v>51</v>
      </c>
      <c r="C41" s="103"/>
      <c r="D41" s="44">
        <v>0.77239999999999998</v>
      </c>
      <c r="E41" s="41">
        <v>123</v>
      </c>
      <c r="F41" s="76">
        <v>1</v>
      </c>
      <c r="G41" s="66">
        <v>1</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1</v>
      </c>
      <c r="H44" s="100"/>
    </row>
    <row r="45" spans="1:8" x14ac:dyDescent="0.25">
      <c r="A45" s="8" t="s">
        <v>7</v>
      </c>
      <c r="B45" s="103">
        <v>0.53092926905840643</v>
      </c>
      <c r="C45" s="103"/>
      <c r="D45" s="44">
        <v>0.57499999999999996</v>
      </c>
      <c r="E45" s="41">
        <v>120</v>
      </c>
      <c r="F45" s="76">
        <v>0</v>
      </c>
      <c r="G45" s="66">
        <v>1</v>
      </c>
      <c r="H45" s="100"/>
    </row>
    <row r="46" spans="1:8" x14ac:dyDescent="0.25">
      <c r="A46" s="8" t="s">
        <v>6</v>
      </c>
      <c r="B46" s="103">
        <v>0.66226255679497203</v>
      </c>
      <c r="C46" s="103"/>
      <c r="D46" s="44">
        <v>0.69840000000000002</v>
      </c>
      <c r="E46" s="41">
        <v>126</v>
      </c>
      <c r="F46" s="76">
        <v>0</v>
      </c>
      <c r="G46" s="66">
        <v>1</v>
      </c>
      <c r="H46" s="100"/>
    </row>
    <row r="47" spans="1:8" ht="31.5" x14ac:dyDescent="0.25">
      <c r="A47" s="8" t="s">
        <v>5</v>
      </c>
      <c r="B47" s="103">
        <v>0.46463132283417963</v>
      </c>
      <c r="C47" s="103"/>
      <c r="D47" s="44">
        <v>0.46150000000000002</v>
      </c>
      <c r="E47" s="41">
        <v>104</v>
      </c>
      <c r="F47" s="76">
        <v>0</v>
      </c>
      <c r="G47" s="66">
        <v>1</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1</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1</v>
      </c>
      <c r="H51" s="100"/>
    </row>
    <row r="52" spans="1:8" ht="16.5" thickBot="1" x14ac:dyDescent="0.3">
      <c r="A52" s="7" t="s">
        <v>0</v>
      </c>
      <c r="B52" s="104" t="s">
        <v>51</v>
      </c>
      <c r="C52" s="104"/>
      <c r="D52" s="58">
        <v>0.78569999999999995</v>
      </c>
      <c r="E52" s="42">
        <v>84</v>
      </c>
      <c r="F52" s="78">
        <v>0</v>
      </c>
      <c r="G52" s="67">
        <v>1</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CDE47-702C-4804-8675-120249E0AAAD}">
  <sheetPr>
    <pageSetUpPr fitToPage="1"/>
  </sheetPr>
  <dimension ref="A1:H53"/>
  <sheetViews>
    <sheetView topLeftCell="A4" zoomScale="75" zoomScaleNormal="75" workbookViewId="0">
      <selection activeCell="G20" sqref="G20"/>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66</v>
      </c>
      <c r="E3" s="94"/>
      <c r="F3" s="94"/>
      <c r="G3" s="56" t="s">
        <v>67</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23</v>
      </c>
      <c r="E6" s="33">
        <f>D6/B6</f>
        <v>4.9891540130151844E-3</v>
      </c>
      <c r="F6" s="41">
        <v>306</v>
      </c>
      <c r="G6" s="37"/>
      <c r="H6" s="89"/>
    </row>
    <row r="7" spans="1:8" x14ac:dyDescent="0.25">
      <c r="A7" s="14" t="s">
        <v>41</v>
      </c>
      <c r="B7" s="34">
        <v>13836</v>
      </c>
      <c r="C7" s="34">
        <v>126</v>
      </c>
      <c r="D7" s="41">
        <v>30</v>
      </c>
      <c r="E7" s="33">
        <f t="shared" ref="E7:E10" si="0">D7/B7</f>
        <v>2.1682567215958368E-3</v>
      </c>
      <c r="F7" s="41">
        <v>83</v>
      </c>
      <c r="G7" s="37"/>
      <c r="H7" s="89"/>
    </row>
    <row r="8" spans="1:8" x14ac:dyDescent="0.25">
      <c r="A8" s="14" t="s">
        <v>40</v>
      </c>
      <c r="B8" s="34">
        <v>2531</v>
      </c>
      <c r="C8" s="34">
        <v>509</v>
      </c>
      <c r="D8" s="41">
        <v>31</v>
      </c>
      <c r="E8" s="33">
        <f t="shared" si="0"/>
        <v>1.2248123271434215E-2</v>
      </c>
      <c r="F8" s="41">
        <v>382</v>
      </c>
      <c r="G8" s="37"/>
      <c r="H8" s="89"/>
    </row>
    <row r="9" spans="1:8" x14ac:dyDescent="0.25">
      <c r="A9" s="14" t="s">
        <v>39</v>
      </c>
      <c r="B9" s="34">
        <v>1387</v>
      </c>
      <c r="C9" s="34">
        <v>491</v>
      </c>
      <c r="D9" s="41">
        <v>4</v>
      </c>
      <c r="E9" s="33">
        <f t="shared" si="0"/>
        <v>2.8839221341023791E-3</v>
      </c>
      <c r="F9" s="41">
        <v>322</v>
      </c>
      <c r="G9" s="37"/>
      <c r="H9" s="89"/>
    </row>
    <row r="10" spans="1:8" ht="16.5" thickBot="1" x14ac:dyDescent="0.3">
      <c r="A10" s="47" t="s">
        <v>38</v>
      </c>
      <c r="B10" s="48">
        <v>196</v>
      </c>
      <c r="C10" s="48">
        <v>672</v>
      </c>
      <c r="D10" s="81">
        <v>3</v>
      </c>
      <c r="E10" s="33">
        <f t="shared" si="0"/>
        <v>1.5306122448979591E-2</v>
      </c>
      <c r="F10" s="49">
        <v>442</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10+26</f>
        <v>36</v>
      </c>
      <c r="E12" s="70">
        <f>D12/D12</f>
        <v>1</v>
      </c>
      <c r="F12" s="29"/>
      <c r="G12" s="28"/>
      <c r="H12" s="89"/>
    </row>
    <row r="13" spans="1:8" ht="18.75" customHeight="1" thickBot="1" x14ac:dyDescent="0.3">
      <c r="A13" s="27" t="s">
        <v>35</v>
      </c>
      <c r="B13" s="26"/>
      <c r="C13" s="26"/>
      <c r="D13" s="71">
        <v>10</v>
      </c>
      <c r="E13" s="72">
        <f>D13/D12</f>
        <v>0.27777777777777779</v>
      </c>
      <c r="F13" s="25"/>
      <c r="G13" s="24"/>
      <c r="H13" s="89"/>
    </row>
    <row r="14" spans="1:8" ht="18.75" customHeight="1" x14ac:dyDescent="0.25">
      <c r="A14" s="31" t="s">
        <v>34</v>
      </c>
      <c r="B14" s="30"/>
      <c r="C14" s="30"/>
      <c r="D14" s="69">
        <f>1+0</f>
        <v>1</v>
      </c>
      <c r="E14" s="70">
        <f>D14/D14</f>
        <v>1</v>
      </c>
      <c r="F14" s="29"/>
      <c r="G14" s="28"/>
      <c r="H14" s="89"/>
    </row>
    <row r="15" spans="1:8" ht="35.25" customHeight="1" thickBot="1" x14ac:dyDescent="0.3">
      <c r="A15" s="27" t="s">
        <v>56</v>
      </c>
      <c r="B15" s="26"/>
      <c r="C15" s="26"/>
      <c r="D15" s="71">
        <v>1</v>
      </c>
      <c r="E15" s="72">
        <f>D15/D14</f>
        <v>1</v>
      </c>
      <c r="F15" s="25"/>
      <c r="G15" s="24"/>
      <c r="H15" s="89"/>
    </row>
    <row r="16" spans="1:8" ht="18.75" customHeight="1" x14ac:dyDescent="0.25">
      <c r="A16" s="31" t="s">
        <v>53</v>
      </c>
      <c r="B16" s="30"/>
      <c r="C16" s="30"/>
      <c r="D16" s="69">
        <f>50+16</f>
        <v>66</v>
      </c>
      <c r="E16" s="73">
        <f>D16/D16</f>
        <v>1</v>
      </c>
      <c r="F16" s="29"/>
      <c r="G16" s="28"/>
      <c r="H16" s="89"/>
    </row>
    <row r="17" spans="1:8" ht="16.5" thickBot="1" x14ac:dyDescent="0.3">
      <c r="A17" s="27" t="s">
        <v>52</v>
      </c>
      <c r="B17" s="26"/>
      <c r="C17" s="26"/>
      <c r="D17" s="42">
        <v>50</v>
      </c>
      <c r="E17" s="72">
        <f>D17/D16</f>
        <v>0.75757575757575757</v>
      </c>
      <c r="F17" s="25"/>
      <c r="G17" s="24"/>
      <c r="H17" s="89"/>
    </row>
    <row r="18" spans="1:8" ht="32.25" thickBot="1" x14ac:dyDescent="0.3">
      <c r="A18" s="68" t="s">
        <v>33</v>
      </c>
      <c r="B18" s="38"/>
      <c r="C18" s="38"/>
      <c r="D18" s="74">
        <v>15</v>
      </c>
      <c r="E18" s="75">
        <f>15/(15+1)</f>
        <v>0.9375</v>
      </c>
      <c r="F18" s="39"/>
      <c r="G18" s="40"/>
      <c r="H18" s="89"/>
    </row>
    <row r="19" spans="1:8" ht="51.75" customHeight="1" thickBot="1" x14ac:dyDescent="0.3">
      <c r="A19" s="98" t="s">
        <v>70</v>
      </c>
      <c r="B19" s="91"/>
      <c r="C19" s="91"/>
      <c r="D19" s="91"/>
      <c r="E19" s="91"/>
      <c r="F19" s="91"/>
      <c r="G19" s="92"/>
      <c r="H19" s="89"/>
    </row>
    <row r="20" spans="1:8" ht="36.75" customHeight="1" x14ac:dyDescent="0.25">
      <c r="A20" s="55" t="s">
        <v>30</v>
      </c>
      <c r="B20" s="93" t="s">
        <v>29</v>
      </c>
      <c r="C20" s="93"/>
      <c r="D20" s="82" t="s">
        <v>32</v>
      </c>
      <c r="E20" s="94" t="s">
        <v>66</v>
      </c>
      <c r="F20" s="94"/>
      <c r="G20" s="56" t="s">
        <v>67</v>
      </c>
      <c r="H20" s="89"/>
    </row>
    <row r="21" spans="1:8" x14ac:dyDescent="0.25">
      <c r="A21" s="14" t="s">
        <v>58</v>
      </c>
      <c r="B21" s="95">
        <v>0.40500000000000003</v>
      </c>
      <c r="C21" s="95"/>
      <c r="D21" s="62">
        <v>0.28599999999999998</v>
      </c>
      <c r="E21" s="95">
        <v>0.20799999999999999</v>
      </c>
      <c r="F21" s="95"/>
      <c r="G21" s="83"/>
      <c r="H21" s="89"/>
    </row>
    <row r="22" spans="1:8" x14ac:dyDescent="0.25">
      <c r="A22" s="14" t="s">
        <v>59</v>
      </c>
      <c r="B22" s="95">
        <v>0.436</v>
      </c>
      <c r="C22" s="95"/>
      <c r="D22" s="63">
        <v>0.45200000000000001</v>
      </c>
      <c r="E22" s="95">
        <v>0.75</v>
      </c>
      <c r="F22" s="95"/>
      <c r="G22" s="79">
        <v>0.48899999999999999</v>
      </c>
      <c r="H22" s="89"/>
    </row>
    <row r="23" spans="1:8" x14ac:dyDescent="0.25">
      <c r="A23" s="14" t="s">
        <v>60</v>
      </c>
      <c r="B23" s="95">
        <v>0.30299999999999999</v>
      </c>
      <c r="C23" s="95"/>
      <c r="D23" s="63">
        <v>0.36099999999999999</v>
      </c>
      <c r="E23" s="95">
        <v>0.33300000000000002</v>
      </c>
      <c r="F23" s="95"/>
      <c r="G23" s="79">
        <v>0.379</v>
      </c>
      <c r="H23" s="89"/>
    </row>
    <row r="24" spans="1:8" s="22" customFormat="1" ht="31.5" x14ac:dyDescent="0.25">
      <c r="A24" s="23" t="s">
        <v>61</v>
      </c>
      <c r="B24" s="95">
        <v>8.3000000000000004E-2</v>
      </c>
      <c r="C24" s="95"/>
      <c r="D24" s="63">
        <v>3.6999999999999998E-2</v>
      </c>
      <c r="E24" s="95" t="s">
        <v>69</v>
      </c>
      <c r="F24" s="95"/>
      <c r="G24" s="83"/>
      <c r="H24" s="89"/>
    </row>
    <row r="25" spans="1:8" ht="32.25" thickBot="1" x14ac:dyDescent="0.3">
      <c r="A25" s="27" t="s">
        <v>62</v>
      </c>
      <c r="B25" s="96">
        <v>4.0999999999999996</v>
      </c>
      <c r="C25" s="96"/>
      <c r="D25" s="59">
        <v>6.2</v>
      </c>
      <c r="E25" s="97">
        <v>5.6</v>
      </c>
      <c r="F25" s="97"/>
      <c r="G25" s="84"/>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2" t="s">
        <v>28</v>
      </c>
      <c r="E27" s="82" t="s">
        <v>27</v>
      </c>
      <c r="F27" s="82"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16A9-AAE4-4C09-B225-65B0EBFB4710}">
  <sheetPr>
    <pageSetUpPr fitToPage="1"/>
  </sheetPr>
  <dimension ref="A1:H53"/>
  <sheetViews>
    <sheetView tabSelected="1" topLeftCell="A3" zoomScale="75" zoomScaleNormal="75" workbookViewId="0">
      <selection activeCell="E18" sqref="E18"/>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5" t="s">
        <v>48</v>
      </c>
      <c r="B3" s="93" t="s">
        <v>32</v>
      </c>
      <c r="C3" s="93"/>
      <c r="D3" s="94" t="s">
        <v>68</v>
      </c>
      <c r="E3" s="94"/>
      <c r="F3" s="94"/>
      <c r="G3" s="56" t="s">
        <v>67</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45</v>
      </c>
      <c r="E6" s="33">
        <f>D6/B6</f>
        <v>9.7613882863340565E-3</v>
      </c>
      <c r="F6" s="41">
        <v>338</v>
      </c>
      <c r="G6" s="37"/>
      <c r="H6" s="89"/>
    </row>
    <row r="7" spans="1:8" x14ac:dyDescent="0.25">
      <c r="A7" s="14" t="s">
        <v>41</v>
      </c>
      <c r="B7" s="34">
        <v>13836</v>
      </c>
      <c r="C7" s="34">
        <v>126</v>
      </c>
      <c r="D7" s="41">
        <v>90</v>
      </c>
      <c r="E7" s="33">
        <f t="shared" ref="E7:E10" si="0">D7/B7</f>
        <v>6.5047701647875109E-3</v>
      </c>
      <c r="F7" s="41">
        <v>165</v>
      </c>
      <c r="G7" s="37"/>
      <c r="H7" s="89"/>
    </row>
    <row r="8" spans="1:8" x14ac:dyDescent="0.25">
      <c r="A8" s="14" t="s">
        <v>40</v>
      </c>
      <c r="B8" s="34">
        <v>2531</v>
      </c>
      <c r="C8" s="34">
        <v>509</v>
      </c>
      <c r="D8" s="41">
        <v>34</v>
      </c>
      <c r="E8" s="33">
        <f t="shared" si="0"/>
        <v>1.3433425523508494E-2</v>
      </c>
      <c r="F8" s="41">
        <v>427</v>
      </c>
      <c r="G8" s="37"/>
      <c r="H8" s="89"/>
    </row>
    <row r="9" spans="1:8" x14ac:dyDescent="0.25">
      <c r="A9" s="14" t="s">
        <v>39</v>
      </c>
      <c r="B9" s="34">
        <v>1387</v>
      </c>
      <c r="C9" s="34">
        <v>491</v>
      </c>
      <c r="D9" s="41">
        <v>9</v>
      </c>
      <c r="E9" s="33">
        <f t="shared" si="0"/>
        <v>6.4888248017303529E-3</v>
      </c>
      <c r="F9" s="41">
        <v>477</v>
      </c>
      <c r="G9" s="37"/>
      <c r="H9" s="89"/>
    </row>
    <row r="10" spans="1:8" ht="16.5" thickBot="1" x14ac:dyDescent="0.3">
      <c r="A10" s="47" t="s">
        <v>38</v>
      </c>
      <c r="B10" s="48">
        <v>196</v>
      </c>
      <c r="C10" s="48">
        <v>672</v>
      </c>
      <c r="D10" s="81">
        <v>3</v>
      </c>
      <c r="E10" s="33">
        <f t="shared" si="0"/>
        <v>1.5306122448979591E-2</v>
      </c>
      <c r="F10" s="49">
        <v>763</v>
      </c>
      <c r="G10" s="37"/>
      <c r="H10" s="89"/>
    </row>
    <row r="11" spans="1:8" ht="16.5" thickBot="1" x14ac:dyDescent="0.3">
      <c r="A11" s="50" t="s">
        <v>37</v>
      </c>
      <c r="B11" s="51"/>
      <c r="C11" s="51"/>
      <c r="D11" s="52"/>
      <c r="E11" s="52"/>
      <c r="F11" s="53"/>
      <c r="G11" s="54"/>
      <c r="H11" s="89"/>
    </row>
    <row r="12" spans="1:8" ht="18.75" customHeight="1" x14ac:dyDescent="0.25">
      <c r="A12" s="32" t="s">
        <v>36</v>
      </c>
      <c r="B12" s="30"/>
      <c r="C12" s="30"/>
      <c r="D12" s="69">
        <f>29+16</f>
        <v>45</v>
      </c>
      <c r="E12" s="70">
        <f>D12/D12</f>
        <v>1</v>
      </c>
      <c r="F12" s="29"/>
      <c r="G12" s="28"/>
      <c r="H12" s="89"/>
    </row>
    <row r="13" spans="1:8" ht="18.75" customHeight="1" thickBot="1" x14ac:dyDescent="0.3">
      <c r="A13" s="27" t="s">
        <v>35</v>
      </c>
      <c r="B13" s="26"/>
      <c r="C13" s="26"/>
      <c r="D13" s="71">
        <v>29</v>
      </c>
      <c r="E13" s="72">
        <f>D13/D12</f>
        <v>0.64444444444444449</v>
      </c>
      <c r="F13" s="25"/>
      <c r="G13" s="24"/>
      <c r="H13" s="89"/>
    </row>
    <row r="14" spans="1:8" ht="18.75" customHeight="1" x14ac:dyDescent="0.25">
      <c r="A14" s="31" t="s">
        <v>34</v>
      </c>
      <c r="B14" s="30"/>
      <c r="C14" s="30"/>
      <c r="D14" s="69">
        <f>5+8</f>
        <v>13</v>
      </c>
      <c r="E14" s="70">
        <f>D14/D14</f>
        <v>1</v>
      </c>
      <c r="F14" s="29"/>
      <c r="G14" s="28"/>
      <c r="H14" s="89"/>
    </row>
    <row r="15" spans="1:8" ht="35.25" customHeight="1" thickBot="1" x14ac:dyDescent="0.3">
      <c r="A15" s="27" t="s">
        <v>56</v>
      </c>
      <c r="B15" s="26"/>
      <c r="C15" s="26"/>
      <c r="D15" s="71">
        <v>5</v>
      </c>
      <c r="E15" s="72">
        <f>D15/D14</f>
        <v>0.38461538461538464</v>
      </c>
      <c r="F15" s="25"/>
      <c r="G15" s="24"/>
      <c r="H15" s="89"/>
    </row>
    <row r="16" spans="1:8" ht="18.75" customHeight="1" x14ac:dyDescent="0.25">
      <c r="A16" s="31" t="s">
        <v>53</v>
      </c>
      <c r="B16" s="30"/>
      <c r="C16" s="30"/>
      <c r="D16" s="69">
        <f>26+19</f>
        <v>45</v>
      </c>
      <c r="E16" s="73">
        <f>D16/D16</f>
        <v>1</v>
      </c>
      <c r="F16" s="29"/>
      <c r="G16" s="28"/>
      <c r="H16" s="89"/>
    </row>
    <row r="17" spans="1:8" ht="16.5" thickBot="1" x14ac:dyDescent="0.3">
      <c r="A17" s="27" t="s">
        <v>52</v>
      </c>
      <c r="B17" s="26"/>
      <c r="C17" s="26"/>
      <c r="D17" s="42">
        <v>26</v>
      </c>
      <c r="E17" s="72">
        <f>D17/D16</f>
        <v>0.57777777777777772</v>
      </c>
      <c r="F17" s="25"/>
      <c r="G17" s="24"/>
      <c r="H17" s="89"/>
    </row>
    <row r="18" spans="1:8" ht="32.25" thickBot="1" x14ac:dyDescent="0.3">
      <c r="A18" s="68" t="s">
        <v>33</v>
      </c>
      <c r="B18" s="38"/>
      <c r="C18" s="38"/>
      <c r="D18" s="74">
        <v>22</v>
      </c>
      <c r="E18" s="75">
        <f>22/(22+13)</f>
        <v>0.62857142857142856</v>
      </c>
      <c r="F18" s="39"/>
      <c r="G18" s="40"/>
      <c r="H18" s="89"/>
    </row>
    <row r="19" spans="1:8" ht="51.75" customHeight="1" thickBot="1" x14ac:dyDescent="0.3">
      <c r="A19" s="98" t="s">
        <v>70</v>
      </c>
      <c r="B19" s="91"/>
      <c r="C19" s="91"/>
      <c r="D19" s="91"/>
      <c r="E19" s="91"/>
      <c r="F19" s="91"/>
      <c r="G19" s="92"/>
      <c r="H19" s="89"/>
    </row>
    <row r="20" spans="1:8" ht="36.75" customHeight="1" x14ac:dyDescent="0.25">
      <c r="A20" s="55" t="s">
        <v>30</v>
      </c>
      <c r="B20" s="93" t="s">
        <v>29</v>
      </c>
      <c r="C20" s="93"/>
      <c r="D20" s="82" t="s">
        <v>32</v>
      </c>
      <c r="E20" s="94" t="s">
        <v>68</v>
      </c>
      <c r="F20" s="94"/>
      <c r="G20" s="56" t="s">
        <v>67</v>
      </c>
      <c r="H20" s="89"/>
    </row>
    <row r="21" spans="1:8" x14ac:dyDescent="0.25">
      <c r="A21" s="14" t="s">
        <v>58</v>
      </c>
      <c r="B21" s="95">
        <v>0.40500000000000003</v>
      </c>
      <c r="C21" s="95"/>
      <c r="D21" s="62">
        <v>0.28599999999999998</v>
      </c>
      <c r="E21" s="95">
        <v>0.217</v>
      </c>
      <c r="F21" s="95"/>
      <c r="G21" s="83"/>
      <c r="H21" s="89"/>
    </row>
    <row r="22" spans="1:8" x14ac:dyDescent="0.25">
      <c r="A22" s="14" t="s">
        <v>59</v>
      </c>
      <c r="B22" s="95">
        <v>0.436</v>
      </c>
      <c r="C22" s="95"/>
      <c r="D22" s="63">
        <v>0.45200000000000001</v>
      </c>
      <c r="E22" s="95">
        <v>0.25</v>
      </c>
      <c r="F22" s="95"/>
      <c r="G22" s="79">
        <v>0.48899999999999999</v>
      </c>
      <c r="H22" s="89"/>
    </row>
    <row r="23" spans="1:8" x14ac:dyDescent="0.25">
      <c r="A23" s="14" t="s">
        <v>60</v>
      </c>
      <c r="B23" s="95">
        <v>0.30299999999999999</v>
      </c>
      <c r="C23" s="95"/>
      <c r="D23" s="63">
        <v>0.36099999999999999</v>
      </c>
      <c r="E23" s="95">
        <v>0.27300000000000002</v>
      </c>
      <c r="F23" s="95"/>
      <c r="G23" s="79">
        <v>0.379</v>
      </c>
      <c r="H23" s="89"/>
    </row>
    <row r="24" spans="1:8" s="22" customFormat="1" ht="31.5" x14ac:dyDescent="0.25">
      <c r="A24" s="23" t="s">
        <v>61</v>
      </c>
      <c r="B24" s="95">
        <v>8.3000000000000004E-2</v>
      </c>
      <c r="C24" s="95"/>
      <c r="D24" s="63">
        <v>3.6999999999999998E-2</v>
      </c>
      <c r="E24" s="95">
        <v>0</v>
      </c>
      <c r="F24" s="95"/>
      <c r="G24" s="83"/>
      <c r="H24" s="89"/>
    </row>
    <row r="25" spans="1:8" ht="32.25" thickBot="1" x14ac:dyDescent="0.3">
      <c r="A25" s="27" t="s">
        <v>62</v>
      </c>
      <c r="B25" s="96">
        <v>4.0999999999999996</v>
      </c>
      <c r="C25" s="96"/>
      <c r="D25" s="59">
        <v>6.2</v>
      </c>
      <c r="E25" s="97">
        <v>5.5</v>
      </c>
      <c r="F25" s="97"/>
      <c r="G25" s="84"/>
      <c r="H25" s="89"/>
    </row>
    <row r="26" spans="1:8" ht="46.5" customHeight="1" thickBot="1" x14ac:dyDescent="0.3">
      <c r="A26" s="98" t="s">
        <v>57</v>
      </c>
      <c r="B26" s="91"/>
      <c r="C26" s="91"/>
      <c r="D26" s="91"/>
      <c r="E26" s="91"/>
      <c r="F26" s="91"/>
      <c r="G26" s="92"/>
      <c r="H26" s="99" t="s">
        <v>31</v>
      </c>
    </row>
    <row r="27" spans="1:8" s="15" customFormat="1" ht="44.25" customHeight="1" x14ac:dyDescent="0.25">
      <c r="A27" s="55" t="s">
        <v>30</v>
      </c>
      <c r="B27" s="93" t="s">
        <v>50</v>
      </c>
      <c r="C27" s="93"/>
      <c r="D27" s="82" t="s">
        <v>28</v>
      </c>
      <c r="E27" s="82" t="s">
        <v>27</v>
      </c>
      <c r="F27" s="82" t="s">
        <v>26</v>
      </c>
      <c r="G27" s="56" t="s">
        <v>25</v>
      </c>
      <c r="H27" s="100"/>
    </row>
    <row r="28" spans="1:8" s="17" customFormat="1" ht="31.5" x14ac:dyDescent="0.25">
      <c r="A28" s="18" t="s">
        <v>24</v>
      </c>
      <c r="B28" s="102"/>
      <c r="C28" s="102"/>
      <c r="D28" s="10"/>
      <c r="E28" s="19"/>
      <c r="F28" s="64"/>
      <c r="G28" s="65"/>
      <c r="H28" s="100"/>
    </row>
    <row r="29" spans="1:8" s="15" customFormat="1" x14ac:dyDescent="0.25">
      <c r="A29" s="16" t="s">
        <v>23</v>
      </c>
      <c r="B29" s="103">
        <v>0.77214927176242176</v>
      </c>
      <c r="C29" s="103"/>
      <c r="D29" s="57">
        <v>0.75</v>
      </c>
      <c r="E29" s="41">
        <v>48</v>
      </c>
      <c r="F29" s="76">
        <v>0</v>
      </c>
      <c r="G29" s="66">
        <v>0</v>
      </c>
      <c r="H29" s="100"/>
    </row>
    <row r="30" spans="1:8" s="17" customFormat="1" ht="31.5" x14ac:dyDescent="0.25">
      <c r="A30" s="18" t="s">
        <v>22</v>
      </c>
      <c r="B30" s="102"/>
      <c r="C30" s="102"/>
      <c r="D30" s="10"/>
      <c r="E30" s="9"/>
      <c r="F30" s="77"/>
      <c r="G30" s="65"/>
      <c r="H30" s="100"/>
    </row>
    <row r="31" spans="1:8" s="15" customFormat="1" x14ac:dyDescent="0.25">
      <c r="A31" s="16" t="s">
        <v>21</v>
      </c>
      <c r="B31" s="103">
        <v>0.70536145587307986</v>
      </c>
      <c r="C31" s="103"/>
      <c r="D31" s="43">
        <v>0.86670000000000003</v>
      </c>
      <c r="E31" s="41">
        <v>45</v>
      </c>
      <c r="F31" s="76">
        <v>0</v>
      </c>
      <c r="G31" s="66">
        <v>0</v>
      </c>
      <c r="H31" s="100"/>
    </row>
    <row r="32" spans="1:8" s="15" customFormat="1" x14ac:dyDescent="0.25">
      <c r="A32" s="16" t="s">
        <v>20</v>
      </c>
      <c r="B32" s="103">
        <v>0.63615495384562903</v>
      </c>
      <c r="C32" s="103"/>
      <c r="D32" s="43">
        <v>0.54759999999999998</v>
      </c>
      <c r="E32" s="41">
        <v>126</v>
      </c>
      <c r="F32" s="76">
        <v>0</v>
      </c>
      <c r="G32" s="66">
        <v>0</v>
      </c>
      <c r="H32" s="100"/>
    </row>
    <row r="33" spans="1:8" ht="31.5" x14ac:dyDescent="0.25">
      <c r="A33" s="11" t="s">
        <v>19</v>
      </c>
      <c r="B33" s="102"/>
      <c r="C33" s="102"/>
      <c r="D33" s="10"/>
      <c r="E33" s="61"/>
      <c r="F33" s="77"/>
      <c r="G33" s="65"/>
      <c r="H33" s="100"/>
    </row>
    <row r="34" spans="1:8" x14ac:dyDescent="0.25">
      <c r="A34" s="14" t="s">
        <v>18</v>
      </c>
      <c r="B34" s="103">
        <v>0.69563916003960302</v>
      </c>
      <c r="C34" s="103"/>
      <c r="D34" s="44">
        <v>0.63490000000000002</v>
      </c>
      <c r="E34" s="41">
        <v>126</v>
      </c>
      <c r="F34" s="76">
        <v>0</v>
      </c>
      <c r="G34" s="66">
        <v>0</v>
      </c>
      <c r="H34" s="100"/>
    </row>
    <row r="35" spans="1:8" x14ac:dyDescent="0.25">
      <c r="A35" s="14" t="s">
        <v>17</v>
      </c>
      <c r="B35" s="103">
        <v>0.57079171723940503</v>
      </c>
      <c r="C35" s="103"/>
      <c r="D35" s="44">
        <v>0.55649999999999999</v>
      </c>
      <c r="E35" s="41">
        <v>124</v>
      </c>
      <c r="F35" s="76">
        <v>0</v>
      </c>
      <c r="G35" s="66">
        <v>0</v>
      </c>
      <c r="H35" s="100"/>
    </row>
    <row r="36" spans="1:8" ht="31.5" customHeight="1" x14ac:dyDescent="0.25">
      <c r="A36" s="14" t="s">
        <v>16</v>
      </c>
      <c r="B36" s="103">
        <v>0.47512455188664032</v>
      </c>
      <c r="C36" s="103"/>
      <c r="D36" s="44">
        <v>0.42859999999999998</v>
      </c>
      <c r="E36" s="41">
        <v>126</v>
      </c>
      <c r="F36" s="76">
        <v>0</v>
      </c>
      <c r="G36" s="66">
        <v>0</v>
      </c>
      <c r="H36" s="100"/>
    </row>
    <row r="37" spans="1:8" ht="31.5" x14ac:dyDescent="0.25">
      <c r="A37" s="11" t="s">
        <v>15</v>
      </c>
      <c r="B37" s="102"/>
      <c r="C37" s="102"/>
      <c r="D37" s="10"/>
      <c r="E37" s="61"/>
      <c r="F37" s="77"/>
      <c r="G37" s="65"/>
      <c r="H37" s="100"/>
    </row>
    <row r="38" spans="1:8" x14ac:dyDescent="0.25">
      <c r="A38" s="13" t="s">
        <v>14</v>
      </c>
      <c r="B38" s="103" t="s">
        <v>51</v>
      </c>
      <c r="C38" s="103"/>
      <c r="D38" s="43">
        <v>0.82889999999999997</v>
      </c>
      <c r="E38" s="41">
        <v>76</v>
      </c>
      <c r="F38" s="76">
        <v>0</v>
      </c>
      <c r="G38" s="66">
        <v>0</v>
      </c>
      <c r="H38" s="100"/>
    </row>
    <row r="39" spans="1:8" x14ac:dyDescent="0.25">
      <c r="A39" s="13" t="s">
        <v>13</v>
      </c>
      <c r="B39" s="103" t="s">
        <v>51</v>
      </c>
      <c r="C39" s="103"/>
      <c r="D39" s="43">
        <v>0.60640000000000005</v>
      </c>
      <c r="E39" s="41">
        <v>94</v>
      </c>
      <c r="F39" s="76">
        <v>0</v>
      </c>
      <c r="G39" s="66">
        <v>0</v>
      </c>
      <c r="H39" s="100"/>
    </row>
    <row r="40" spans="1:8" x14ac:dyDescent="0.25">
      <c r="A40" s="13" t="s">
        <v>12</v>
      </c>
      <c r="B40" s="103" t="s">
        <v>51</v>
      </c>
      <c r="C40" s="103"/>
      <c r="D40" s="44">
        <v>0.78400000000000003</v>
      </c>
      <c r="E40" s="41">
        <v>125</v>
      </c>
      <c r="F40" s="76">
        <v>0</v>
      </c>
      <c r="G40" s="66">
        <v>0</v>
      </c>
      <c r="H40" s="100"/>
    </row>
    <row r="41" spans="1:8" x14ac:dyDescent="0.25">
      <c r="A41" s="13" t="s">
        <v>11</v>
      </c>
      <c r="B41" s="103" t="s">
        <v>51</v>
      </c>
      <c r="C41" s="103"/>
      <c r="D41" s="44">
        <v>0.77239999999999998</v>
      </c>
      <c r="E41" s="41">
        <v>123</v>
      </c>
      <c r="F41" s="76">
        <v>0</v>
      </c>
      <c r="G41" s="66">
        <v>0</v>
      </c>
      <c r="H41" s="100"/>
    </row>
    <row r="42" spans="1:8" x14ac:dyDescent="0.25">
      <c r="A42" s="13" t="s">
        <v>10</v>
      </c>
      <c r="B42" s="103" t="s">
        <v>51</v>
      </c>
      <c r="C42" s="103"/>
      <c r="D42" s="44">
        <v>0.54649999999999999</v>
      </c>
      <c r="E42" s="41">
        <v>86</v>
      </c>
      <c r="F42" s="76">
        <v>0</v>
      </c>
      <c r="G42" s="66">
        <v>0</v>
      </c>
      <c r="H42" s="100"/>
    </row>
    <row r="43" spans="1:8" ht="31.5" x14ac:dyDescent="0.25">
      <c r="A43" s="11" t="s">
        <v>9</v>
      </c>
      <c r="B43" s="102"/>
      <c r="C43" s="102"/>
      <c r="D43" s="10"/>
      <c r="E43" s="12"/>
      <c r="F43" s="77"/>
      <c r="G43" s="65"/>
      <c r="H43" s="100"/>
    </row>
    <row r="44" spans="1:8" ht="31.5" x14ac:dyDescent="0.25">
      <c r="A44" s="8" t="s">
        <v>8</v>
      </c>
      <c r="B44" s="103">
        <v>0.50407932407965783</v>
      </c>
      <c r="C44" s="103"/>
      <c r="D44" s="44">
        <v>0.50790000000000002</v>
      </c>
      <c r="E44" s="41">
        <v>126</v>
      </c>
      <c r="F44" s="76">
        <v>0</v>
      </c>
      <c r="G44" s="66">
        <v>0</v>
      </c>
      <c r="H44" s="100"/>
    </row>
    <row r="45" spans="1:8" x14ac:dyDescent="0.25">
      <c r="A45" s="8" t="s">
        <v>7</v>
      </c>
      <c r="B45" s="103">
        <v>0.53092926905840643</v>
      </c>
      <c r="C45" s="103"/>
      <c r="D45" s="44">
        <v>0.57499999999999996</v>
      </c>
      <c r="E45" s="41">
        <v>120</v>
      </c>
      <c r="F45" s="76">
        <v>0</v>
      </c>
      <c r="G45" s="66">
        <v>0</v>
      </c>
      <c r="H45" s="100"/>
    </row>
    <row r="46" spans="1:8" x14ac:dyDescent="0.25">
      <c r="A46" s="8" t="s">
        <v>6</v>
      </c>
      <c r="B46" s="103">
        <v>0.66226255679497203</v>
      </c>
      <c r="C46" s="103"/>
      <c r="D46" s="44">
        <v>0.69840000000000002</v>
      </c>
      <c r="E46" s="41">
        <v>126</v>
      </c>
      <c r="F46" s="76">
        <v>0</v>
      </c>
      <c r="G46" s="66">
        <v>0</v>
      </c>
      <c r="H46" s="100"/>
    </row>
    <row r="47" spans="1:8" ht="31.5" x14ac:dyDescent="0.25">
      <c r="A47" s="8" t="s">
        <v>5</v>
      </c>
      <c r="B47" s="103">
        <v>0.46463132283417963</v>
      </c>
      <c r="C47" s="103"/>
      <c r="D47" s="44">
        <v>0.46150000000000002</v>
      </c>
      <c r="E47" s="41">
        <v>104</v>
      </c>
      <c r="F47" s="76">
        <v>0</v>
      </c>
      <c r="G47" s="66">
        <v>0</v>
      </c>
      <c r="H47" s="100"/>
    </row>
    <row r="48" spans="1:8" ht="31.5" x14ac:dyDescent="0.25">
      <c r="A48" s="11" t="s">
        <v>4</v>
      </c>
      <c r="B48" s="102"/>
      <c r="C48" s="102"/>
      <c r="D48" s="10"/>
      <c r="E48" s="9"/>
      <c r="F48" s="77"/>
      <c r="G48" s="65"/>
      <c r="H48" s="100"/>
    </row>
    <row r="49" spans="1:8" x14ac:dyDescent="0.25">
      <c r="A49" s="8" t="s">
        <v>3</v>
      </c>
      <c r="B49" s="103" t="s">
        <v>51</v>
      </c>
      <c r="C49" s="103"/>
      <c r="D49" s="44">
        <v>0.92079999999999995</v>
      </c>
      <c r="E49" s="41">
        <v>101</v>
      </c>
      <c r="F49" s="76">
        <v>0</v>
      </c>
      <c r="G49" s="66">
        <v>0</v>
      </c>
      <c r="H49" s="100"/>
    </row>
    <row r="50" spans="1:8" ht="31.5" x14ac:dyDescent="0.25">
      <c r="A50" s="11" t="s">
        <v>2</v>
      </c>
      <c r="B50" s="102"/>
      <c r="C50" s="102"/>
      <c r="D50" s="10"/>
      <c r="E50" s="9"/>
      <c r="F50" s="77"/>
      <c r="G50" s="65"/>
      <c r="H50" s="100"/>
    </row>
    <row r="51" spans="1:8" x14ac:dyDescent="0.25">
      <c r="A51" s="8" t="s">
        <v>1</v>
      </c>
      <c r="B51" s="103" t="s">
        <v>51</v>
      </c>
      <c r="C51" s="103"/>
      <c r="D51" s="44">
        <v>0.72219999999999995</v>
      </c>
      <c r="E51" s="41">
        <v>126</v>
      </c>
      <c r="F51" s="76">
        <v>0</v>
      </c>
      <c r="G51" s="66">
        <v>0</v>
      </c>
      <c r="H51" s="100"/>
    </row>
    <row r="52" spans="1:8" ht="16.5" thickBot="1" x14ac:dyDescent="0.3">
      <c r="A52" s="7" t="s">
        <v>0</v>
      </c>
      <c r="B52" s="104" t="s">
        <v>51</v>
      </c>
      <c r="C52" s="104"/>
      <c r="D52" s="58">
        <v>0.78569999999999995</v>
      </c>
      <c r="E52" s="42">
        <v>84</v>
      </c>
      <c r="F52" s="78">
        <v>0</v>
      </c>
      <c r="G52" s="67">
        <v>0</v>
      </c>
      <c r="H52" s="101"/>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Watauga</vt:lpstr>
      <vt:lpstr>Avery</vt:lpstr>
      <vt:lpstr>Mitchell</vt:lpstr>
      <vt:lpstr>Yancey</vt:lpstr>
      <vt:lpstr>Madison</vt:lpstr>
      <vt:lpstr>Avery!Print_Area</vt:lpstr>
      <vt:lpstr>Madison!Print_Area</vt:lpstr>
      <vt:lpstr>Mitchell!Print_Area</vt:lpstr>
      <vt:lpstr>Watauga!Print_Area</vt:lpstr>
      <vt:lpstr>Yancey!Print_Area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2019-03-06T15:06:04Z</dcterms:modified>
</cp:coreProperties>
</file>