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72019_Convening\"/>
    </mc:Choice>
  </mc:AlternateContent>
  <xr:revisionPtr revIDLastSave="0" documentId="13_ncr:1_{CAD1924D-EB5E-4E81-83F7-2B99DA1AD526}" xr6:coauthVersionLast="36" xr6:coauthVersionMax="36" xr10:uidLastSave="{00000000-0000-0000-0000-000000000000}"/>
  <bookViews>
    <workbookView xWindow="0" yWindow="0" windowWidth="20490" windowHeight="6945" tabRatio="896" activeTab="4" xr2:uid="{00000000-000D-0000-FFFF-FFFF00000000}"/>
  </bookViews>
  <sheets>
    <sheet name="Haywood" sheetId="39" r:id="rId1"/>
    <sheet name="Jackson" sheetId="40" r:id="rId2"/>
    <sheet name="Swain" sheetId="41" r:id="rId3"/>
    <sheet name="Macon" sheetId="42" r:id="rId4"/>
    <sheet name="Clay" sheetId="43" r:id="rId5"/>
    <sheet name="Cherokee" sheetId="44" r:id="rId6"/>
    <sheet name="Graham" sheetId="45" r:id="rId7"/>
  </sheets>
  <definedNames>
    <definedName name="_xlnm.Print_Area" localSheetId="5">Cherokee!$A$1:$G$52</definedName>
    <definedName name="_xlnm.Print_Area" localSheetId="4">Clay!$A$1:$G$52</definedName>
    <definedName name="_xlnm.Print_Area" localSheetId="6">Graham!$A$1:$G$52</definedName>
    <definedName name="_xlnm.Print_Area" localSheetId="0">Haywood!$A$1:$G$52</definedName>
    <definedName name="_xlnm.Print_Area" localSheetId="1">Jackson!$A$1:$G$52</definedName>
    <definedName name="_xlnm.Print_Area" localSheetId="3">Macon!$A$1:$G$52</definedName>
    <definedName name="_xlnm.Print_Area" localSheetId="2">Swain!$A$1:$G$52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6" i="42" l="1"/>
  <c r="E18" i="45"/>
  <c r="E18" i="44"/>
  <c r="E18" i="43"/>
  <c r="E18" i="42"/>
  <c r="E18" i="41"/>
  <c r="E18" i="40"/>
  <c r="E18" i="39"/>
  <c r="D16" i="40"/>
  <c r="D16" i="45"/>
  <c r="D16" i="44"/>
  <c r="D16" i="43"/>
  <c r="D16" i="41"/>
  <c r="D16" i="39"/>
  <c r="D14" i="45"/>
  <c r="D12" i="45"/>
  <c r="D14" i="44"/>
  <c r="D12" i="44"/>
  <c r="D14" i="43"/>
  <c r="D12" i="43"/>
  <c r="D14" i="42"/>
  <c r="D12" i="42"/>
  <c r="D14" i="41"/>
  <c r="D12" i="41"/>
  <c r="D14" i="40"/>
  <c r="D12" i="40"/>
  <c r="D14" i="39"/>
  <c r="D12" i="39"/>
  <c r="E17" i="45" l="1"/>
  <c r="E16" i="45"/>
  <c r="E15" i="45"/>
  <c r="E14" i="45"/>
  <c r="E13" i="45"/>
  <c r="E12" i="45"/>
  <c r="E10" i="45"/>
  <c r="E9" i="45"/>
  <c r="E8" i="45"/>
  <c r="E7" i="45"/>
  <c r="E6" i="45"/>
  <c r="E17" i="44"/>
  <c r="E16" i="44"/>
  <c r="E15" i="44"/>
  <c r="E14" i="44"/>
  <c r="E13" i="44"/>
  <c r="E12" i="44"/>
  <c r="E10" i="44"/>
  <c r="E9" i="44"/>
  <c r="E8" i="44"/>
  <c r="E7" i="44"/>
  <c r="E6" i="44"/>
  <c r="E17" i="43"/>
  <c r="E16" i="43"/>
  <c r="E15" i="43"/>
  <c r="E14" i="43"/>
  <c r="E13" i="43"/>
  <c r="E12" i="43"/>
  <c r="E10" i="43"/>
  <c r="E9" i="43"/>
  <c r="E8" i="43"/>
  <c r="E7" i="43"/>
  <c r="E6" i="43"/>
  <c r="E17" i="42"/>
  <c r="E16" i="42"/>
  <c r="E15" i="42"/>
  <c r="E14" i="42"/>
  <c r="E13" i="42"/>
  <c r="E12" i="42"/>
  <c r="E10" i="42"/>
  <c r="E9" i="42"/>
  <c r="E8" i="42"/>
  <c r="E7" i="42"/>
  <c r="E6" i="42"/>
  <c r="E17" i="41"/>
  <c r="E16" i="41"/>
  <c r="E15" i="41"/>
  <c r="E14" i="41"/>
  <c r="E13" i="41"/>
  <c r="E12" i="41"/>
  <c r="E10" i="41"/>
  <c r="E9" i="41"/>
  <c r="E8" i="41"/>
  <c r="E7" i="41"/>
  <c r="E6" i="41"/>
  <c r="E17" i="40"/>
  <c r="E16" i="40"/>
  <c r="E15" i="40"/>
  <c r="E14" i="40"/>
  <c r="E13" i="40"/>
  <c r="E12" i="40"/>
  <c r="E10" i="40"/>
  <c r="E9" i="40"/>
  <c r="E8" i="40"/>
  <c r="E7" i="40"/>
  <c r="E6" i="40"/>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37180FCE-5510-44B3-BCAB-EF3F563B136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29CAE502-30B6-4697-ABBC-4386524514C6}">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8B6E9169-6E32-43D4-8FE6-565952D0911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BA1232AC-D3A4-485A-85A2-35A1A8667E7A}">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75370290-F690-46D3-A826-3EEA33FA570A}">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64C6313C-1F11-4AC2-A9BB-235DA282C61C}">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F8F68E44-E627-4524-B514-AFC4BD4B422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7B7F29AA-FB1D-4261-935E-10345E30FFD3}">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62E3BC7-8162-4A74-B133-4884EF7F42CA}">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93B0D054-ED6C-4B9F-813F-4AAEFAE31FD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6B9A934-7A7A-4E85-82A5-B97362DCAAFD}">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AC3C92C-666E-40C1-85DF-231D4EAAF7E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B190E81-B22C-4879-BE2E-6943D4619AB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17B66891-8F43-4FB6-8767-3A8C6EFA723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14ABC0C-8F3E-4172-A826-36F68A05686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1E79CB-657A-444E-85CF-D8229AFE49CC}">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8D40B9A5-D1E1-4AE3-9515-E0BBC6EEBFCE}">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120783A-F391-4E76-B190-761D3B647CBD}">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D815A936-013D-43FF-8C95-F7CC45F2AFA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8B7A5156-28FD-4CD6-8324-C68010F7A168}">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9380640-2BF0-45CE-957D-AE9B79EFFFA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3A2C62E-47E3-4B2D-BB67-799EB1C591B8}">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954C1BF-0CB9-4C13-B046-379FB7614F0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CE13A9D1-5EC9-4FFF-8591-05DA84FBD016}">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B02DF7CF-4DD6-413F-82A7-F01F7B0D4935}">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E5298A60-2AA2-4E30-9AA1-C763CB4176AC}">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F9CBDC8-4230-4331-B6C6-1D9B01D398A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B6FD860F-ED98-4AF2-9040-03A02D70B2F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ADF32004-E4E8-496F-8C62-67E1443C5BA8}">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9F870F0-636E-4C40-A48D-AA1FE523567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CFCDF71-C68C-468D-8416-D440CA57026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644D46D2-044B-4F0C-A144-AF64A9015C6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4FD75F3-193F-4868-9C6B-2EAB3A6AF254}">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9ED680D-FDF3-429C-9A56-1E6BEF17D17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B00A723B-1658-427C-82A9-CCEEC076DBAD}">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DA31AFE8-4822-4027-BC86-A5FAF7F445CC}">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F2A3548-5A98-4854-9C68-55AB2E0B6BA9}">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F36AB2AE-0EB7-44C5-B641-0EE9D565627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E527739B-33B9-422F-AD76-DEEC8B399368}">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F8687831-DFCD-41D0-997A-4AC0E81E714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1D6B7A3C-5F30-4AF4-94F7-71937CBB3F74}">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B1C98407-47E7-462A-BC69-C2F1A23677C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1449B022-340E-4B42-AA5F-F130B978ABCC}">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54A5F7E7-42C2-42E5-943C-9B7327DBF29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EAD49F9-2A44-43B6-8A89-F43ECFD2841C}">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B05808EE-6DA2-4B71-8B22-7F22127A0E8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63EFCA00-8AA2-4FBB-A745-81633034927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2B29D7B0-EEC7-4218-900E-6E60E11B3D13}">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8813B060-901F-403C-BFE8-D1E0B7DABB95}">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A90F68B-524D-42EA-8916-89BDE1B105F4}">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1A73D21C-59C4-433A-9AE3-FC5D4F273D1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D0FBA450-A032-4203-A1DB-DBA90CCDA934}">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37F1571-943D-4430-A940-D288BC2C6D76}">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31970CEE-0D4F-467B-B4F4-A7A332A6FFD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D70BCB2E-1BD9-46C9-B773-DCED8D9D5DE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873D8F06-F200-4145-B486-F5AB4338A82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E87DBB6-7F62-40F4-AB89-CA64BC3BA8AA}">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2FE222D-B41F-4961-9C05-0E74CAE2FDE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36C94C7-F011-477E-9B0D-1F7054FBB36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D71769AB-F24F-439D-99C0-1FAC186662D1}">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72D2BBC-24AE-4874-8E1E-9677502B08AA}">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CD432DEE-E76B-4E48-8363-B063E7EA2E2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B3532A4E-3DD6-4501-84C7-F86A4FE8963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1D69D0D5-6908-44B2-AAF1-08A85F94D425}">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7EFD9C2-CFFF-48E9-A9F3-904485C5A5F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A83DB385-D759-487E-B49E-B64A0B0F0D77}">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622A93E-25D6-4945-928D-353F445268FC}">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10B9591B-36FF-412E-ABE9-DD2A922AAAA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777A8DD-54F6-4A33-81F7-6DE32FD3B31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5730FC0-EE2F-45D4-BCCA-6B6920C458CB}">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8BD9E846-F259-49B9-853F-0DFCABA196D1}">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60C14AEA-BB35-49CF-BDCE-1E2CC16491A6}">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A5C54D12-CC82-4E8F-8F58-FF09566B17C7}">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8A129778-9ABA-499F-A77D-040AF76171DF}">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8EDF8395-06AD-4315-8604-F37AFACC783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91F0DD0-6304-4231-8D6B-94AE79D2D2E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010C7FA-B12A-4718-ADBB-D3E0C8B2420A}">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B87F125-F390-4483-AD95-7C51569E42D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DB0395C-F169-40BF-B5EA-5EE22EAD76A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9C621A7-8610-4FF8-982E-7D7FC6267702}">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D59C1961-C8F2-484C-97A1-0E976DD2009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2656FBD-21BE-4C83-AD76-850775B1ECA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C27A9EF-F411-41EB-9614-CFE94E7FA7A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A30611CA-9A69-407B-9EAE-9F04FA56CB1F}">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B042C6A9-7580-462F-A42A-5A8D31F3D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E2E35070-F81C-4B37-B917-59CB209ECA2E}">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C3B0ECE5-CD16-499A-B2FC-112AEF157D55}">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A1BC3C4-476A-4932-89EE-C4D77491879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8FF2983-C31D-47CB-83DB-34EDC0DD9BBE}">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2B2E2271-7382-45C1-B34D-1B69064E6D51}">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6B1A6D6B-9EB5-4D9C-959A-4905C7163A73}">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E6DC4877-6E19-484D-B958-78E9F46E8A4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30974B6D-3C02-47E1-88F5-8E6B8E99E386}">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DF7D6447-D492-4A97-AE5F-C2F822740E3A}">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BFC95270-404F-40C6-AE55-802A2224152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3F359AEA-6D9B-47F7-9319-06A5872A96E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DEF4E67-EE78-4BD3-B481-CE89791A552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E867456-4D03-4B75-A45D-1BCB39AE713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195DDD5B-9566-4D9B-BF14-510D32127121}">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D546937B-880F-4CFE-A257-C3C0EC4B5CC6}">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BDCFBC4B-BFA1-4A12-B19C-35F4A515A363}">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98CD1EF-90F1-4955-8165-7ED63BCCCF3A}">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97C7C12-955C-422C-A547-6E2941F6A20A}">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11F38D3F-3A51-4D3C-98F9-5C502366054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6C607635-1E93-4206-85DE-F44516DCAF3D}">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C3DD7C-C86B-4752-94DC-E30940FF715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58A45E4-23C7-47EF-9C20-9F0DC5B83CAE}">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40A66550-3BAD-4C90-A1F7-B35A86C0F7F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D656190-A140-4DF4-8A97-B0C37A1A729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A3266C82-6E9E-42CC-BA2F-9C2C8C9265A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99791C0D-E2D1-4DBB-8E85-7C2AB78E1E3D}">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3B3D1A24-89E9-451B-8A42-753A6378BB3D}">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00A59D1-00DF-40F3-8AAE-7AE4B76B219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6C81650-47B3-4449-8DD0-F8375D6B9842}">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1A4FD4AA-B277-4C88-8D65-BA1EC6FAFB2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68B2CCC1-B9F4-4CE6-84A9-E24EE0AB242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DD199E85-AAF3-46AC-A6DE-E24FE7A93186}">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A5130666-82E2-4D95-8667-4466E479BB1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96C4DC6-4FCC-4511-950A-0BBD1DD14F5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5194673A-9186-4F75-BD77-AA1DF142A8ED}">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38C328-3044-4053-B967-8E5779A1163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1F4AD519-478E-4677-AE7C-B6EA94B3BC0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73369E1-079F-4CBB-9FE9-3C3BD1152B87}">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640711B7-58F2-4860-90CC-0DB17FB6B54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65B63145-26DC-41EB-89A5-CE41427F8318}">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D9058894-C0AA-4CBE-A17A-2747237CD60E}">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62FBC6BB-A32C-4D60-BE34-BAFDCEF3908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6769949-CA13-411C-8BF0-076204F9386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FD43201E-821B-4ED8-878C-0C9F9E8FD74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AED66665-A481-4B89-A167-B6BB8DCF284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461FF23-2295-4100-B789-76138E2DB699}">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8F4E5C4-DF2F-4378-BF86-2800CD9E329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BE909761-A7B4-4379-ACA2-B25B01577224}">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6AB0BB8D-BE4E-448F-922E-A46C046E4A48}">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782EEC9-B638-40DA-8373-4CC657DB906E}">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579D8C00-01CC-46B8-A1AA-B7E2FDEFAC8D}">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20FFEED-A782-4384-9816-4EA841FB027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F0FB34F-5AE6-4A77-8B46-A64CE7E4D8A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DA51E06-AEA3-48B6-8A55-53E3F995001E}">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E5BE128-402B-43D7-B3AB-66BDFACE5734}">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38BA887-2AE6-43A2-9B4D-A0B2EA36FCB7}">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22EFCA22-9E3A-475F-89C5-38D3E12D45F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1EE7DD8-8B7F-4DAB-8173-83303771AA7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B3A1E99C-FF6D-4A06-9473-4A25DE822B8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5B2A9B0-361D-4696-925A-7C96BF48AA9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216F6F3-23EE-40DE-8783-4185972D58F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707E5B8-89E6-452B-BA98-BED929603BD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75E77DB-2AF9-41CB-8967-9DC21D88821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19440465-CAC4-4096-9345-F08D8A48208A}">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7BC634A-B42F-4DB9-816F-EE597FFDE61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98EA0A43-7E9F-441E-9E68-3CE923F1224B}">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ED31A0AA-9137-4111-847F-9186414EB1D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2A1FF255-9434-4D97-BD54-81D420EB27A2}">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68791FA0-D93B-432D-8B65-692BA6EE6BA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85DC6D5-BFEC-4EF6-8112-21D85B9FA3EF}">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FA144DA4-277F-4264-9C51-57AC50F3C0C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7A72F21E-B3A7-45A4-971C-83DB82AC26C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F75822BA-AA43-45BE-B8F5-D4A2BBE32E5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F5CEE3C9-2AD0-4680-ACE4-8F6C0B357B8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34A770B-D0DA-47D9-880A-1BFBD46DAF8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7DC7854-F884-4A6C-A6BC-F9E958A68802}">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BDD21A7F-809A-4C8C-B0F1-6133F1E68AD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2BBAC1F-E298-4921-85E8-5EC1A9015639}">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B890E8CA-7079-40A2-95C8-29A7685DF9A9}">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F9" authorId="0" shapeId="0" xr:uid="{7664C567-DD6B-47AE-AA37-0E7E4E2604E2}">
      <text>
        <r>
          <rPr>
            <b/>
            <sz val="9"/>
            <color indexed="81"/>
            <rFont val="Tahoma"/>
            <charset val="1"/>
          </rPr>
          <t>Smith, Joy H:</t>
        </r>
        <r>
          <rPr>
            <sz val="9"/>
            <color indexed="81"/>
            <rFont val="Tahoma"/>
            <charset val="1"/>
          </rPr>
          <t xml:space="preserve">
JWISE REPORT SHOWS 1 OCCURRENCE, BUT NO MEDIAN DAYS.  COUNTY/DISTRICT SHOULD PROBABLY DOUBLE CHECK/INVESTIGATE</t>
        </r>
      </text>
    </comment>
    <comment ref="A10" authorId="0" shapeId="0" xr:uid="{3486E8C5-8176-484C-8EF9-92F1100A05AC}">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2454505-4B60-48F4-829D-B3C2261900A8}">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1C07E607-BE43-4CBD-A7F2-87A9B00BECE2}">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62F66BEF-0965-4A8D-A418-99B2C32B41B1}">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B63313B9-87D7-4B34-951C-8DEEAC7451D9}">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81F49A2-B2C7-4FFF-967E-4BDBB5EF361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F78C064E-93E0-4E94-8C25-D459D445952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42D46778-AF35-435A-BF3B-D2323B0D707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A07FC9-B50D-4C29-AEBE-39FDF1F2572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A3A7DF85-A5C2-4578-9792-FE01A4619B0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12631391-05BC-4C41-A600-1FDF75FAF914}">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AC66F0F7-E382-41FB-B0F2-18D264F422EB}">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2A48761-8C94-4BBF-A873-445B387C2AA1}">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BB9FDF0-B4E7-4048-A1E6-3B91236DEE65}">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79395CA2-B8DE-410F-BE99-C8FA1F515AAD}">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E12ADE5D-0F92-4ED0-9D77-D1024D91A1A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34F85B0-70F4-4AF8-864C-53599EDFE91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E813430-463C-4380-8E63-794DF41B85A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6C1EE74-1E8D-4466-8BD2-8275793809E4}">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08E576B-EBED-4589-B12B-49EB7EF83B3E}">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10BBA8B-39C2-4A8E-BF54-71BF735C224E}">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9CFCECFA-FFE9-4E64-B7E6-F2CA3C47C14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FF1AEF0-1FDB-40C5-9A7D-C0A177983B24}">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B5BEECCA-BB31-4C0F-A7D4-178D44FF1FF5}">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42A06A6F-2A1A-4906-B167-1A96FAE2C549}">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DDA6B4C2-379D-47C3-B92E-643D75E5976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2CEC9501-8897-4C3C-B206-E3DBAC119CF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6013E9E-0DCF-47EF-898A-F66D1128B834}">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<sst xmlns="http://schemas.openxmlformats.org/spreadsheetml/2006/main" count="564" uniqueCount="76">
  <si>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</si>
  <si>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</si>
  <si>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</si>
  <si>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</si>
  <si>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</si>
  <si>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</si>
  <si>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</si>
  <si>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</si>
  <si>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</si>
  <si>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</si>
  <si>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</si>
  <si>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</si>
  <si>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</si>
  <si>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</si>
  <si>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</si>
  <si>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</si>
  <si>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</si>
  <si>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</si>
  <si>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</si>
  <si>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</si>
  <si>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</si>
  <si>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</si>
  <si>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</si>
  <si>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</si>
  <si>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</si>
  <si>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</si>
  <si>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</si>
  <si>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</si>
  <si>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</si>
  <si>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</si>
  <si>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</si>
  <si>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</si>
  <si>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</si>
  <si>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</si>
  <si>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</si>
  <si>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</si>
  <si>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</si>
  <si>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</si>
  <si>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</si>
  <si>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</si>
  <si>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</si>
  <si>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</si>
  <si>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</si>
  <si>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</si>
  <si>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</si>
  <si>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</si>
  <si>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</si>
  <si>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</si>
  <si>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</si>
  <si>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</si>
  <si>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</si>
  <si>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</si>
  <si>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</si>
  <si>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</si>
  <si>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</si>
  <si>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</si>
  <si>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</si>
  <si>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</si>
  <si>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</si>
  <si>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</si>
  <si>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</si>
  <si>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</si>
  <si>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</si>
  <si>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30</t>
  </si>
  <si>
    <t>Haywood County</t>
  </si>
  <si>
    <t>Jackson County</t>
  </si>
  <si>
    <t>Swain County</t>
  </si>
  <si>
    <t>Macon County</t>
  </si>
  <si>
    <t>Clay County</t>
  </si>
  <si>
    <t>Cherokee County</t>
  </si>
  <si>
    <t>Graham County</t>
  </si>
  <si>
    <t>Unavailable</t>
  </si>
  <si>
    <t>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</si>
  <si>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Macon County transition to NCFAST, district-level CFSR data are not available.</t>
    </r>
  </si>
  <si>
    <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Macon County transition to NCFAST, district-level CFSR data are not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</si>
  <si>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Macon County transition to NCFAST, accurate county-level data are not currently available for all  measures &amp; district-level CFSR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</si>
</sst>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64</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40</v>
      </c>
      <c r="E6" s="33">
        <f>D6/B6</f>
        <v>8.6767895878524948E-3</v>
      </c>
      <c r="F6" s="41">
        <v>250</v>
      </c>
      <c r="G6" s="37"/>
      <c r="H6" s="88"/>
    </row>
    <row r="7" spans="1:8" x14ac:dyDescent="0.25">
      <c r="A7" s="14" t="s">
        <v>41</v>
      </c>
      <c r="B7" s="34">
        <v>13836</v>
      </c>
      <c r="C7" s="34">
        <v>126</v>
      </c>
      <c r="D7" s="41">
        <v>74</v>
      </c>
      <c r="E7" s="33">
        <f t="shared" ref="E7:E10" si="0">D7/B7</f>
        <v>5.3483665799363977E-3</v>
      </c>
      <c r="F7" s="41">
        <v>153</v>
      </c>
      <c r="G7" s="37"/>
      <c r="H7" s="88"/>
    </row>
    <row r="8" spans="1:8" x14ac:dyDescent="0.25">
      <c r="A8" s="14" t="s">
        <v>40</v>
      </c>
      <c r="B8" s="34">
        <v>2531</v>
      </c>
      <c r="C8" s="34">
        <v>509</v>
      </c>
      <c r="D8" s="41">
        <v>1</v>
      </c>
      <c r="E8" s="33">
        <f t="shared" si="0"/>
        <v>3.9510075069142629E-4</v>
      </c>
      <c r="F8" s="41">
        <v>202</v>
      </c>
      <c r="G8" s="37"/>
      <c r="H8" s="88"/>
    </row>
    <row r="9" spans="1:8" x14ac:dyDescent="0.25">
      <c r="A9" s="14" t="s">
        <v>39</v>
      </c>
      <c r="B9" s="34">
        <v>1387</v>
      </c>
      <c r="C9" s="34">
        <v>491</v>
      </c>
      <c r="D9" s="41">
        <v>18</v>
      </c>
      <c r="E9" s="33">
        <f t="shared" si="0"/>
        <v>1.2977649603460706E-2</v>
      </c>
      <c r="F9" s="41">
        <v>522</v>
      </c>
      <c r="G9" s="37"/>
      <c r="H9" s="88"/>
    </row>
    <row r="10" spans="1:8" ht="16.5" thickBot="1" x14ac:dyDescent="0.3">
      <c r="A10" s="47" t="s">
        <v>38</v>
      </c>
      <c r="B10" s="48">
        <v>196</v>
      </c>
      <c r="C10" s="48">
        <v>672</v>
      </c>
      <c r="D10" s="80">
        <v>0</v>
      </c>
      <c r="E10" s="33">
        <f t="shared" si="0"/>
        <v>0</v>
      </c>
      <c r="F10" s="49" t="s">
        <v>72</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33+D13</f>
        <v>47</v>
      </c>
      <c r="E12" s="70">
        <f>D12/D12</f>
        <v>1</v>
      </c>
      <c r="F12" s="29"/>
      <c r="G12" s="28"/>
      <c r="H12" s="88"/>
    </row>
    <row r="13" spans="1:8" ht="18.75" customHeight="1" thickBot="1" x14ac:dyDescent="0.3">
      <c r="A13" s="27" t="s">
        <v>35</v>
      </c>
      <c r="B13" s="26"/>
      <c r="C13" s="26"/>
      <c r="D13" s="71">
        <v>14</v>
      </c>
      <c r="E13" s="72">
        <f>D13/D12</f>
        <v>0.2978723404255319</v>
      </c>
      <c r="F13" s="25"/>
      <c r="G13" s="24"/>
      <c r="H13" s="88"/>
    </row>
    <row r="14" spans="1:8" ht="18.75" customHeight="1" x14ac:dyDescent="0.25">
      <c r="A14" s="31" t="s">
        <v>34</v>
      </c>
      <c r="B14" s="30"/>
      <c r="C14" s="30"/>
      <c r="D14" s="69">
        <f>4+D15</f>
        <v>17</v>
      </c>
      <c r="E14" s="70">
        <f>D14/D14</f>
        <v>1</v>
      </c>
      <c r="F14" s="29"/>
      <c r="G14" s="28"/>
      <c r="H14" s="88"/>
    </row>
    <row r="15" spans="1:8" ht="35.25" customHeight="1" thickBot="1" x14ac:dyDescent="0.3">
      <c r="A15" s="27" t="s">
        <v>56</v>
      </c>
      <c r="B15" s="26"/>
      <c r="C15" s="26"/>
      <c r="D15" s="71">
        <v>13</v>
      </c>
      <c r="E15" s="72">
        <f>D15/D14</f>
        <v>0.76470588235294112</v>
      </c>
      <c r="F15" s="25"/>
      <c r="G15" s="24"/>
      <c r="H15" s="88"/>
    </row>
    <row r="16" spans="1:8" ht="18.75" customHeight="1" x14ac:dyDescent="0.25">
      <c r="A16" s="31" t="s">
        <v>53</v>
      </c>
      <c r="B16" s="30"/>
      <c r="C16" s="30"/>
      <c r="D16" s="69">
        <f>3+D17</f>
        <v>44</v>
      </c>
      <c r="E16" s="73">
        <f>D16/D16</f>
        <v>1</v>
      </c>
      <c r="F16" s="29"/>
      <c r="G16" s="28"/>
      <c r="H16" s="88"/>
    </row>
    <row r="17" spans="1:8" ht="16.5" thickBot="1" x14ac:dyDescent="0.3">
      <c r="A17" s="27" t="s">
        <v>52</v>
      </c>
      <c r="B17" s="26"/>
      <c r="C17" s="26"/>
      <c r="D17" s="42">
        <v>41</v>
      </c>
      <c r="E17" s="72">
        <f>D17/D16</f>
        <v>0.93181818181818177</v>
      </c>
      <c r="F17" s="25"/>
      <c r="G17" s="24"/>
      <c r="H17" s="88"/>
    </row>
    <row r="18" spans="1:8" ht="32.25" thickBot="1" x14ac:dyDescent="0.3">
      <c r="A18" s="68" t="s">
        <v>33</v>
      </c>
      <c r="B18" s="38"/>
      <c r="C18" s="38"/>
      <c r="D18" s="74">
        <v>23</v>
      </c>
      <c r="E18" s="75">
        <f>D18/(D18+4)</f>
        <v>0.85185185185185186</v>
      </c>
      <c r="F18" s="39"/>
      <c r="G18" s="40"/>
      <c r="H18" s="88"/>
    </row>
    <row r="19" spans="1:8" ht="51.75" customHeight="1" thickBot="1" x14ac:dyDescent="0.3">
      <c r="A19" s="94" t="s">
        <v>74</v>
      </c>
      <c r="B19" s="90"/>
      <c r="C19" s="90"/>
      <c r="D19" s="90"/>
      <c r="E19" s="90"/>
      <c r="F19" s="90"/>
      <c r="G19" s="91"/>
      <c r="H19" s="88"/>
    </row>
    <row r="20" spans="1:8" ht="36.75" customHeight="1" x14ac:dyDescent="0.25">
      <c r="A20" s="55" t="s">
        <v>30</v>
      </c>
      <c r="B20" s="92" t="s">
        <v>29</v>
      </c>
      <c r="C20" s="92"/>
      <c r="D20" s="79" t="s">
        <v>32</v>
      </c>
      <c r="E20" s="93" t="s">
        <v>64</v>
      </c>
      <c r="F20" s="93"/>
      <c r="G20" s="56" t="s">
        <v>63</v>
      </c>
      <c r="H20" s="88"/>
    </row>
    <row r="21" spans="1:8" x14ac:dyDescent="0.25">
      <c r="A21" s="14" t="s">
        <v>58</v>
      </c>
      <c r="B21" s="95">
        <v>0.40500000000000003</v>
      </c>
      <c r="C21" s="95"/>
      <c r="D21" s="62">
        <v>0.28599999999999998</v>
      </c>
      <c r="E21" s="95">
        <v>0.14299999999999999</v>
      </c>
      <c r="F21" s="95"/>
      <c r="G21" s="82"/>
      <c r="H21" s="88"/>
    </row>
    <row r="22" spans="1:8" x14ac:dyDescent="0.25">
      <c r="A22" s="14" t="s">
        <v>59</v>
      </c>
      <c r="B22" s="95">
        <v>0.436</v>
      </c>
      <c r="C22" s="95"/>
      <c r="D22" s="63">
        <v>0.45200000000000001</v>
      </c>
      <c r="E22" s="95">
        <v>0.36399999999999999</v>
      </c>
      <c r="F22" s="95"/>
      <c r="G22" s="82">
        <v>0.34399999999999997</v>
      </c>
      <c r="H22" s="88"/>
    </row>
    <row r="23" spans="1:8" x14ac:dyDescent="0.25">
      <c r="A23" s="14" t="s">
        <v>60</v>
      </c>
      <c r="B23" s="95">
        <v>0.30299999999999999</v>
      </c>
      <c r="C23" s="95"/>
      <c r="D23" s="63">
        <v>0.36099999999999999</v>
      </c>
      <c r="E23" s="95">
        <v>0.42899999999999999</v>
      </c>
      <c r="F23" s="95"/>
      <c r="G23" s="82">
        <v>0.35299999999999998</v>
      </c>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v>6.7</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82A8-39F8-4B68-968F-D2E527C9AAEE}">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65</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30</v>
      </c>
      <c r="E6" s="33">
        <f>D6/B6</f>
        <v>6.5075921908893707E-3</v>
      </c>
      <c r="F6" s="41">
        <v>338</v>
      </c>
      <c r="G6" s="37"/>
      <c r="H6" s="88"/>
    </row>
    <row r="7" spans="1:8" x14ac:dyDescent="0.25">
      <c r="A7" s="14" t="s">
        <v>41</v>
      </c>
      <c r="B7" s="34">
        <v>13836</v>
      </c>
      <c r="C7" s="34">
        <v>126</v>
      </c>
      <c r="D7" s="41">
        <v>51</v>
      </c>
      <c r="E7" s="33">
        <f t="shared" ref="E7:E10" si="0">D7/B7</f>
        <v>3.686036426712923E-3</v>
      </c>
      <c r="F7" s="41">
        <v>155</v>
      </c>
      <c r="G7" s="37"/>
      <c r="H7" s="88"/>
    </row>
    <row r="8" spans="1:8" x14ac:dyDescent="0.25">
      <c r="A8" s="14" t="s">
        <v>40</v>
      </c>
      <c r="B8" s="34">
        <v>2531</v>
      </c>
      <c r="C8" s="34">
        <v>509</v>
      </c>
      <c r="D8" s="41">
        <v>19</v>
      </c>
      <c r="E8" s="33">
        <f t="shared" si="0"/>
        <v>7.5069142631370997E-3</v>
      </c>
      <c r="F8" s="41">
        <v>144</v>
      </c>
      <c r="G8" s="37"/>
      <c r="H8" s="88"/>
    </row>
    <row r="9" spans="1:8" x14ac:dyDescent="0.25">
      <c r="A9" s="14" t="s">
        <v>39</v>
      </c>
      <c r="B9" s="34">
        <v>1387</v>
      </c>
      <c r="C9" s="34">
        <v>491</v>
      </c>
      <c r="D9" s="41">
        <v>4</v>
      </c>
      <c r="E9" s="33">
        <f t="shared" si="0"/>
        <v>2.8839221341023791E-3</v>
      </c>
      <c r="F9" s="41">
        <v>587</v>
      </c>
      <c r="G9" s="37"/>
      <c r="H9" s="88"/>
    </row>
    <row r="10" spans="1:8" ht="16.5" thickBot="1" x14ac:dyDescent="0.3">
      <c r="A10" s="47" t="s">
        <v>38</v>
      </c>
      <c r="B10" s="48">
        <v>196</v>
      </c>
      <c r="C10" s="48">
        <v>672</v>
      </c>
      <c r="D10" s="80">
        <v>1</v>
      </c>
      <c r="E10" s="33">
        <f t="shared" si="0"/>
        <v>5.1020408163265302E-3</v>
      </c>
      <c r="F10" s="49">
        <v>2381</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22+D13</f>
        <v>32</v>
      </c>
      <c r="E12" s="70">
        <f>D12/D12</f>
        <v>1</v>
      </c>
      <c r="F12" s="29"/>
      <c r="G12" s="28"/>
      <c r="H12" s="88"/>
    </row>
    <row r="13" spans="1:8" ht="18.75" customHeight="1" thickBot="1" x14ac:dyDescent="0.3">
      <c r="A13" s="27" t="s">
        <v>35</v>
      </c>
      <c r="B13" s="26"/>
      <c r="C13" s="26"/>
      <c r="D13" s="71">
        <v>10</v>
      </c>
      <c r="E13" s="72">
        <f>D13/D12</f>
        <v>0.3125</v>
      </c>
      <c r="F13" s="25"/>
      <c r="G13" s="24"/>
      <c r="H13" s="88"/>
    </row>
    <row r="14" spans="1:8" ht="18.75" customHeight="1" x14ac:dyDescent="0.25">
      <c r="A14" s="31" t="s">
        <v>34</v>
      </c>
      <c r="B14" s="30"/>
      <c r="C14" s="30"/>
      <c r="D14" s="69">
        <f>4+D15</f>
        <v>8</v>
      </c>
      <c r="E14" s="70">
        <f>D14/D14</f>
        <v>1</v>
      </c>
      <c r="F14" s="29"/>
      <c r="G14" s="28"/>
      <c r="H14" s="88"/>
    </row>
    <row r="15" spans="1:8" ht="35.25" customHeight="1" thickBot="1" x14ac:dyDescent="0.3">
      <c r="A15" s="27" t="s">
        <v>56</v>
      </c>
      <c r="B15" s="26"/>
      <c r="C15" s="26"/>
      <c r="D15" s="71">
        <v>4</v>
      </c>
      <c r="E15" s="72">
        <f>D15/D14</f>
        <v>0.5</v>
      </c>
      <c r="F15" s="25"/>
      <c r="G15" s="24"/>
      <c r="H15" s="88"/>
    </row>
    <row r="16" spans="1:8" ht="18.75" customHeight="1" x14ac:dyDescent="0.25">
      <c r="A16" s="31" t="s">
        <v>53</v>
      </c>
      <c r="B16" s="30"/>
      <c r="C16" s="30"/>
      <c r="D16" s="69">
        <f>16+D17</f>
        <v>29</v>
      </c>
      <c r="E16" s="73">
        <f>D16/D16</f>
        <v>1</v>
      </c>
      <c r="F16" s="29"/>
      <c r="G16" s="28"/>
      <c r="H16" s="88"/>
    </row>
    <row r="17" spans="1:8" ht="16.5" thickBot="1" x14ac:dyDescent="0.3">
      <c r="A17" s="27" t="s">
        <v>52</v>
      </c>
      <c r="B17" s="26"/>
      <c r="C17" s="26"/>
      <c r="D17" s="42">
        <v>13</v>
      </c>
      <c r="E17" s="72">
        <f>D17/D16</f>
        <v>0.44827586206896552</v>
      </c>
      <c r="F17" s="25"/>
      <c r="G17" s="24"/>
      <c r="H17" s="88"/>
    </row>
    <row r="18" spans="1:8" ht="32.25" thickBot="1" x14ac:dyDescent="0.3">
      <c r="A18" s="68" t="s">
        <v>33</v>
      </c>
      <c r="B18" s="38"/>
      <c r="C18" s="38"/>
      <c r="D18" s="74">
        <v>23</v>
      </c>
      <c r="E18" s="75">
        <f>D18/(D18+7)</f>
        <v>0.76666666666666672</v>
      </c>
      <c r="F18" s="39"/>
      <c r="G18" s="40"/>
      <c r="H18" s="88"/>
    </row>
    <row r="19" spans="1:8" ht="51.75" customHeight="1" thickBot="1" x14ac:dyDescent="0.3">
      <c r="A19" s="94" t="s">
        <v>74</v>
      </c>
      <c r="B19" s="90"/>
      <c r="C19" s="90"/>
      <c r="D19" s="90"/>
      <c r="E19" s="90"/>
      <c r="F19" s="90"/>
      <c r="G19" s="91"/>
      <c r="H19" s="88"/>
    </row>
    <row r="20" spans="1:8" ht="36.75" customHeight="1" x14ac:dyDescent="0.25">
      <c r="A20" s="55" t="s">
        <v>30</v>
      </c>
      <c r="B20" s="92" t="s">
        <v>29</v>
      </c>
      <c r="C20" s="92"/>
      <c r="D20" s="81" t="s">
        <v>32</v>
      </c>
      <c r="E20" s="93" t="s">
        <v>65</v>
      </c>
      <c r="F20" s="93"/>
      <c r="G20" s="56" t="s">
        <v>63</v>
      </c>
      <c r="H20" s="88"/>
    </row>
    <row r="21" spans="1:8" x14ac:dyDescent="0.25">
      <c r="A21" s="14" t="s">
        <v>58</v>
      </c>
      <c r="B21" s="95">
        <v>0.40500000000000003</v>
      </c>
      <c r="C21" s="95"/>
      <c r="D21" s="62">
        <v>0.28599999999999998</v>
      </c>
      <c r="E21" s="95">
        <v>0.316</v>
      </c>
      <c r="F21" s="95"/>
      <c r="G21" s="82"/>
      <c r="H21" s="88"/>
    </row>
    <row r="22" spans="1:8" x14ac:dyDescent="0.25">
      <c r="A22" s="14" t="s">
        <v>59</v>
      </c>
      <c r="B22" s="95">
        <v>0.436</v>
      </c>
      <c r="C22" s="95"/>
      <c r="D22" s="63">
        <v>0.45200000000000001</v>
      </c>
      <c r="E22" s="95">
        <v>0.313</v>
      </c>
      <c r="F22" s="95"/>
      <c r="G22" s="82"/>
      <c r="H22" s="88"/>
    </row>
    <row r="23" spans="1:8" x14ac:dyDescent="0.25">
      <c r="A23" s="14" t="s">
        <v>60</v>
      </c>
      <c r="B23" s="95">
        <v>0.30299999999999999</v>
      </c>
      <c r="C23" s="95"/>
      <c r="D23" s="63">
        <v>0.36099999999999999</v>
      </c>
      <c r="E23" s="95">
        <v>0.42899999999999999</v>
      </c>
      <c r="F23" s="95"/>
      <c r="G23" s="82"/>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v>3.3</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4457-04CF-4AD6-9661-5F59EDBC184D}">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66</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25</v>
      </c>
      <c r="E6" s="33">
        <f>D6/B6</f>
        <v>5.4229934924078091E-3</v>
      </c>
      <c r="F6" s="41">
        <v>540</v>
      </c>
      <c r="G6" s="37"/>
      <c r="H6" s="88"/>
    </row>
    <row r="7" spans="1:8" x14ac:dyDescent="0.25">
      <c r="A7" s="14" t="s">
        <v>41</v>
      </c>
      <c r="B7" s="34">
        <v>13836</v>
      </c>
      <c r="C7" s="34">
        <v>126</v>
      </c>
      <c r="D7" s="41">
        <v>38</v>
      </c>
      <c r="E7" s="33">
        <f t="shared" ref="E7:E10" si="0">D7/B7</f>
        <v>2.7464585140213934E-3</v>
      </c>
      <c r="F7" s="41">
        <v>135</v>
      </c>
      <c r="G7" s="37"/>
      <c r="H7" s="88"/>
    </row>
    <row r="8" spans="1:8" x14ac:dyDescent="0.25">
      <c r="A8" s="14" t="s">
        <v>40</v>
      </c>
      <c r="B8" s="34">
        <v>2531</v>
      </c>
      <c r="C8" s="34">
        <v>509</v>
      </c>
      <c r="D8" s="41">
        <v>25</v>
      </c>
      <c r="E8" s="33">
        <f t="shared" si="0"/>
        <v>9.8775187672856587E-3</v>
      </c>
      <c r="F8" s="41">
        <v>624</v>
      </c>
      <c r="G8" s="37"/>
      <c r="H8" s="88"/>
    </row>
    <row r="9" spans="1:8" x14ac:dyDescent="0.25">
      <c r="A9" s="14" t="s">
        <v>39</v>
      </c>
      <c r="B9" s="34">
        <v>1387</v>
      </c>
      <c r="C9" s="34">
        <v>491</v>
      </c>
      <c r="D9" s="41">
        <v>6</v>
      </c>
      <c r="E9" s="33">
        <f t="shared" si="0"/>
        <v>4.3258832011535686E-3</v>
      </c>
      <c r="F9" s="41">
        <v>1019</v>
      </c>
      <c r="G9" s="37"/>
      <c r="H9" s="88"/>
    </row>
    <row r="10" spans="1:8" ht="16.5" thickBot="1" x14ac:dyDescent="0.3">
      <c r="A10" s="47" t="s">
        <v>38</v>
      </c>
      <c r="B10" s="48">
        <v>196</v>
      </c>
      <c r="C10" s="48">
        <v>672</v>
      </c>
      <c r="D10" s="80">
        <v>0</v>
      </c>
      <c r="E10" s="33">
        <f t="shared" si="0"/>
        <v>0</v>
      </c>
      <c r="F10" s="49" t="s">
        <v>72</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8+D13</f>
        <v>9</v>
      </c>
      <c r="E12" s="70">
        <f>D12/D12</f>
        <v>1</v>
      </c>
      <c r="F12" s="29"/>
      <c r="G12" s="28"/>
      <c r="H12" s="88"/>
    </row>
    <row r="13" spans="1:8" ht="18.75" customHeight="1" thickBot="1" x14ac:dyDescent="0.3">
      <c r="A13" s="27" t="s">
        <v>35</v>
      </c>
      <c r="B13" s="26"/>
      <c r="C13" s="26"/>
      <c r="D13" s="71">
        <v>1</v>
      </c>
      <c r="E13" s="72">
        <f>D13/D12</f>
        <v>0.1111111111111111</v>
      </c>
      <c r="F13" s="25"/>
      <c r="G13" s="24"/>
      <c r="H13" s="88"/>
    </row>
    <row r="14" spans="1:8" ht="18.75" customHeight="1" x14ac:dyDescent="0.25">
      <c r="A14" s="31" t="s">
        <v>34</v>
      </c>
      <c r="B14" s="30"/>
      <c r="C14" s="30"/>
      <c r="D14" s="69">
        <f>0+D15</f>
        <v>4</v>
      </c>
      <c r="E14" s="70">
        <f>D14/D14</f>
        <v>1</v>
      </c>
      <c r="F14" s="29"/>
      <c r="G14" s="28"/>
      <c r="H14" s="88"/>
    </row>
    <row r="15" spans="1:8" ht="35.25" customHeight="1" thickBot="1" x14ac:dyDescent="0.3">
      <c r="A15" s="27" t="s">
        <v>56</v>
      </c>
      <c r="B15" s="26"/>
      <c r="C15" s="26"/>
      <c r="D15" s="71">
        <v>4</v>
      </c>
      <c r="E15" s="72">
        <f>D15/D14</f>
        <v>1</v>
      </c>
      <c r="F15" s="25"/>
      <c r="G15" s="24"/>
      <c r="H15" s="88"/>
    </row>
    <row r="16" spans="1:8" ht="18.75" customHeight="1" x14ac:dyDescent="0.25">
      <c r="A16" s="31" t="s">
        <v>53</v>
      </c>
      <c r="B16" s="30"/>
      <c r="C16" s="30"/>
      <c r="D16" s="69">
        <f>14+D17</f>
        <v>18</v>
      </c>
      <c r="E16" s="73">
        <f>D16/D16</f>
        <v>1</v>
      </c>
      <c r="F16" s="29"/>
      <c r="G16" s="28"/>
      <c r="H16" s="88"/>
    </row>
    <row r="17" spans="1:8" ht="16.5" thickBot="1" x14ac:dyDescent="0.3">
      <c r="A17" s="27" t="s">
        <v>52</v>
      </c>
      <c r="B17" s="26"/>
      <c r="C17" s="26"/>
      <c r="D17" s="42">
        <v>4</v>
      </c>
      <c r="E17" s="72">
        <f>D17/D16</f>
        <v>0.22222222222222221</v>
      </c>
      <c r="F17" s="25"/>
      <c r="G17" s="24"/>
      <c r="H17" s="88"/>
    </row>
    <row r="18" spans="1:8" ht="32.25" thickBot="1" x14ac:dyDescent="0.3">
      <c r="A18" s="68" t="s">
        <v>33</v>
      </c>
      <c r="B18" s="38"/>
      <c r="C18" s="38"/>
      <c r="D18" s="74">
        <v>9</v>
      </c>
      <c r="E18" s="75">
        <f>D18/(D18+17)</f>
        <v>0.34615384615384615</v>
      </c>
      <c r="F18" s="39"/>
      <c r="G18" s="40"/>
      <c r="H18" s="88"/>
    </row>
    <row r="19" spans="1:8" ht="51.75" customHeight="1" thickBot="1" x14ac:dyDescent="0.3">
      <c r="A19" s="94" t="s">
        <v>74</v>
      </c>
      <c r="B19" s="90"/>
      <c r="C19" s="90"/>
      <c r="D19" s="90"/>
      <c r="E19" s="90"/>
      <c r="F19" s="90"/>
      <c r="G19" s="91"/>
      <c r="H19" s="88"/>
    </row>
    <row r="20" spans="1:8" ht="36.75" customHeight="1" x14ac:dyDescent="0.25">
      <c r="A20" s="55" t="s">
        <v>30</v>
      </c>
      <c r="B20" s="92" t="s">
        <v>29</v>
      </c>
      <c r="C20" s="92"/>
      <c r="D20" s="81" t="s">
        <v>32</v>
      </c>
      <c r="E20" s="93" t="s">
        <v>66</v>
      </c>
      <c r="F20" s="93"/>
      <c r="G20" s="56" t="s">
        <v>63</v>
      </c>
      <c r="H20" s="88"/>
    </row>
    <row r="21" spans="1:8" x14ac:dyDescent="0.25">
      <c r="A21" s="14" t="s">
        <v>58</v>
      </c>
      <c r="B21" s="95">
        <v>0.40500000000000003</v>
      </c>
      <c r="C21" s="95"/>
      <c r="D21" s="62">
        <v>0.28599999999999998</v>
      </c>
      <c r="E21" s="95">
        <v>0.42299999999999999</v>
      </c>
      <c r="F21" s="95"/>
      <c r="G21" s="82"/>
      <c r="H21" s="88"/>
    </row>
    <row r="22" spans="1:8" x14ac:dyDescent="0.25">
      <c r="A22" s="14" t="s">
        <v>59</v>
      </c>
      <c r="B22" s="95">
        <v>0.436</v>
      </c>
      <c r="C22" s="95"/>
      <c r="D22" s="63">
        <v>0.45200000000000001</v>
      </c>
      <c r="E22" s="95">
        <v>0.375</v>
      </c>
      <c r="F22" s="95"/>
      <c r="G22" s="82"/>
      <c r="H22" s="88"/>
    </row>
    <row r="23" spans="1:8" x14ac:dyDescent="0.25">
      <c r="A23" s="14" t="s">
        <v>60</v>
      </c>
      <c r="B23" s="95">
        <v>0.30299999999999999</v>
      </c>
      <c r="C23" s="95"/>
      <c r="D23" s="63">
        <v>0.36099999999999999</v>
      </c>
      <c r="E23" s="95">
        <v>0.28599999999999998</v>
      </c>
      <c r="F23" s="95"/>
      <c r="G23" s="82"/>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v>9.1</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BCDB-C53D-47D3-8949-49C4093BB054}">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67</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27</v>
      </c>
      <c r="E6" s="33">
        <f>D6/B6</f>
        <v>5.8568329718004337E-3</v>
      </c>
      <c r="F6" s="41">
        <v>404</v>
      </c>
      <c r="G6" s="37"/>
      <c r="H6" s="88"/>
    </row>
    <row r="7" spans="1:8" x14ac:dyDescent="0.25">
      <c r="A7" s="14" t="s">
        <v>41</v>
      </c>
      <c r="B7" s="34">
        <v>13836</v>
      </c>
      <c r="C7" s="34">
        <v>126</v>
      </c>
      <c r="D7" s="41">
        <v>51</v>
      </c>
      <c r="E7" s="33">
        <f t="shared" ref="E7:E10" si="0">D7/B7</f>
        <v>3.686036426712923E-3</v>
      </c>
      <c r="F7" s="41">
        <v>177</v>
      </c>
      <c r="G7" s="37"/>
      <c r="H7" s="88"/>
    </row>
    <row r="8" spans="1:8" x14ac:dyDescent="0.25">
      <c r="A8" s="14" t="s">
        <v>40</v>
      </c>
      <c r="B8" s="34">
        <v>2531</v>
      </c>
      <c r="C8" s="34">
        <v>509</v>
      </c>
      <c r="D8" s="41">
        <v>21</v>
      </c>
      <c r="E8" s="33">
        <f t="shared" si="0"/>
        <v>8.2971157645199533E-3</v>
      </c>
      <c r="F8" s="41">
        <v>836</v>
      </c>
      <c r="G8" s="37"/>
      <c r="H8" s="88"/>
    </row>
    <row r="9" spans="1:8" x14ac:dyDescent="0.25">
      <c r="A9" s="14" t="s">
        <v>39</v>
      </c>
      <c r="B9" s="34">
        <v>1387</v>
      </c>
      <c r="C9" s="34">
        <v>491</v>
      </c>
      <c r="D9" s="41">
        <v>11</v>
      </c>
      <c r="E9" s="33">
        <f t="shared" si="0"/>
        <v>7.9307858687815425E-3</v>
      </c>
      <c r="F9" s="41">
        <v>680</v>
      </c>
      <c r="G9" s="37"/>
      <c r="H9" s="88"/>
    </row>
    <row r="10" spans="1:8" ht="16.5" thickBot="1" x14ac:dyDescent="0.3">
      <c r="A10" s="47" t="s">
        <v>38</v>
      </c>
      <c r="B10" s="48">
        <v>196</v>
      </c>
      <c r="C10" s="48">
        <v>672</v>
      </c>
      <c r="D10" s="80">
        <v>4</v>
      </c>
      <c r="E10" s="33">
        <f t="shared" si="0"/>
        <v>2.0408163265306121E-2</v>
      </c>
      <c r="F10" s="49">
        <v>1131</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24+D13</f>
        <v>32</v>
      </c>
      <c r="E12" s="70">
        <f>D12/D12</f>
        <v>1</v>
      </c>
      <c r="F12" s="29"/>
      <c r="G12" s="28"/>
      <c r="H12" s="88"/>
    </row>
    <row r="13" spans="1:8" ht="18.75" customHeight="1" thickBot="1" x14ac:dyDescent="0.3">
      <c r="A13" s="27" t="s">
        <v>35</v>
      </c>
      <c r="B13" s="26"/>
      <c r="C13" s="26"/>
      <c r="D13" s="71">
        <v>8</v>
      </c>
      <c r="E13" s="72">
        <f>D13/D12</f>
        <v>0.25</v>
      </c>
      <c r="F13" s="25"/>
      <c r="G13" s="24"/>
      <c r="H13" s="88"/>
    </row>
    <row r="14" spans="1:8" ht="18.75" customHeight="1" x14ac:dyDescent="0.25">
      <c r="A14" s="31" t="s">
        <v>34</v>
      </c>
      <c r="B14" s="30"/>
      <c r="C14" s="30"/>
      <c r="D14" s="69">
        <f>11+D15</f>
        <v>14</v>
      </c>
      <c r="E14" s="70">
        <f>D14/D14</f>
        <v>1</v>
      </c>
      <c r="F14" s="29"/>
      <c r="G14" s="28"/>
      <c r="H14" s="88"/>
    </row>
    <row r="15" spans="1:8" ht="35.25" customHeight="1" thickBot="1" x14ac:dyDescent="0.3">
      <c r="A15" s="27" t="s">
        <v>56</v>
      </c>
      <c r="B15" s="26"/>
      <c r="C15" s="26"/>
      <c r="D15" s="71">
        <v>3</v>
      </c>
      <c r="E15" s="72">
        <f>D15/D14</f>
        <v>0.21428571428571427</v>
      </c>
      <c r="F15" s="25"/>
      <c r="G15" s="24"/>
      <c r="H15" s="88"/>
    </row>
    <row r="16" spans="1:8" ht="18.75" customHeight="1" x14ac:dyDescent="0.25">
      <c r="A16" s="31" t="s">
        <v>53</v>
      </c>
      <c r="B16" s="30"/>
      <c r="C16" s="30"/>
      <c r="D16" s="69">
        <f>9+D17</f>
        <v>32</v>
      </c>
      <c r="E16" s="73">
        <f>D16/D16</f>
        <v>1</v>
      </c>
      <c r="F16" s="29"/>
      <c r="G16" s="28"/>
      <c r="H16" s="88"/>
    </row>
    <row r="17" spans="1:8" ht="16.5" thickBot="1" x14ac:dyDescent="0.3">
      <c r="A17" s="27" t="s">
        <v>52</v>
      </c>
      <c r="B17" s="26"/>
      <c r="C17" s="26"/>
      <c r="D17" s="42">
        <v>23</v>
      </c>
      <c r="E17" s="72">
        <f>D17/D16</f>
        <v>0.71875</v>
      </c>
      <c r="F17" s="25"/>
      <c r="G17" s="24"/>
      <c r="H17" s="88"/>
    </row>
    <row r="18" spans="1:8" ht="32.25" thickBot="1" x14ac:dyDescent="0.3">
      <c r="A18" s="68" t="s">
        <v>33</v>
      </c>
      <c r="B18" s="38"/>
      <c r="C18" s="38"/>
      <c r="D18" s="74">
        <v>13</v>
      </c>
      <c r="E18" s="75">
        <f>D18/(D18+14)</f>
        <v>0.48148148148148145</v>
      </c>
      <c r="F18" s="39"/>
      <c r="G18" s="40"/>
      <c r="H18" s="88"/>
    </row>
    <row r="19" spans="1:8" ht="51.75" customHeight="1" thickBot="1" x14ac:dyDescent="0.3">
      <c r="A19" s="89" t="s">
        <v>75</v>
      </c>
      <c r="B19" s="90"/>
      <c r="C19" s="90"/>
      <c r="D19" s="90"/>
      <c r="E19" s="90"/>
      <c r="F19" s="90"/>
      <c r="G19" s="91"/>
      <c r="H19" s="88"/>
    </row>
    <row r="20" spans="1:8" ht="36.75" customHeight="1" x14ac:dyDescent="0.25">
      <c r="A20" s="55" t="s">
        <v>30</v>
      </c>
      <c r="B20" s="92" t="s">
        <v>29</v>
      </c>
      <c r="C20" s="92"/>
      <c r="D20" s="81" t="s">
        <v>32</v>
      </c>
      <c r="E20" s="93" t="s">
        <v>67</v>
      </c>
      <c r="F20" s="93"/>
      <c r="G20" s="56" t="s">
        <v>63</v>
      </c>
      <c r="H20" s="88"/>
    </row>
    <row r="21" spans="1:8" x14ac:dyDescent="0.25">
      <c r="A21" s="14" t="s">
        <v>58</v>
      </c>
      <c r="B21" s="95">
        <v>0.40500000000000003</v>
      </c>
      <c r="C21" s="95"/>
      <c r="D21" s="62">
        <v>0.28599999999999998</v>
      </c>
      <c r="E21" s="95">
        <v>3.6999999999999998E-2</v>
      </c>
      <c r="F21" s="95"/>
      <c r="G21" s="82"/>
      <c r="H21" s="88"/>
    </row>
    <row r="22" spans="1:8" x14ac:dyDescent="0.25">
      <c r="A22" s="14" t="s">
        <v>59</v>
      </c>
      <c r="B22" s="95">
        <v>0.436</v>
      </c>
      <c r="C22" s="95"/>
      <c r="D22" s="63">
        <v>0.45200000000000001</v>
      </c>
      <c r="E22" s="95">
        <v>0.222</v>
      </c>
      <c r="F22" s="95"/>
      <c r="G22" s="82"/>
      <c r="H22" s="88"/>
    </row>
    <row r="23" spans="1:8" x14ac:dyDescent="0.25">
      <c r="A23" s="14" t="s">
        <v>60</v>
      </c>
      <c r="B23" s="95">
        <v>0.30299999999999999</v>
      </c>
      <c r="C23" s="95"/>
      <c r="D23" s="63">
        <v>0.36099999999999999</v>
      </c>
      <c r="E23" s="95">
        <v>0.214</v>
      </c>
      <c r="F23" s="95"/>
      <c r="G23" s="82"/>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t="s">
        <v>71</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1</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1</v>
      </c>
      <c r="G34" s="66">
        <v>1</v>
      </c>
      <c r="H34" s="99"/>
    </row>
    <row r="35" spans="1:8" x14ac:dyDescent="0.25">
      <c r="A35" s="14" t="s">
        <v>17</v>
      </c>
      <c r="B35" s="102">
        <v>0.57079171723940503</v>
      </c>
      <c r="C35" s="102"/>
      <c r="D35" s="44">
        <v>0.55649999999999999</v>
      </c>
      <c r="E35" s="41">
        <v>124</v>
      </c>
      <c r="F35" s="76">
        <v>0</v>
      </c>
      <c r="G35" s="66">
        <v>1</v>
      </c>
      <c r="H35" s="99"/>
    </row>
    <row r="36" spans="1:8" ht="31.5" customHeight="1" x14ac:dyDescent="0.25">
      <c r="A36" s="14" t="s">
        <v>16</v>
      </c>
      <c r="B36" s="102">
        <v>0.47512455188664032</v>
      </c>
      <c r="C36" s="102"/>
      <c r="D36" s="44">
        <v>0.42859999999999998</v>
      </c>
      <c r="E36" s="41">
        <v>126</v>
      </c>
      <c r="F36" s="76">
        <v>0</v>
      </c>
      <c r="G36" s="66">
        <v>1</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1</v>
      </c>
      <c r="G38" s="66">
        <v>1</v>
      </c>
      <c r="H38" s="99"/>
    </row>
    <row r="39" spans="1:8" x14ac:dyDescent="0.25">
      <c r="A39" s="13" t="s">
        <v>13</v>
      </c>
      <c r="B39" s="102" t="s">
        <v>51</v>
      </c>
      <c r="C39" s="102"/>
      <c r="D39" s="43">
        <v>0.60640000000000005</v>
      </c>
      <c r="E39" s="41">
        <v>94</v>
      </c>
      <c r="F39" s="76">
        <v>1</v>
      </c>
      <c r="G39" s="66">
        <v>1</v>
      </c>
      <c r="H39" s="99"/>
    </row>
    <row r="40" spans="1:8" x14ac:dyDescent="0.25">
      <c r="A40" s="13" t="s">
        <v>12</v>
      </c>
      <c r="B40" s="102" t="s">
        <v>51</v>
      </c>
      <c r="C40" s="102"/>
      <c r="D40" s="44">
        <v>0.78400000000000003</v>
      </c>
      <c r="E40" s="41">
        <v>125</v>
      </c>
      <c r="F40" s="76">
        <v>1</v>
      </c>
      <c r="G40" s="66">
        <v>1</v>
      </c>
      <c r="H40" s="99"/>
    </row>
    <row r="41" spans="1:8" x14ac:dyDescent="0.25">
      <c r="A41" s="13" t="s">
        <v>11</v>
      </c>
      <c r="B41" s="102" t="s">
        <v>51</v>
      </c>
      <c r="C41" s="102"/>
      <c r="D41" s="44">
        <v>0.77239999999999998</v>
      </c>
      <c r="E41" s="41">
        <v>123</v>
      </c>
      <c r="F41" s="76">
        <v>1</v>
      </c>
      <c r="G41" s="66">
        <v>1</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1</v>
      </c>
      <c r="H44" s="99"/>
    </row>
    <row r="45" spans="1:8" x14ac:dyDescent="0.25">
      <c r="A45" s="8" t="s">
        <v>7</v>
      </c>
      <c r="B45" s="102">
        <v>0.53092926905840643</v>
      </c>
      <c r="C45" s="102"/>
      <c r="D45" s="44">
        <v>0.57499999999999996</v>
      </c>
      <c r="E45" s="41">
        <v>120</v>
      </c>
      <c r="F45" s="76">
        <v>1</v>
      </c>
      <c r="G45" s="66">
        <v>1</v>
      </c>
      <c r="H45" s="99"/>
    </row>
    <row r="46" spans="1:8" x14ac:dyDescent="0.25">
      <c r="A46" s="8" t="s">
        <v>6</v>
      </c>
      <c r="B46" s="102">
        <v>0.66226255679497203</v>
      </c>
      <c r="C46" s="102"/>
      <c r="D46" s="44">
        <v>0.69840000000000002</v>
      </c>
      <c r="E46" s="41">
        <v>126</v>
      </c>
      <c r="F46" s="76">
        <v>0</v>
      </c>
      <c r="G46" s="66">
        <v>1</v>
      </c>
      <c r="H46" s="99"/>
    </row>
    <row r="47" spans="1:8" ht="31.5" x14ac:dyDescent="0.25">
      <c r="A47" s="8" t="s">
        <v>5</v>
      </c>
      <c r="B47" s="102">
        <v>0.46463132283417963</v>
      </c>
      <c r="C47" s="102"/>
      <c r="D47" s="44">
        <v>0.46150000000000002</v>
      </c>
      <c r="E47" s="41">
        <v>104</v>
      </c>
      <c r="F47" s="76">
        <v>0</v>
      </c>
      <c r="G47" s="66">
        <v>1</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1</v>
      </c>
      <c r="G49" s="66">
        <v>1</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1</v>
      </c>
      <c r="G51" s="66">
        <v>1</v>
      </c>
      <c r="H51" s="99"/>
    </row>
    <row r="52" spans="1:8" ht="16.5" thickBot="1" x14ac:dyDescent="0.3">
      <c r="A52" s="7" t="s">
        <v>0</v>
      </c>
      <c r="B52" s="103" t="s">
        <v>51</v>
      </c>
      <c r="C52" s="103"/>
      <c r="D52" s="58">
        <v>0.78569999999999995</v>
      </c>
      <c r="E52" s="42">
        <v>84</v>
      </c>
      <c r="F52" s="78">
        <v>1</v>
      </c>
      <c r="G52" s="67">
        <v>1</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358A-7669-4431-850F-CC53CED0BB91}">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68</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17</v>
      </c>
      <c r="E6" s="33">
        <f>D6/B6</f>
        <v>3.68763557483731E-3</v>
      </c>
      <c r="F6" s="41">
        <v>354</v>
      </c>
      <c r="G6" s="37"/>
      <c r="H6" s="88"/>
    </row>
    <row r="7" spans="1:8" x14ac:dyDescent="0.25">
      <c r="A7" s="14" t="s">
        <v>41</v>
      </c>
      <c r="B7" s="34">
        <v>13836</v>
      </c>
      <c r="C7" s="34">
        <v>126</v>
      </c>
      <c r="D7" s="41">
        <v>20</v>
      </c>
      <c r="E7" s="33">
        <f t="shared" ref="E7:E10" si="0">D7/B7</f>
        <v>1.4455044810638912E-3</v>
      </c>
      <c r="F7" s="41">
        <v>193</v>
      </c>
      <c r="G7" s="37"/>
      <c r="H7" s="88"/>
    </row>
    <row r="8" spans="1:8" x14ac:dyDescent="0.25">
      <c r="A8" s="14" t="s">
        <v>40</v>
      </c>
      <c r="B8" s="34">
        <v>2531</v>
      </c>
      <c r="C8" s="34">
        <v>509</v>
      </c>
      <c r="D8" s="41">
        <v>0</v>
      </c>
      <c r="E8" s="33">
        <f t="shared" si="0"/>
        <v>0</v>
      </c>
      <c r="F8" s="41" t="s">
        <v>72</v>
      </c>
      <c r="G8" s="37"/>
      <c r="H8" s="88"/>
    </row>
    <row r="9" spans="1:8" x14ac:dyDescent="0.25">
      <c r="A9" s="14" t="s">
        <v>39</v>
      </c>
      <c r="B9" s="34">
        <v>1387</v>
      </c>
      <c r="C9" s="34">
        <v>491</v>
      </c>
      <c r="D9" s="41">
        <v>0</v>
      </c>
      <c r="E9" s="33">
        <f t="shared" si="0"/>
        <v>0</v>
      </c>
      <c r="F9" s="41" t="s">
        <v>72</v>
      </c>
      <c r="G9" s="37"/>
      <c r="H9" s="88"/>
    </row>
    <row r="10" spans="1:8" ht="16.5" thickBot="1" x14ac:dyDescent="0.3">
      <c r="A10" s="47" t="s">
        <v>38</v>
      </c>
      <c r="B10" s="48">
        <v>196</v>
      </c>
      <c r="C10" s="48">
        <v>672</v>
      </c>
      <c r="D10" s="41">
        <v>0</v>
      </c>
      <c r="E10" s="33">
        <f t="shared" si="0"/>
        <v>0</v>
      </c>
      <c r="F10" s="41" t="s">
        <v>72</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10+D13</f>
        <v>14</v>
      </c>
      <c r="E12" s="70">
        <f>D12/D12</f>
        <v>1</v>
      </c>
      <c r="F12" s="29"/>
      <c r="G12" s="28"/>
      <c r="H12" s="88"/>
    </row>
    <row r="13" spans="1:8" ht="18.75" customHeight="1" thickBot="1" x14ac:dyDescent="0.3">
      <c r="A13" s="27" t="s">
        <v>35</v>
      </c>
      <c r="B13" s="26"/>
      <c r="C13" s="26"/>
      <c r="D13" s="71">
        <v>4</v>
      </c>
      <c r="E13" s="72">
        <f>D13/D12</f>
        <v>0.2857142857142857</v>
      </c>
      <c r="F13" s="25"/>
      <c r="G13" s="24"/>
      <c r="H13" s="88"/>
    </row>
    <row r="14" spans="1:8" ht="18.75" customHeight="1" x14ac:dyDescent="0.25">
      <c r="A14" s="31" t="s">
        <v>34</v>
      </c>
      <c r="B14" s="30"/>
      <c r="C14" s="30"/>
      <c r="D14" s="69">
        <f>11+D15</f>
        <v>11</v>
      </c>
      <c r="E14" s="70">
        <f>D14/D14</f>
        <v>1</v>
      </c>
      <c r="F14" s="29"/>
      <c r="G14" s="28"/>
      <c r="H14" s="88"/>
    </row>
    <row r="15" spans="1:8" ht="35.25" customHeight="1" thickBot="1" x14ac:dyDescent="0.3">
      <c r="A15" s="27" t="s">
        <v>56</v>
      </c>
      <c r="B15" s="26"/>
      <c r="C15" s="26"/>
      <c r="D15" s="71">
        <v>0</v>
      </c>
      <c r="E15" s="72">
        <f>D15/D14</f>
        <v>0</v>
      </c>
      <c r="F15" s="25"/>
      <c r="G15" s="24"/>
      <c r="H15" s="88"/>
    </row>
    <row r="16" spans="1:8" ht="18.75" customHeight="1" x14ac:dyDescent="0.25">
      <c r="A16" s="31" t="s">
        <v>53</v>
      </c>
      <c r="B16" s="30"/>
      <c r="C16" s="30"/>
      <c r="D16" s="69">
        <f>3+D17</f>
        <v>11</v>
      </c>
      <c r="E16" s="73">
        <f>D16/D16</f>
        <v>1</v>
      </c>
      <c r="F16" s="29"/>
      <c r="G16" s="28"/>
      <c r="H16" s="88"/>
    </row>
    <row r="17" spans="1:8" ht="16.5" thickBot="1" x14ac:dyDescent="0.3">
      <c r="A17" s="27" t="s">
        <v>52</v>
      </c>
      <c r="B17" s="26"/>
      <c r="C17" s="26"/>
      <c r="D17" s="42">
        <v>8</v>
      </c>
      <c r="E17" s="72">
        <f>D17/D16</f>
        <v>0.72727272727272729</v>
      </c>
      <c r="F17" s="25"/>
      <c r="G17" s="24"/>
      <c r="H17" s="88"/>
    </row>
    <row r="18" spans="1:8" ht="32.25" thickBot="1" x14ac:dyDescent="0.3">
      <c r="A18" s="68" t="s">
        <v>33</v>
      </c>
      <c r="B18" s="38"/>
      <c r="C18" s="38"/>
      <c r="D18" s="74">
        <v>9</v>
      </c>
      <c r="E18" s="75">
        <f>D18/(D18+8)</f>
        <v>0.52941176470588236</v>
      </c>
      <c r="F18" s="39"/>
      <c r="G18" s="40"/>
      <c r="H18" s="88"/>
    </row>
    <row r="19" spans="1:8" ht="51.75" customHeight="1" thickBot="1" x14ac:dyDescent="0.3">
      <c r="A19" s="94" t="s">
        <v>74</v>
      </c>
      <c r="B19" s="90"/>
      <c r="C19" s="90"/>
      <c r="D19" s="90"/>
      <c r="E19" s="90"/>
      <c r="F19" s="90"/>
      <c r="G19" s="91"/>
      <c r="H19" s="88"/>
    </row>
    <row r="20" spans="1:8" ht="36.75" customHeight="1" x14ac:dyDescent="0.25">
      <c r="A20" s="55" t="s">
        <v>30</v>
      </c>
      <c r="B20" s="92" t="s">
        <v>29</v>
      </c>
      <c r="C20" s="92"/>
      <c r="D20" s="81" t="s">
        <v>32</v>
      </c>
      <c r="E20" s="93" t="s">
        <v>68</v>
      </c>
      <c r="F20" s="93"/>
      <c r="G20" s="56" t="s">
        <v>63</v>
      </c>
      <c r="H20" s="88"/>
    </row>
    <row r="21" spans="1:8" x14ac:dyDescent="0.25">
      <c r="A21" s="14" t="s">
        <v>58</v>
      </c>
      <c r="B21" s="95">
        <v>0.40500000000000003</v>
      </c>
      <c r="C21" s="95"/>
      <c r="D21" s="62">
        <v>0.28599999999999998</v>
      </c>
      <c r="E21" s="95">
        <v>0.33300000000000002</v>
      </c>
      <c r="F21" s="95"/>
      <c r="G21" s="82"/>
      <c r="H21" s="88"/>
    </row>
    <row r="22" spans="1:8" x14ac:dyDescent="0.25">
      <c r="A22" s="14" t="s">
        <v>59</v>
      </c>
      <c r="B22" s="95">
        <v>0.436</v>
      </c>
      <c r="C22" s="95"/>
      <c r="D22" s="63">
        <v>0.45200000000000001</v>
      </c>
      <c r="E22" s="95">
        <v>0.57099999999999995</v>
      </c>
      <c r="F22" s="95"/>
      <c r="G22" s="82"/>
      <c r="H22" s="88"/>
    </row>
    <row r="23" spans="1:8" x14ac:dyDescent="0.25">
      <c r="A23" s="14" t="s">
        <v>60</v>
      </c>
      <c r="B23" s="95">
        <v>0.30299999999999999</v>
      </c>
      <c r="C23" s="95"/>
      <c r="D23" s="63">
        <v>0.36099999999999999</v>
      </c>
      <c r="E23" s="95">
        <v>0</v>
      </c>
      <c r="F23" s="95"/>
      <c r="G23" s="82"/>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v>2.4</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2706F-ACFE-4DD6-ADF3-628BD4A1A62D}">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69</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28</v>
      </c>
      <c r="E6" s="33">
        <f>D6/B6</f>
        <v>6.073752711496746E-3</v>
      </c>
      <c r="F6" s="41">
        <v>430</v>
      </c>
      <c r="G6" s="37"/>
      <c r="H6" s="88"/>
    </row>
    <row r="7" spans="1:8" x14ac:dyDescent="0.25">
      <c r="A7" s="14" t="s">
        <v>41</v>
      </c>
      <c r="B7" s="34">
        <v>13836</v>
      </c>
      <c r="C7" s="34">
        <v>126</v>
      </c>
      <c r="D7" s="41">
        <v>30</v>
      </c>
      <c r="E7" s="33">
        <f t="shared" ref="E7:E10" si="0">D7/B7</f>
        <v>2.1682567215958368E-3</v>
      </c>
      <c r="F7" s="41">
        <v>188</v>
      </c>
      <c r="G7" s="37"/>
      <c r="H7" s="88"/>
    </row>
    <row r="8" spans="1:8" x14ac:dyDescent="0.25">
      <c r="A8" s="14" t="s">
        <v>40</v>
      </c>
      <c r="B8" s="34">
        <v>2531</v>
      </c>
      <c r="C8" s="34">
        <v>509</v>
      </c>
      <c r="D8" s="41">
        <v>0</v>
      </c>
      <c r="E8" s="33">
        <f t="shared" si="0"/>
        <v>0</v>
      </c>
      <c r="F8" s="41" t="s">
        <v>72</v>
      </c>
      <c r="G8" s="37"/>
      <c r="H8" s="88"/>
    </row>
    <row r="9" spans="1:8" x14ac:dyDescent="0.25">
      <c r="A9" s="14" t="s">
        <v>39</v>
      </c>
      <c r="B9" s="34">
        <v>1387</v>
      </c>
      <c r="C9" s="34">
        <v>491</v>
      </c>
      <c r="D9" s="41">
        <v>3</v>
      </c>
      <c r="E9" s="33">
        <f t="shared" si="0"/>
        <v>2.1629416005767843E-3</v>
      </c>
      <c r="F9" s="41">
        <v>484</v>
      </c>
      <c r="G9" s="37"/>
      <c r="H9" s="88"/>
    </row>
    <row r="10" spans="1:8" ht="16.5" thickBot="1" x14ac:dyDescent="0.3">
      <c r="A10" s="47" t="s">
        <v>38</v>
      </c>
      <c r="B10" s="48">
        <v>196</v>
      </c>
      <c r="C10" s="48">
        <v>672</v>
      </c>
      <c r="D10" s="80">
        <v>0</v>
      </c>
      <c r="E10" s="33">
        <f t="shared" si="0"/>
        <v>0</v>
      </c>
      <c r="F10" s="49" t="s">
        <v>72</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22+D13</f>
        <v>29</v>
      </c>
      <c r="E12" s="70">
        <f>D12/D12</f>
        <v>1</v>
      </c>
      <c r="F12" s="29"/>
      <c r="G12" s="28"/>
      <c r="H12" s="88"/>
    </row>
    <row r="13" spans="1:8" ht="18.75" customHeight="1" thickBot="1" x14ac:dyDescent="0.3">
      <c r="A13" s="27" t="s">
        <v>35</v>
      </c>
      <c r="B13" s="26"/>
      <c r="C13" s="26"/>
      <c r="D13" s="71">
        <v>7</v>
      </c>
      <c r="E13" s="72">
        <f>D13/D12</f>
        <v>0.2413793103448276</v>
      </c>
      <c r="F13" s="25"/>
      <c r="G13" s="24"/>
      <c r="H13" s="88"/>
    </row>
    <row r="14" spans="1:8" ht="18.75" customHeight="1" x14ac:dyDescent="0.25">
      <c r="A14" s="31" t="s">
        <v>34</v>
      </c>
      <c r="B14" s="30"/>
      <c r="C14" s="30"/>
      <c r="D14" s="69">
        <f>6+D15</f>
        <v>6</v>
      </c>
      <c r="E14" s="70">
        <f>D14/D14</f>
        <v>1</v>
      </c>
      <c r="F14" s="29"/>
      <c r="G14" s="28"/>
      <c r="H14" s="88"/>
    </row>
    <row r="15" spans="1:8" ht="35.25" customHeight="1" thickBot="1" x14ac:dyDescent="0.3">
      <c r="A15" s="27" t="s">
        <v>56</v>
      </c>
      <c r="B15" s="26"/>
      <c r="C15" s="26"/>
      <c r="D15" s="71">
        <v>0</v>
      </c>
      <c r="E15" s="72">
        <f>D15/D14</f>
        <v>0</v>
      </c>
      <c r="F15" s="25"/>
      <c r="G15" s="24"/>
      <c r="H15" s="88"/>
    </row>
    <row r="16" spans="1:8" ht="18.75" customHeight="1" x14ac:dyDescent="0.25">
      <c r="A16" s="31" t="s">
        <v>53</v>
      </c>
      <c r="B16" s="30"/>
      <c r="C16" s="30"/>
      <c r="D16" s="69">
        <f>24+D17</f>
        <v>37</v>
      </c>
      <c r="E16" s="73">
        <f>D16/D16</f>
        <v>1</v>
      </c>
      <c r="F16" s="29"/>
      <c r="G16" s="28"/>
      <c r="H16" s="88"/>
    </row>
    <row r="17" spans="1:8" ht="16.5" thickBot="1" x14ac:dyDescent="0.3">
      <c r="A17" s="27" t="s">
        <v>52</v>
      </c>
      <c r="B17" s="26"/>
      <c r="C17" s="26"/>
      <c r="D17" s="42">
        <v>13</v>
      </c>
      <c r="E17" s="72">
        <f>D17/D16</f>
        <v>0.35135135135135137</v>
      </c>
      <c r="F17" s="25"/>
      <c r="G17" s="24"/>
      <c r="H17" s="88"/>
    </row>
    <row r="18" spans="1:8" ht="32.25" thickBot="1" x14ac:dyDescent="0.3">
      <c r="A18" s="68" t="s">
        <v>33</v>
      </c>
      <c r="B18" s="38"/>
      <c r="C18" s="38"/>
      <c r="D18" s="74">
        <v>8</v>
      </c>
      <c r="E18" s="75">
        <f>D18/(D18+17)</f>
        <v>0.32</v>
      </c>
      <c r="F18" s="39"/>
      <c r="G18" s="40"/>
      <c r="H18" s="88"/>
    </row>
    <row r="19" spans="1:8" ht="51.75" customHeight="1" thickBot="1" x14ac:dyDescent="0.3">
      <c r="A19" s="94" t="s">
        <v>74</v>
      </c>
      <c r="B19" s="90"/>
      <c r="C19" s="90"/>
      <c r="D19" s="90"/>
      <c r="E19" s="90"/>
      <c r="F19" s="90"/>
      <c r="G19" s="91"/>
      <c r="H19" s="88"/>
    </row>
    <row r="20" spans="1:8" ht="36.75" customHeight="1" x14ac:dyDescent="0.25">
      <c r="A20" s="55" t="s">
        <v>30</v>
      </c>
      <c r="B20" s="92" t="s">
        <v>29</v>
      </c>
      <c r="C20" s="92"/>
      <c r="D20" s="81" t="s">
        <v>32</v>
      </c>
      <c r="E20" s="93" t="s">
        <v>69</v>
      </c>
      <c r="F20" s="93"/>
      <c r="G20" s="56" t="s">
        <v>63</v>
      </c>
      <c r="H20" s="88"/>
    </row>
    <row r="21" spans="1:8" x14ac:dyDescent="0.25">
      <c r="A21" s="14" t="s">
        <v>58</v>
      </c>
      <c r="B21" s="95">
        <v>0.40500000000000003</v>
      </c>
      <c r="C21" s="95"/>
      <c r="D21" s="62">
        <v>0.28599999999999998</v>
      </c>
      <c r="E21" s="95">
        <v>0.30599999999999999</v>
      </c>
      <c r="F21" s="95"/>
      <c r="G21" s="82"/>
      <c r="H21" s="88"/>
    </row>
    <row r="22" spans="1:8" x14ac:dyDescent="0.25">
      <c r="A22" s="14" t="s">
        <v>59</v>
      </c>
      <c r="B22" s="95">
        <v>0.436</v>
      </c>
      <c r="C22" s="95"/>
      <c r="D22" s="63">
        <v>0.45200000000000001</v>
      </c>
      <c r="E22" s="95">
        <v>0.14299999999999999</v>
      </c>
      <c r="F22" s="95"/>
      <c r="G22" s="82"/>
      <c r="H22" s="88"/>
    </row>
    <row r="23" spans="1:8" x14ac:dyDescent="0.25">
      <c r="A23" s="14" t="s">
        <v>60</v>
      </c>
      <c r="B23" s="95">
        <v>0.30299999999999999</v>
      </c>
      <c r="C23" s="95"/>
      <c r="D23" s="63">
        <v>0.36099999999999999</v>
      </c>
      <c r="E23" s="95">
        <v>0.4</v>
      </c>
      <c r="F23" s="95"/>
      <c r="G23" s="82"/>
      <c r="H23" s="88"/>
    </row>
    <row r="24" spans="1:8" s="22" customFormat="1" ht="31.5" x14ac:dyDescent="0.25">
      <c r="A24" s="23" t="s">
        <v>61</v>
      </c>
      <c r="B24" s="95">
        <v>8.3000000000000004E-2</v>
      </c>
      <c r="C24" s="95"/>
      <c r="D24" s="63">
        <v>3.6999999999999998E-2</v>
      </c>
      <c r="E24" s="95">
        <v>2.9000000000000001E-2</v>
      </c>
      <c r="F24" s="95"/>
      <c r="G24" s="82"/>
      <c r="H24" s="88"/>
    </row>
    <row r="25" spans="1:8" ht="32.25" thickBot="1" x14ac:dyDescent="0.3">
      <c r="A25" s="27" t="s">
        <v>62</v>
      </c>
      <c r="B25" s="96">
        <v>4.0999999999999996</v>
      </c>
      <c r="C25" s="96"/>
      <c r="D25" s="59">
        <v>6.2</v>
      </c>
      <c r="E25" s="97">
        <v>4</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853B9-E1B0-4931-B0F4-88826A86553D}">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70</v>
      </c>
      <c r="E3" s="93"/>
      <c r="F3" s="93"/>
      <c r="G3" s="56"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17</v>
      </c>
      <c r="E6" s="33">
        <f>D6/B6</f>
        <v>3.68763557483731E-3</v>
      </c>
      <c r="F6" s="41">
        <v>384</v>
      </c>
      <c r="G6" s="37"/>
      <c r="H6" s="88"/>
    </row>
    <row r="7" spans="1:8" x14ac:dyDescent="0.25">
      <c r="A7" s="14" t="s">
        <v>41</v>
      </c>
      <c r="B7" s="34">
        <v>13836</v>
      </c>
      <c r="C7" s="34">
        <v>126</v>
      </c>
      <c r="D7" s="41">
        <v>11</v>
      </c>
      <c r="E7" s="33">
        <f t="shared" ref="E7:E10" si="0">D7/B7</f>
        <v>7.9502746458514023E-4</v>
      </c>
      <c r="F7" s="41">
        <v>100</v>
      </c>
      <c r="G7" s="37"/>
      <c r="H7" s="88"/>
    </row>
    <row r="8" spans="1:8" x14ac:dyDescent="0.25">
      <c r="A8" s="14" t="s">
        <v>40</v>
      </c>
      <c r="B8" s="34">
        <v>2531</v>
      </c>
      <c r="C8" s="34">
        <v>509</v>
      </c>
      <c r="D8" s="41">
        <v>0</v>
      </c>
      <c r="E8" s="33">
        <f t="shared" si="0"/>
        <v>0</v>
      </c>
      <c r="F8" s="41" t="s">
        <v>72</v>
      </c>
      <c r="G8" s="37"/>
      <c r="H8" s="88"/>
    </row>
    <row r="9" spans="1:8" x14ac:dyDescent="0.25">
      <c r="A9" s="14" t="s">
        <v>39</v>
      </c>
      <c r="B9" s="34">
        <v>1387</v>
      </c>
      <c r="C9" s="34">
        <v>491</v>
      </c>
      <c r="D9" s="41">
        <v>1</v>
      </c>
      <c r="E9" s="33">
        <f t="shared" si="0"/>
        <v>7.2098053352559477E-4</v>
      </c>
      <c r="F9" s="41" t="s">
        <v>72</v>
      </c>
      <c r="G9" s="37"/>
      <c r="H9" s="88"/>
    </row>
    <row r="10" spans="1:8" ht="16.5" thickBot="1" x14ac:dyDescent="0.3">
      <c r="A10" s="47" t="s">
        <v>38</v>
      </c>
      <c r="B10" s="48">
        <v>196</v>
      </c>
      <c r="C10" s="48">
        <v>672</v>
      </c>
      <c r="D10" s="80">
        <v>0</v>
      </c>
      <c r="E10" s="33">
        <f t="shared" si="0"/>
        <v>0</v>
      </c>
      <c r="F10" s="49" t="s">
        <v>72</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7+D13</f>
        <v>16</v>
      </c>
      <c r="E12" s="70">
        <f>D12/D12</f>
        <v>1</v>
      </c>
      <c r="F12" s="29"/>
      <c r="G12" s="28"/>
      <c r="H12" s="88"/>
    </row>
    <row r="13" spans="1:8" ht="18.75" customHeight="1" thickBot="1" x14ac:dyDescent="0.3">
      <c r="A13" s="27" t="s">
        <v>35</v>
      </c>
      <c r="B13" s="26"/>
      <c r="C13" s="26"/>
      <c r="D13" s="71">
        <v>9</v>
      </c>
      <c r="E13" s="72">
        <f>D13/D12</f>
        <v>0.5625</v>
      </c>
      <c r="F13" s="25"/>
      <c r="G13" s="24"/>
      <c r="H13" s="88"/>
    </row>
    <row r="14" spans="1:8" ht="18.75" customHeight="1" x14ac:dyDescent="0.25">
      <c r="A14" s="31" t="s">
        <v>34</v>
      </c>
      <c r="B14" s="30"/>
      <c r="C14" s="30"/>
      <c r="D14" s="69">
        <f>10+D15</f>
        <v>11</v>
      </c>
      <c r="E14" s="70">
        <f>D14/D14</f>
        <v>1</v>
      </c>
      <c r="F14" s="29"/>
      <c r="G14" s="28"/>
      <c r="H14" s="88"/>
    </row>
    <row r="15" spans="1:8" ht="35.25" customHeight="1" thickBot="1" x14ac:dyDescent="0.3">
      <c r="A15" s="27" t="s">
        <v>56</v>
      </c>
      <c r="B15" s="26"/>
      <c r="C15" s="26"/>
      <c r="D15" s="71">
        <v>1</v>
      </c>
      <c r="E15" s="72">
        <f>D15/D14</f>
        <v>9.0909090909090912E-2</v>
      </c>
      <c r="F15" s="25"/>
      <c r="G15" s="24"/>
      <c r="H15" s="88"/>
    </row>
    <row r="16" spans="1:8" ht="18.75" customHeight="1" x14ac:dyDescent="0.25">
      <c r="A16" s="31" t="s">
        <v>53</v>
      </c>
      <c r="B16" s="30"/>
      <c r="C16" s="30"/>
      <c r="D16" s="69">
        <f>10+D17</f>
        <v>13</v>
      </c>
      <c r="E16" s="73">
        <f>D16/D16</f>
        <v>1</v>
      </c>
      <c r="F16" s="29"/>
      <c r="G16" s="28"/>
      <c r="H16" s="88"/>
    </row>
    <row r="17" spans="1:8" ht="16.5" thickBot="1" x14ac:dyDescent="0.3">
      <c r="A17" s="27" t="s">
        <v>52</v>
      </c>
      <c r="B17" s="26"/>
      <c r="C17" s="26"/>
      <c r="D17" s="42">
        <v>3</v>
      </c>
      <c r="E17" s="72">
        <f>D17/D16</f>
        <v>0.23076923076923078</v>
      </c>
      <c r="F17" s="25"/>
      <c r="G17" s="24"/>
      <c r="H17" s="88"/>
    </row>
    <row r="18" spans="1:8" ht="32.25" thickBot="1" x14ac:dyDescent="0.3">
      <c r="A18" s="68" t="s">
        <v>33</v>
      </c>
      <c r="B18" s="38"/>
      <c r="C18" s="38"/>
      <c r="D18" s="74">
        <v>4</v>
      </c>
      <c r="E18" s="75">
        <f>D18/(D18+8)</f>
        <v>0.33333333333333331</v>
      </c>
      <c r="F18" s="39"/>
      <c r="G18" s="40"/>
      <c r="H18" s="88"/>
    </row>
    <row r="19" spans="1:8" ht="51.75" customHeight="1" thickBot="1" x14ac:dyDescent="0.3">
      <c r="A19" s="89" t="s">
        <v>73</v>
      </c>
      <c r="B19" s="90"/>
      <c r="C19" s="90"/>
      <c r="D19" s="90"/>
      <c r="E19" s="90"/>
      <c r="F19" s="90"/>
      <c r="G19" s="91"/>
      <c r="H19" s="88"/>
    </row>
    <row r="20" spans="1:8" ht="36.75" customHeight="1" x14ac:dyDescent="0.25">
      <c r="A20" s="55" t="s">
        <v>30</v>
      </c>
      <c r="B20" s="92" t="s">
        <v>29</v>
      </c>
      <c r="C20" s="92"/>
      <c r="D20" s="81" t="s">
        <v>32</v>
      </c>
      <c r="E20" s="93" t="s">
        <v>70</v>
      </c>
      <c r="F20" s="93"/>
      <c r="G20" s="56" t="s">
        <v>63</v>
      </c>
      <c r="H20" s="88"/>
    </row>
    <row r="21" spans="1:8" x14ac:dyDescent="0.25">
      <c r="A21" s="14" t="s">
        <v>58</v>
      </c>
      <c r="B21" s="95">
        <v>0.40500000000000003</v>
      </c>
      <c r="C21" s="95"/>
      <c r="D21" s="62">
        <v>0.28599999999999998</v>
      </c>
      <c r="E21" s="95">
        <v>0.28599999999999998</v>
      </c>
      <c r="F21" s="95"/>
      <c r="G21" s="82"/>
      <c r="H21" s="88"/>
    </row>
    <row r="22" spans="1:8" x14ac:dyDescent="0.25">
      <c r="A22" s="14" t="s">
        <v>59</v>
      </c>
      <c r="B22" s="95">
        <v>0.436</v>
      </c>
      <c r="C22" s="95"/>
      <c r="D22" s="63">
        <v>0.45200000000000001</v>
      </c>
      <c r="E22" s="95">
        <v>0.5</v>
      </c>
      <c r="F22" s="95"/>
      <c r="G22" s="82"/>
      <c r="H22" s="88"/>
    </row>
    <row r="23" spans="1:8" x14ac:dyDescent="0.25">
      <c r="A23" s="14" t="s">
        <v>60</v>
      </c>
      <c r="B23" s="95">
        <v>0.30299999999999999</v>
      </c>
      <c r="C23" s="95"/>
      <c r="D23" s="63">
        <v>0.36099999999999999</v>
      </c>
      <c r="E23" s="95">
        <v>0</v>
      </c>
      <c r="F23" s="95"/>
      <c r="G23" s="82"/>
      <c r="H23" s="88"/>
    </row>
    <row r="24" spans="1:8" s="22" customFormat="1" ht="31.5" x14ac:dyDescent="0.25">
      <c r="A24" s="23" t="s">
        <v>61</v>
      </c>
      <c r="B24" s="95">
        <v>8.3000000000000004E-2</v>
      </c>
      <c r="C24" s="95"/>
      <c r="D24" s="63">
        <v>3.6999999999999998E-2</v>
      </c>
      <c r="E24" s="95">
        <v>0</v>
      </c>
      <c r="F24" s="95"/>
      <c r="G24" s="82"/>
      <c r="H24" s="88"/>
    </row>
    <row r="25" spans="1:8" ht="32.25" thickBot="1" x14ac:dyDescent="0.3">
      <c r="A25" s="27" t="s">
        <v>62</v>
      </c>
      <c r="B25" s="96">
        <v>4.0999999999999996</v>
      </c>
      <c r="C25" s="96"/>
      <c r="D25" s="59">
        <v>6.2</v>
      </c>
      <c r="E25" s="97">
        <v>2.8</v>
      </c>
      <c r="F25" s="97"/>
      <c r="G25" s="83"/>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81" t="s">
        <v>28</v>
      </c>
      <c r="E27" s="81" t="s">
        <v>27</v>
      </c>
      <c r="F27" s="81"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1</v>
      </c>
      <c r="G32" s="66">
        <v>1</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1</v>
      </c>
      <c r="G34" s="66">
        <v>1</v>
      </c>
      <c r="H34" s="99"/>
    </row>
    <row r="35" spans="1:8" x14ac:dyDescent="0.25">
      <c r="A35" s="14" t="s">
        <v>17</v>
      </c>
      <c r="B35" s="102">
        <v>0.57079171723940503</v>
      </c>
      <c r="C35" s="102"/>
      <c r="D35" s="44">
        <v>0.55649999999999999</v>
      </c>
      <c r="E35" s="41">
        <v>124</v>
      </c>
      <c r="F35" s="76">
        <v>1</v>
      </c>
      <c r="G35" s="66">
        <v>1</v>
      </c>
      <c r="H35" s="99"/>
    </row>
    <row r="36" spans="1:8" ht="31.5" customHeight="1" x14ac:dyDescent="0.25">
      <c r="A36" s="14" t="s">
        <v>16</v>
      </c>
      <c r="B36" s="102">
        <v>0.47512455188664032</v>
      </c>
      <c r="C36" s="102"/>
      <c r="D36" s="44">
        <v>0.42859999999999998</v>
      </c>
      <c r="E36" s="41">
        <v>126</v>
      </c>
      <c r="F36" s="76">
        <v>1</v>
      </c>
      <c r="G36" s="66">
        <v>1</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1</v>
      </c>
      <c r="H39" s="99"/>
    </row>
    <row r="40" spans="1:8" x14ac:dyDescent="0.25">
      <c r="A40" s="13" t="s">
        <v>12</v>
      </c>
      <c r="B40" s="102" t="s">
        <v>51</v>
      </c>
      <c r="C40" s="102"/>
      <c r="D40" s="44">
        <v>0.78400000000000003</v>
      </c>
      <c r="E40" s="41">
        <v>125</v>
      </c>
      <c r="F40" s="76">
        <v>1</v>
      </c>
      <c r="G40" s="66">
        <v>1</v>
      </c>
      <c r="H40" s="99"/>
    </row>
    <row r="41" spans="1:8" x14ac:dyDescent="0.25">
      <c r="A41" s="13" t="s">
        <v>11</v>
      </c>
      <c r="B41" s="102" t="s">
        <v>51</v>
      </c>
      <c r="C41" s="102"/>
      <c r="D41" s="44">
        <v>0.77239999999999998</v>
      </c>
      <c r="E41" s="41">
        <v>123</v>
      </c>
      <c r="F41" s="76">
        <v>1</v>
      </c>
      <c r="G41" s="66">
        <v>1</v>
      </c>
      <c r="H41" s="99"/>
    </row>
    <row r="42" spans="1:8" x14ac:dyDescent="0.25">
      <c r="A42" s="13" t="s">
        <v>10</v>
      </c>
      <c r="B42" s="102" t="s">
        <v>51</v>
      </c>
      <c r="C42" s="102"/>
      <c r="D42" s="44">
        <v>0.54649999999999999</v>
      </c>
      <c r="E42" s="41">
        <v>86</v>
      </c>
      <c r="F42" s="76">
        <v>0</v>
      </c>
      <c r="G42" s="66">
        <v>1</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1</v>
      </c>
      <c r="H44" s="99"/>
    </row>
    <row r="45" spans="1:8" x14ac:dyDescent="0.25">
      <c r="A45" s="8" t="s">
        <v>7</v>
      </c>
      <c r="B45" s="102">
        <v>0.53092926905840643</v>
      </c>
      <c r="C45" s="102"/>
      <c r="D45" s="44">
        <v>0.57499999999999996</v>
      </c>
      <c r="E45" s="41">
        <v>120</v>
      </c>
      <c r="F45" s="76">
        <v>0</v>
      </c>
      <c r="G45" s="66">
        <v>1</v>
      </c>
      <c r="H45" s="99"/>
    </row>
    <row r="46" spans="1:8" x14ac:dyDescent="0.25">
      <c r="A46" s="8" t="s">
        <v>6</v>
      </c>
      <c r="B46" s="102">
        <v>0.66226255679497203</v>
      </c>
      <c r="C46" s="102"/>
      <c r="D46" s="44">
        <v>0.69840000000000002</v>
      </c>
      <c r="E46" s="41">
        <v>126</v>
      </c>
      <c r="F46" s="76">
        <v>1</v>
      </c>
      <c r="G46" s="66">
        <v>1</v>
      </c>
      <c r="H46" s="99"/>
    </row>
    <row r="47" spans="1:8" ht="31.5" x14ac:dyDescent="0.25">
      <c r="A47" s="8" t="s">
        <v>5</v>
      </c>
      <c r="B47" s="102">
        <v>0.46463132283417963</v>
      </c>
      <c r="C47" s="102"/>
      <c r="D47" s="44">
        <v>0.46150000000000002</v>
      </c>
      <c r="E47" s="41">
        <v>104</v>
      </c>
      <c r="F47" s="76">
        <v>0</v>
      </c>
      <c r="G47" s="66">
        <v>1</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1</v>
      </c>
      <c r="G51" s="66">
        <v>1</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Haywood</vt:lpstr>
      <vt:lpstr>Jackson</vt:lpstr>
      <vt:lpstr>Swain</vt:lpstr>
      <vt:lpstr>Macon</vt:lpstr>
      <vt:lpstr>Clay</vt:lpstr>
      <vt:lpstr>Cherokee</vt:lpstr>
      <vt:lpstr>Graham</vt:lpstr>
      <vt:lpstr>Cherokee!Print_Area</vt:lpstr>
      <vt:lpstr>Clay!Print_Area</vt:lpstr>
      <vt:lpstr>Graham!Print_Area</vt:lpstr>
      <vt:lpstr>Haywood!Print_Area</vt:lpstr>
      <vt:lpstr>Jackson!Print_Area</vt:lpstr>
      <vt:lpstr>Macon!Print_Area</vt:lpstr>
      <vt:lpstr>Swain!Print_Area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2019-03-20T14:49:34Z</cp:lastPrinted>
  <dcterms:created xsi:type="dcterms:W3CDTF">2018-02-14T17:38:49Z</dcterms:created>
  <dcterms:modified xsi:type="dcterms:W3CDTF">2019-03-25T13:47:57Z</dcterms:modified>
</cp:coreProperties>
</file>