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FDD5B9D3-A117-4073-B247-1B44503DEC28}" xr6:coauthVersionLast="36" xr6:coauthVersionMax="36" xr10:uidLastSave="{00000000-0000-0000-0000-000000000000}"/>
  <bookViews>
    <workbookView xWindow="0" yWindow="0" windowWidth="20490" windowHeight="6945" tabRatio="354" activeTab="4" xr2:uid="{00000000-000D-0000-FFFF-FFFF00000000}"/>
  </bookViews>
  <sheets>
    <sheet name="Franklin" sheetId="39" r:id="rId1"/>
    <sheet name="Granville" sheetId="40" r:id="rId2"/>
    <sheet name="Person" sheetId="41" r:id="rId3"/>
    <sheet name="Vance" sheetId="42" r:id="rId4"/>
    <sheet name="Warren" sheetId="43" r:id="rId5"/>
  </sheets>
  <definedNames>
    <definedName name="_xlnm.Print_Area" localSheetId="0">Franklin!$A$1:$G$52</definedName>
    <definedName name="_xlnm.Print_Area" localSheetId="1">Granville!$A$1:$G$52</definedName>
    <definedName name="_xlnm.Print_Area" localSheetId="2">Person!$A$1:$G$52</definedName>
    <definedName name="_xlnm.Print_Area" localSheetId="3">Vance!$A$1:$G$52</definedName>
    <definedName name="_xlnm.Print_Area" localSheetId="4">Warren!$A$1:$G$52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43" l="1"/>
  <c r="E18" i="42"/>
  <c r="E18" i="41"/>
  <c r="E18" i="40"/>
  <c r="E18" i="39"/>
  <c r="D16" i="43" l="1"/>
  <c r="D16" i="42"/>
  <c r="D16" i="41"/>
  <c r="D16" i="40"/>
  <c r="E17" i="39"/>
  <c r="E16" i="39"/>
  <c r="D16" i="39"/>
  <c r="D14" i="42" l="1"/>
  <c r="D12" i="42"/>
  <c r="D14" i="41"/>
  <c r="D12" i="41"/>
  <c r="D12" i="40"/>
  <c r="D13" i="40"/>
  <c r="D14" i="39"/>
  <c r="D12" i="39"/>
  <c r="E17" i="43" l="1"/>
  <c r="E16" i="43"/>
  <c r="E15" i="43"/>
  <c r="E14" i="43"/>
  <c r="E13" i="43"/>
  <c r="E12" i="43"/>
  <c r="E10" i="43"/>
  <c r="E9" i="43"/>
  <c r="E8" i="43"/>
  <c r="E7" i="43"/>
  <c r="E6" i="43"/>
  <c r="E17" i="42"/>
  <c r="E16" i="42"/>
  <c r="E15" i="42"/>
  <c r="E14" i="42"/>
  <c r="E13" i="42"/>
  <c r="E12" i="42"/>
  <c r="E10" i="42"/>
  <c r="E9" i="42"/>
  <c r="E8" i="42"/>
  <c r="E7" i="42"/>
  <c r="E6" i="42"/>
  <c r="E17" i="41"/>
  <c r="E16" i="41"/>
  <c r="E15" i="41"/>
  <c r="E14" i="41"/>
  <c r="E13" i="41"/>
  <c r="E12" i="41"/>
  <c r="E10" i="41"/>
  <c r="E9" i="41"/>
  <c r="E8" i="41"/>
  <c r="E7" i="41"/>
  <c r="E6" i="41"/>
  <c r="E17" i="40"/>
  <c r="E16" i="40"/>
  <c r="E15" i="40"/>
  <c r="E14" i="40"/>
  <c r="E13" i="40"/>
  <c r="E12" i="40"/>
  <c r="E10" i="40"/>
  <c r="E9" i="40"/>
  <c r="E8" i="40"/>
  <c r="E7" i="40"/>
  <c r="E6" i="40"/>
  <c r="E15" i="39" l="1"/>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CBCCC511-47C4-4F22-8423-0BC39DBAA04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862B943B-7AA6-483D-8D75-9623B12075A5}">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C3F5ED9-CE58-499A-81C4-5D3F79AC68D2}">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EE31E541-4CDE-4507-9E67-B2AB5AF31DE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410AA767-2C15-4EA4-8995-080EA425D521}">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5843073A-6984-4105-B94D-A8BD06CB631C}">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660E536A-6F98-4EE5-B32A-37FA73B48745}">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6FE54D2-7023-4665-BB9A-13C17061CAF5}">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B352968D-ADE7-45BA-AD5C-9D2F575ED10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148BD27F-C2F1-460E-A450-E1AE41AE4ADA}">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29D8F230-37F4-40B8-B667-A444E97F71E5}">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2865770-4E08-4584-92AA-48DB7EBE4092}">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99FBA36F-C136-42B8-813B-3A8F20FCEB1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9F49E794-1317-4970-8F28-E02389E68CAD}">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8CC3A62-5C6B-4910-9B0D-2101B3201BE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C090399-A293-4073-8961-B78B310A85B9}">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231ECD50-FAB5-486F-8B49-5377D2CE277D}">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EEA050D3-11A9-4466-B521-377BB81D85CC}">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493F3D86-1EDD-4C7F-84A7-D1777E2271EB}">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A853AE4-7CD2-49D3-9712-E22AB7BFCC8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BD5C4DD-5EAD-4E5B-9AE9-001BB9DABE01}">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21DD577C-E931-46D6-BD9D-28E65CADE552}">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2DA309B9-56F9-4BB4-8A81-B71A13A1063B}">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B09D57F-4206-485B-A421-98EA54A746A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E24E7283-43CA-4D69-900B-47A1DE1A179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EDD5B2C0-6CE6-4ECC-95BF-462DD67AAD65}">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BA70E1F6-EC1B-4EED-B341-C4EC2353C3D2}">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95FC654-8A7F-42A7-8F7C-E8A5983CF2B9}">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2F3D815-3EC7-4C86-B435-F3BAFD661BE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68ECD72B-10CC-4ED0-8802-CB52CECC43F6}">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39368121-0766-449E-BD89-A3D61B82578C}">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FAAD9AA4-A6A0-4367-9ABE-FFF5DCAF079E}">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FC378783-C8AA-46E4-AED6-0A5F0D6C2E2E}">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568154F7-CE70-4562-AFBA-8ADB4A08B56F}">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95A0227C-7449-475C-8D08-ED3FB338A97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7345DA0F-182C-4218-9061-4FBDBBE7C6D8}">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59C138EE-6B94-4BBD-A74C-7ED6C227A2A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DCD2E958-58D0-412A-9719-C6D8D12331A2}">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B2872727-D481-4300-AA87-E623BCFBA7F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05A9FD65-21B4-4CFA-B042-A6CD7DA7429B}">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4FF3E5EE-2380-4F75-93B6-410AF48483D7}">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894714CD-FCBF-4DB3-A18D-17B6727D408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2E5FA718-ECF6-44C7-BEA8-CDA099CBCA6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C2453D1-5383-456B-A9FB-6DAA45DE13CD}">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91D3CA7B-0E81-4BB6-AD04-3BAFB069C4E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877387E-13DB-42BC-9B61-CD44A70EAF0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A7BA1B1-F3BC-4B37-A45E-36588EB25DCE}">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10A3F0F-A710-4B01-B12E-FEDD93582121}">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57ADB00-35F5-4B44-8FA4-0D3D1CBD4269}">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1FBCC02E-4458-4C9B-818C-7402F4A7AA33}">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F5B462FF-468D-4AFC-B92A-D1E94B95D4D8}">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4A71DBE2-0B0E-443C-8197-8A974E252C5B}">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512C262-FDB3-4048-971F-D4F2D18CF111}">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FFE9E6D-53CB-4390-B2E3-ACCE2E5579D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6CCDFA2E-B0D4-495C-940F-9D7FFD57B284}">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5DAD983-FB17-4A82-9621-3A70E8CFD5A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C001B2F7-9577-4E9D-A3DF-0BA2E0E6EDD8}">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88FB4894-309F-4F60-8AFB-7C6857B87A28}">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556C5272-BD84-4CF3-89D3-0B6881FAFE0D}">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5EF24BA6-D680-4887-BD4F-F1DB92338E7A}">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5AA7D8C5-8980-4AD1-8D97-53BD971A4EE2}">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BE6CA2D-EA0D-49F0-AF82-02F9DBB0D21F}">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66578A16-1FAF-411F-9A9E-197C069E2942}">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74035096-994C-4889-9238-AAEE439A8F2C}">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1C8E9900-866C-4392-9DC6-EB63C1F9F8C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CE203AF3-821A-46E3-AB0D-EC41C592D9EB}">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2816073-E58A-440E-8D4C-7A177E5C960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435D8A29-EA75-46DA-84AB-E89A6B2955A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56E3F1E4-6268-4DAA-8886-304ADE0D6B1C}">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7D26044C-896A-430B-8A95-69E414A56BE9}">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99694EE-4AEF-4ED7-9833-157C7AB828FE}">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959E9D3C-CC9C-4A5B-A012-0B5B750B408F}">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170FE841-D8F1-450A-9EFC-9CD8845A885B}">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CAE8DE94-3FD2-49BC-8E35-6D676D2B9632}">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E65A2AF4-66EB-484D-A3E5-75BDCE4A2AD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9FCE6BC0-8C6A-449A-8DF9-077A44688DB5}">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B466EFDE-A0B1-4854-ADF7-D4A64C4F624C}">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F9C287F8-C01F-43E4-B3DA-8CE68F38EE77}">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D106B99B-2095-430A-9BBA-A075A5075B7D}">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E0A0E91B-C8A9-42C0-90EC-C25112EED8E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4CAE4653-16AC-4AB7-959A-6DD677E5257B}">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F3B2736F-2541-4BC1-B721-78A7D2756414}">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4C2F968D-AF98-480B-B3A4-FC8C5DB5B642}">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4AA03427-19DB-4177-9012-B1834305E9CC}">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54D4C14-F45A-493E-870B-91996FB25744}">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10A83FF-E041-4085-8467-9EA1BA3702E2}">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6CD46B16-3D29-4BF9-A955-7ACE60627E1E}">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2E94C63-98DE-4AB9-8F7A-12F6A6AA6F4E}">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4C5CF32A-2DD2-483F-AA58-6AD77A4CA8D9}">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C794DE50-AD18-4D69-9E74-35835BEBB81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43A92434-BFE0-46BB-871D-CB903C62F691}">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33750C2B-C64D-4471-A0C4-10AB8FF251AC}">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C47E138B-AFC9-4030-9FAE-5476EB4A9C0B}">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6B630572-4541-4D20-955E-5869B8588241}">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5F0E00B6-F112-4F3B-88EB-E537F68227E1}">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C901A1A-EE85-4AD9-B528-D6903EB0DE67}">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EC02E5D-AA8A-4BAD-8971-C5C905D1AFFE}">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E44AD8AB-F480-4FC6-B09F-7F5F049A0EB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25B9F4DE-76D3-4686-A0A6-93225455A425}">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2776B531-BFD4-401F-BEFB-E1AF1DC47975}">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4393BF77-01D0-4076-9298-A32002B0E064}">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18F13DEA-0004-4544-BBF2-00A64A87896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D928A976-9C10-4448-904F-A842AD0FD68C}">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EE1EF972-4413-40F4-A39D-6E46B67BC055}">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5673908-1E16-434C-AA00-30D0AB7A523D}">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7DDCD53A-33A2-4B0D-BC12-D93819788FB7}">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51212DA7-4215-469A-99B1-F303666A2F7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D9825D74-C44E-42C7-99DE-EEBF06E3F7DB}">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B9C3513A-7364-4371-A300-621E37AEF2C7}">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12CA5CA0-18D5-4F19-9B2B-0324056B1D68}">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9D5DF557-6B07-4B0C-876F-EA76D70BAA5E}">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35D1D8B7-091A-4316-8D17-7639E68BFE8F}">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F01AB0A5-B9D9-490E-A85D-EFE12438F8CD}">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19D220E0-04E4-40D2-9526-AA0CADAAEB6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5830798A-FBE1-404C-AE61-369AE1B038BA}">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7EAF8CF7-6207-4BAF-A74D-492D02F21838}">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71A02A7C-010C-4228-BE5C-AD01E6602758}">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FCBF5960-582E-484E-8119-9200CE767276}">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E7B962A9-05C1-4DF4-B60F-3AFFF1AA14A9}">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33879EBB-DC12-42BA-AFE5-B51257B93879}">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EFB7DBE4-9996-43DB-854D-C7F565139489}">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4B6FC830-F3E7-43DF-A724-A57E23AE10F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E57C668C-4BFC-4F5E-952E-65A3C43B6D94}">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D661A712-8F8B-45B5-8DC8-A9AF1C5E9333}">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CC5AE406-F438-49E5-BC2F-141E1352BB33}">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2A0A4F18-E80B-4BF7-A7BD-8D224CB1E2A8}">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EC7CC296-D132-4BA2-B03A-92B148768116}">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20EB5751-5E9D-4AAB-A633-07F1C0AE6E1E}">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<sst xmlns="http://schemas.openxmlformats.org/spreadsheetml/2006/main" count="403" uniqueCount="74">
  <si>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</si>
  <si>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</si>
  <si>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</si>
  <si>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</si>
  <si>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</si>
  <si>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</si>
  <si>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</si>
  <si>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</si>
  <si>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</si>
  <si>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</si>
  <si>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</si>
  <si>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</si>
  <si>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</si>
  <si>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</si>
  <si>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</si>
  <si>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</si>
  <si>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</si>
  <si>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</si>
  <si>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</si>
  <si>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</si>
  <si>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</si>
  <si>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</si>
  <si>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</si>
  <si>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</si>
  <si>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</si>
  <si>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</si>
  <si>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</si>
  <si>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</si>
  <si>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</si>
  <si>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</si>
  <si>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</si>
  <si>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</si>
  <si>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</si>
  <si>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</si>
  <si>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</si>
  <si>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</si>
  <si>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</si>
  <si>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</si>
  <si>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</si>
  <si>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</si>
  <si>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</si>
  <si>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</si>
  <si>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</si>
  <si>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</si>
  <si>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</si>
  <si>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</si>
  <si>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</si>
  <si>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</si>
  <si>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</si>
  <si>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</si>
  <si>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</si>
  <si>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</si>
  <si>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</si>
  <si>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</si>
  <si>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</si>
  <si>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</si>
  <si>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</si>
  <si>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</si>
  <si>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</si>
  <si>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</si>
  <si>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</si>
  <si>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</si>
  <si>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</si>
  <si>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Judicial District 9</t>
  </si>
  <si>
    <t>Franklin County</t>
  </si>
  <si>
    <t>Granville County</t>
  </si>
  <si>
    <t>Person County</t>
  </si>
  <si>
    <t>Vance County</t>
  </si>
  <si>
    <t>Warren County</t>
  </si>
  <si>
    <t>N/A</t>
  </si>
  <si>
    <t>Unavailable</t>
  </si>
  <si>
    <t xml:space="preserve"> </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</si>
  <si>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Franklin County transition to NCFAST, district-level CFSR data are not available.</t>
    </r>
  </si>
  <si>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Franklin County transition to NCFAST, accurate county-level data are not currently available for all  measures &amp; district-level CFSR data are not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</si>
</sst>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6" fillId="0" borderId="2" xfId="0" applyFont="1" applyBorder="1" applyAlignment="1">
      <alignment horizontal="center" vertical="center" wrapText="1"/>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0" fontId="2" fillId="0" borderId="1" xfId="0" applyFont="1" applyBorder="1" applyAlignment="1">
      <alignment horizont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opLeftCell="A10"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64</v>
      </c>
      <c r="E3" s="94"/>
      <c r="F3" s="94"/>
      <c r="G3" s="56" t="s">
        <v>63</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19</v>
      </c>
      <c r="E6" s="33">
        <f>D6/B6</f>
        <v>4.1214750542299351E-3</v>
      </c>
      <c r="F6" s="41">
        <v>308</v>
      </c>
      <c r="G6" s="37"/>
      <c r="H6" s="89"/>
    </row>
    <row r="7" spans="1:8" x14ac:dyDescent="0.25">
      <c r="A7" s="14" t="s">
        <v>41</v>
      </c>
      <c r="B7" s="34">
        <v>13836</v>
      </c>
      <c r="C7" s="34">
        <v>126</v>
      </c>
      <c r="D7" s="41">
        <v>16</v>
      </c>
      <c r="E7" s="33">
        <f t="shared" ref="E7:E10" si="0">D7/B7</f>
        <v>1.1564035848511131E-3</v>
      </c>
      <c r="F7" s="41">
        <v>91</v>
      </c>
      <c r="G7" s="37"/>
      <c r="H7" s="89"/>
    </row>
    <row r="8" spans="1:8" x14ac:dyDescent="0.25">
      <c r="A8" s="14" t="s">
        <v>40</v>
      </c>
      <c r="B8" s="34">
        <v>2531</v>
      </c>
      <c r="C8" s="34">
        <v>509</v>
      </c>
      <c r="D8" s="41">
        <v>17</v>
      </c>
      <c r="E8" s="33">
        <f t="shared" si="0"/>
        <v>6.716712761754247E-3</v>
      </c>
      <c r="F8" s="41">
        <v>1028</v>
      </c>
      <c r="G8" s="37"/>
      <c r="H8" s="89"/>
    </row>
    <row r="9" spans="1:8" x14ac:dyDescent="0.25">
      <c r="A9" s="14" t="s">
        <v>39</v>
      </c>
      <c r="B9" s="34">
        <v>1387</v>
      </c>
      <c r="C9" s="34">
        <v>491</v>
      </c>
      <c r="D9" s="41">
        <v>14</v>
      </c>
      <c r="E9" s="33">
        <f t="shared" si="0"/>
        <v>1.0093727469358327E-2</v>
      </c>
      <c r="F9" s="41">
        <v>455</v>
      </c>
      <c r="G9" s="37"/>
      <c r="H9" s="89"/>
    </row>
    <row r="10" spans="1:8" ht="16.5" thickBot="1" x14ac:dyDescent="0.3">
      <c r="A10" s="47" t="s">
        <v>38</v>
      </c>
      <c r="B10" s="48">
        <v>196</v>
      </c>
      <c r="C10" s="48">
        <v>672</v>
      </c>
      <c r="D10" s="80">
        <v>4</v>
      </c>
      <c r="E10" s="33">
        <f t="shared" si="0"/>
        <v>2.0408163265306121E-2</v>
      </c>
      <c r="F10" s="49">
        <v>734</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13+15</f>
        <v>28</v>
      </c>
      <c r="E12" s="70">
        <f>D12/D12</f>
        <v>1</v>
      </c>
      <c r="F12" s="29"/>
      <c r="G12" s="28"/>
      <c r="H12" s="89"/>
    </row>
    <row r="13" spans="1:8" ht="18.75" customHeight="1" thickBot="1" x14ac:dyDescent="0.3">
      <c r="A13" s="27" t="s">
        <v>35</v>
      </c>
      <c r="B13" s="26"/>
      <c r="C13" s="26"/>
      <c r="D13" s="71">
        <v>13</v>
      </c>
      <c r="E13" s="72">
        <f>D13/D12</f>
        <v>0.4642857142857143</v>
      </c>
      <c r="F13" s="25"/>
      <c r="G13" s="24"/>
      <c r="H13" s="89"/>
    </row>
    <row r="14" spans="1:8" ht="18.75" customHeight="1" x14ac:dyDescent="0.25">
      <c r="A14" s="31" t="s">
        <v>34</v>
      </c>
      <c r="B14" s="30"/>
      <c r="C14" s="30"/>
      <c r="D14" s="69">
        <f>5+2</f>
        <v>7</v>
      </c>
      <c r="E14" s="70">
        <f>D14/D14</f>
        <v>1</v>
      </c>
      <c r="F14" s="29"/>
      <c r="G14" s="28"/>
      <c r="H14" s="89"/>
    </row>
    <row r="15" spans="1:8" ht="35.25" customHeight="1" thickBot="1" x14ac:dyDescent="0.3">
      <c r="A15" s="27" t="s">
        <v>56</v>
      </c>
      <c r="B15" s="26"/>
      <c r="C15" s="26"/>
      <c r="D15" s="71">
        <v>5</v>
      </c>
      <c r="E15" s="72">
        <f>D15/D14</f>
        <v>0.7142857142857143</v>
      </c>
      <c r="F15" s="25"/>
      <c r="G15" s="24"/>
      <c r="H15" s="89"/>
    </row>
    <row r="16" spans="1:8" ht="18.75" customHeight="1" x14ac:dyDescent="0.25">
      <c r="A16" s="31" t="s">
        <v>53</v>
      </c>
      <c r="B16" s="30"/>
      <c r="C16" s="30"/>
      <c r="D16" s="69">
        <f>4+D17</f>
        <v>30</v>
      </c>
      <c r="E16" s="73">
        <f>D16/D16</f>
        <v>1</v>
      </c>
      <c r="F16" s="29"/>
      <c r="G16" s="28"/>
      <c r="H16" s="89"/>
    </row>
    <row r="17" spans="1:8" ht="16.5" thickBot="1" x14ac:dyDescent="0.3">
      <c r="A17" s="27" t="s">
        <v>52</v>
      </c>
      <c r="B17" s="26"/>
      <c r="C17" s="26"/>
      <c r="D17" s="42">
        <v>26</v>
      </c>
      <c r="E17" s="72">
        <f>D17/D16</f>
        <v>0.8666666666666667</v>
      </c>
      <c r="F17" s="25"/>
      <c r="G17" s="24"/>
      <c r="H17" s="89"/>
    </row>
    <row r="18" spans="1:8" ht="32.25" thickBot="1" x14ac:dyDescent="0.3">
      <c r="A18" s="68" t="s">
        <v>33</v>
      </c>
      <c r="B18" s="38"/>
      <c r="C18" s="38"/>
      <c r="D18" s="74">
        <v>9</v>
      </c>
      <c r="E18" s="75">
        <f>D18/(7+D18)</f>
        <v>0.5625</v>
      </c>
      <c r="F18" s="39"/>
      <c r="G18" s="40"/>
      <c r="H18" s="89"/>
    </row>
    <row r="19" spans="1:8" ht="51.75" customHeight="1" thickBot="1" x14ac:dyDescent="0.3">
      <c r="A19" s="90" t="s">
        <v>73</v>
      </c>
      <c r="B19" s="91"/>
      <c r="C19" s="91"/>
      <c r="D19" s="91"/>
      <c r="E19" s="91"/>
      <c r="F19" s="91"/>
      <c r="G19" s="92"/>
      <c r="H19" s="89"/>
    </row>
    <row r="20" spans="1:8" ht="36.75" customHeight="1" x14ac:dyDescent="0.25">
      <c r="A20" s="55" t="s">
        <v>30</v>
      </c>
      <c r="B20" s="93" t="s">
        <v>29</v>
      </c>
      <c r="C20" s="93"/>
      <c r="D20" s="79" t="s">
        <v>32</v>
      </c>
      <c r="E20" s="94" t="s">
        <v>64</v>
      </c>
      <c r="F20" s="94"/>
      <c r="G20" s="56" t="s">
        <v>63</v>
      </c>
      <c r="H20" s="89"/>
    </row>
    <row r="21" spans="1:8" x14ac:dyDescent="0.25">
      <c r="A21" s="14" t="s">
        <v>58</v>
      </c>
      <c r="B21" s="95">
        <v>0.40500000000000003</v>
      </c>
      <c r="C21" s="95"/>
      <c r="D21" s="62">
        <v>0.28599999999999998</v>
      </c>
      <c r="E21" s="95">
        <v>6.3E-2</v>
      </c>
      <c r="F21" s="95"/>
      <c r="G21" s="82"/>
      <c r="H21" s="89"/>
    </row>
    <row r="22" spans="1:8" x14ac:dyDescent="0.25">
      <c r="A22" s="14" t="s">
        <v>59</v>
      </c>
      <c r="B22" s="95">
        <v>0.436</v>
      </c>
      <c r="C22" s="95"/>
      <c r="D22" s="63">
        <v>0.45200000000000001</v>
      </c>
      <c r="E22" s="95" t="s">
        <v>69</v>
      </c>
      <c r="F22" s="95"/>
      <c r="G22" s="82"/>
      <c r="H22" s="89"/>
    </row>
    <row r="23" spans="1:8" x14ac:dyDescent="0.25">
      <c r="A23" s="14" t="s">
        <v>60</v>
      </c>
      <c r="B23" s="95">
        <v>0.30299999999999999</v>
      </c>
      <c r="C23" s="95"/>
      <c r="D23" s="63">
        <v>0.36099999999999999</v>
      </c>
      <c r="E23" s="95" t="s">
        <v>69</v>
      </c>
      <c r="F23" s="95"/>
      <c r="G23" s="82"/>
      <c r="H23" s="89"/>
    </row>
    <row r="24" spans="1:8" s="22" customFormat="1" ht="31.5" x14ac:dyDescent="0.25">
      <c r="A24" s="23" t="s">
        <v>61</v>
      </c>
      <c r="B24" s="95">
        <v>8.3000000000000004E-2</v>
      </c>
      <c r="C24" s="95"/>
      <c r="D24" s="63">
        <v>3.6999999999999998E-2</v>
      </c>
      <c r="E24" s="95">
        <v>0</v>
      </c>
      <c r="F24" s="95"/>
      <c r="G24" s="82"/>
      <c r="H24" s="89"/>
    </row>
    <row r="25" spans="1:8" ht="32.25" thickBot="1" x14ac:dyDescent="0.3">
      <c r="A25" s="27" t="s">
        <v>62</v>
      </c>
      <c r="B25" s="96">
        <v>4.0999999999999996</v>
      </c>
      <c r="C25" s="96"/>
      <c r="D25" s="59">
        <v>6.2</v>
      </c>
      <c r="E25" s="97" t="s">
        <v>70</v>
      </c>
      <c r="F25" s="97"/>
      <c r="G25" s="83"/>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60" t="s">
        <v>28</v>
      </c>
      <c r="E27" s="60" t="s">
        <v>27</v>
      </c>
      <c r="F27" s="60"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t="s">
        <v>71</v>
      </c>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0E78-D203-4949-9310-7F41289610A4}">
  <sheetPr>
    <pageSetUpPr fitToPage="1"/>
  </sheetPr>
  <dimension ref="A1:H53"/>
  <sheetViews>
    <sheetView topLeftCell="A11"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65</v>
      </c>
      <c r="E3" s="94"/>
      <c r="F3" s="94"/>
      <c r="G3" s="56" t="s">
        <v>63</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22</v>
      </c>
      <c r="E6" s="33">
        <f>D6/B6</f>
        <v>4.7722342733188721E-3</v>
      </c>
      <c r="F6" s="41">
        <v>294</v>
      </c>
      <c r="G6" s="37"/>
      <c r="H6" s="89"/>
    </row>
    <row r="7" spans="1:8" x14ac:dyDescent="0.25">
      <c r="A7" s="14" t="s">
        <v>41</v>
      </c>
      <c r="B7" s="34">
        <v>13836</v>
      </c>
      <c r="C7" s="34">
        <v>126</v>
      </c>
      <c r="D7" s="41">
        <v>53</v>
      </c>
      <c r="E7" s="33">
        <f t="shared" ref="E7:E10" si="0">D7/B7</f>
        <v>3.830586874819312E-3</v>
      </c>
      <c r="F7" s="41">
        <v>91</v>
      </c>
      <c r="G7" s="37"/>
      <c r="H7" s="89"/>
    </row>
    <row r="8" spans="1:8" x14ac:dyDescent="0.25">
      <c r="A8" s="14" t="s">
        <v>40</v>
      </c>
      <c r="B8" s="34">
        <v>2531</v>
      </c>
      <c r="C8" s="34">
        <v>509</v>
      </c>
      <c r="D8" s="41">
        <v>2</v>
      </c>
      <c r="E8" s="33">
        <f t="shared" si="0"/>
        <v>7.9020150138285259E-4</v>
      </c>
      <c r="F8" s="41">
        <v>267</v>
      </c>
      <c r="G8" s="37"/>
      <c r="H8" s="89"/>
    </row>
    <row r="9" spans="1:8" x14ac:dyDescent="0.25">
      <c r="A9" s="14" t="s">
        <v>39</v>
      </c>
      <c r="B9" s="34">
        <v>1387</v>
      </c>
      <c r="C9" s="34">
        <v>491</v>
      </c>
      <c r="D9" s="41">
        <v>3</v>
      </c>
      <c r="E9" s="33">
        <f t="shared" si="0"/>
        <v>2.1629416005767843E-3</v>
      </c>
      <c r="F9" s="41">
        <v>1101</v>
      </c>
      <c r="G9" s="37"/>
      <c r="H9" s="89"/>
    </row>
    <row r="10" spans="1:8" ht="16.5" thickBot="1" x14ac:dyDescent="0.3">
      <c r="A10" s="47" t="s">
        <v>38</v>
      </c>
      <c r="B10" s="48">
        <v>196</v>
      </c>
      <c r="C10" s="48">
        <v>672</v>
      </c>
      <c r="D10" s="80">
        <v>0</v>
      </c>
      <c r="E10" s="33">
        <f t="shared" si="0"/>
        <v>0</v>
      </c>
      <c r="F10" s="49" t="s">
        <v>69</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6+11</f>
        <v>17</v>
      </c>
      <c r="E12" s="70">
        <f>D12/D12</f>
        <v>1</v>
      </c>
      <c r="F12" s="29"/>
      <c r="G12" s="28"/>
      <c r="H12" s="89"/>
    </row>
    <row r="13" spans="1:8" ht="18.75" customHeight="1" thickBot="1" x14ac:dyDescent="0.3">
      <c r="A13" s="27" t="s">
        <v>35</v>
      </c>
      <c r="B13" s="26"/>
      <c r="C13" s="26"/>
      <c r="D13" s="71">
        <f>6</f>
        <v>6</v>
      </c>
      <c r="E13" s="72">
        <f>D13/D12</f>
        <v>0.35294117647058826</v>
      </c>
      <c r="F13" s="25"/>
      <c r="G13" s="24"/>
      <c r="H13" s="89"/>
    </row>
    <row r="14" spans="1:8" ht="18.75" customHeight="1" x14ac:dyDescent="0.25">
      <c r="A14" s="31" t="s">
        <v>34</v>
      </c>
      <c r="B14" s="30"/>
      <c r="C14" s="30"/>
      <c r="D14" s="69">
        <v>7</v>
      </c>
      <c r="E14" s="70">
        <f>D14/D14</f>
        <v>1</v>
      </c>
      <c r="F14" s="29"/>
      <c r="G14" s="28"/>
      <c r="H14" s="89"/>
    </row>
    <row r="15" spans="1:8" ht="35.25" customHeight="1" thickBot="1" x14ac:dyDescent="0.3">
      <c r="A15" s="27" t="s">
        <v>56</v>
      </c>
      <c r="B15" s="26"/>
      <c r="C15" s="26"/>
      <c r="D15" s="71">
        <v>0</v>
      </c>
      <c r="E15" s="72">
        <f>D15/D14</f>
        <v>0</v>
      </c>
      <c r="F15" s="25"/>
      <c r="G15" s="24"/>
      <c r="H15" s="89"/>
    </row>
    <row r="16" spans="1:8" ht="18.75" customHeight="1" x14ac:dyDescent="0.25">
      <c r="A16" s="31" t="s">
        <v>53</v>
      </c>
      <c r="B16" s="30"/>
      <c r="C16" s="30"/>
      <c r="D16" s="69">
        <f>0+15</f>
        <v>15</v>
      </c>
      <c r="E16" s="73">
        <f>D16/D16</f>
        <v>1</v>
      </c>
      <c r="F16" s="29"/>
      <c r="G16" s="28"/>
      <c r="H16" s="89"/>
    </row>
    <row r="17" spans="1:8" ht="16.5" thickBot="1" x14ac:dyDescent="0.3">
      <c r="A17" s="27" t="s">
        <v>52</v>
      </c>
      <c r="B17" s="26"/>
      <c r="C17" s="26"/>
      <c r="D17" s="42">
        <v>15</v>
      </c>
      <c r="E17" s="72">
        <f>D17/D16</f>
        <v>1</v>
      </c>
      <c r="F17" s="25"/>
      <c r="G17" s="24"/>
      <c r="H17" s="89"/>
    </row>
    <row r="18" spans="1:8" ht="32.25" thickBot="1" x14ac:dyDescent="0.3">
      <c r="A18" s="68" t="s">
        <v>33</v>
      </c>
      <c r="B18" s="38"/>
      <c r="C18" s="38"/>
      <c r="D18" s="74">
        <v>14</v>
      </c>
      <c r="E18" s="75">
        <f>D18/(D18+2)</f>
        <v>0.875</v>
      </c>
      <c r="F18" s="39"/>
      <c r="G18" s="40"/>
      <c r="H18" s="89"/>
    </row>
    <row r="19" spans="1:8" ht="51.75" customHeight="1" thickBot="1" x14ac:dyDescent="0.3">
      <c r="A19" s="90" t="s">
        <v>72</v>
      </c>
      <c r="B19" s="91"/>
      <c r="C19" s="91"/>
      <c r="D19" s="91"/>
      <c r="E19" s="91"/>
      <c r="F19" s="91"/>
      <c r="G19" s="92"/>
      <c r="H19" s="89"/>
    </row>
    <row r="20" spans="1:8" ht="36.75" customHeight="1" x14ac:dyDescent="0.25">
      <c r="A20" s="55" t="s">
        <v>30</v>
      </c>
      <c r="B20" s="93" t="s">
        <v>29</v>
      </c>
      <c r="C20" s="93"/>
      <c r="D20" s="81" t="s">
        <v>32</v>
      </c>
      <c r="E20" s="94" t="s">
        <v>65</v>
      </c>
      <c r="F20" s="94"/>
      <c r="G20" s="56" t="s">
        <v>63</v>
      </c>
      <c r="H20" s="89"/>
    </row>
    <row r="21" spans="1:8" x14ac:dyDescent="0.25">
      <c r="A21" s="14" t="s">
        <v>58</v>
      </c>
      <c r="B21" s="95">
        <v>0.40500000000000003</v>
      </c>
      <c r="C21" s="95"/>
      <c r="D21" s="62">
        <v>0.28599999999999998</v>
      </c>
      <c r="E21" s="95">
        <v>0.379</v>
      </c>
      <c r="F21" s="95"/>
      <c r="G21" s="82"/>
      <c r="H21" s="89"/>
    </row>
    <row r="22" spans="1:8" x14ac:dyDescent="0.25">
      <c r="A22" s="14" t="s">
        <v>59</v>
      </c>
      <c r="B22" s="95">
        <v>0.436</v>
      </c>
      <c r="C22" s="95"/>
      <c r="D22" s="63">
        <v>0.45200000000000001</v>
      </c>
      <c r="E22" s="95">
        <v>1</v>
      </c>
      <c r="F22" s="95"/>
      <c r="G22" s="82"/>
      <c r="H22" s="89"/>
    </row>
    <row r="23" spans="1:8" x14ac:dyDescent="0.25">
      <c r="A23" s="14" t="s">
        <v>60</v>
      </c>
      <c r="B23" s="95">
        <v>0.30299999999999999</v>
      </c>
      <c r="C23" s="95"/>
      <c r="D23" s="63">
        <v>0.36099999999999999</v>
      </c>
      <c r="E23" s="95">
        <v>0.125</v>
      </c>
      <c r="F23" s="95"/>
      <c r="G23" s="82"/>
      <c r="H23" s="89"/>
    </row>
    <row r="24" spans="1:8" s="22" customFormat="1" ht="31.5" x14ac:dyDescent="0.25">
      <c r="A24" s="23" t="s">
        <v>61</v>
      </c>
      <c r="B24" s="95">
        <v>8.3000000000000004E-2</v>
      </c>
      <c r="C24" s="95"/>
      <c r="D24" s="63">
        <v>3.6999999999999998E-2</v>
      </c>
      <c r="E24" s="95">
        <v>0</v>
      </c>
      <c r="F24" s="95"/>
      <c r="G24" s="82"/>
      <c r="H24" s="89"/>
    </row>
    <row r="25" spans="1:8" ht="32.25" thickBot="1" x14ac:dyDescent="0.3">
      <c r="A25" s="27" t="s">
        <v>62</v>
      </c>
      <c r="B25" s="96">
        <v>4.0999999999999996</v>
      </c>
      <c r="C25" s="96"/>
      <c r="D25" s="59">
        <v>6.2</v>
      </c>
      <c r="E25" s="97">
        <v>4.7</v>
      </c>
      <c r="F25" s="97"/>
      <c r="G25" s="83"/>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81" t="s">
        <v>28</v>
      </c>
      <c r="E27" s="81" t="s">
        <v>27</v>
      </c>
      <c r="F27" s="81"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t="s">
        <v>71</v>
      </c>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CF99-AAB1-4448-BDD0-A39AA17FEB20}">
  <sheetPr>
    <pageSetUpPr fitToPage="1"/>
  </sheetPr>
  <dimension ref="A1:H53"/>
  <sheetViews>
    <sheetView topLeftCell="A7"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66</v>
      </c>
      <c r="E3" s="94"/>
      <c r="F3" s="94"/>
      <c r="G3" s="56" t="s">
        <v>63</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21</v>
      </c>
      <c r="E6" s="33">
        <f>D6/B6</f>
        <v>4.5553145336225597E-3</v>
      </c>
      <c r="F6" s="41">
        <v>371</v>
      </c>
      <c r="G6" s="37"/>
      <c r="H6" s="89"/>
    </row>
    <row r="7" spans="1:8" x14ac:dyDescent="0.25">
      <c r="A7" s="14" t="s">
        <v>41</v>
      </c>
      <c r="B7" s="34">
        <v>13836</v>
      </c>
      <c r="C7" s="34">
        <v>126</v>
      </c>
      <c r="D7" s="41">
        <v>92</v>
      </c>
      <c r="E7" s="33">
        <f t="shared" ref="E7:E10" si="0">D7/B7</f>
        <v>6.6493206128938999E-3</v>
      </c>
      <c r="F7" s="41">
        <v>140</v>
      </c>
      <c r="G7" s="37"/>
      <c r="H7" s="89"/>
    </row>
    <row r="8" spans="1:8" x14ac:dyDescent="0.25">
      <c r="A8" s="14" t="s">
        <v>40</v>
      </c>
      <c r="B8" s="34">
        <v>2531</v>
      </c>
      <c r="C8" s="34">
        <v>509</v>
      </c>
      <c r="D8" s="41">
        <v>3</v>
      </c>
      <c r="E8" s="33">
        <f t="shared" si="0"/>
        <v>1.185302252074279E-3</v>
      </c>
      <c r="F8" s="41">
        <v>1320</v>
      </c>
      <c r="G8" s="37"/>
      <c r="H8" s="89"/>
    </row>
    <row r="9" spans="1:8" x14ac:dyDescent="0.25">
      <c r="A9" s="14" t="s">
        <v>39</v>
      </c>
      <c r="B9" s="34">
        <v>1387</v>
      </c>
      <c r="C9" s="34">
        <v>491</v>
      </c>
      <c r="D9" s="41">
        <v>7</v>
      </c>
      <c r="E9" s="33">
        <f t="shared" si="0"/>
        <v>5.0468637346791634E-3</v>
      </c>
      <c r="F9" s="41">
        <v>647</v>
      </c>
      <c r="G9" s="37"/>
      <c r="H9" s="89"/>
    </row>
    <row r="10" spans="1:8" ht="16.5" thickBot="1" x14ac:dyDescent="0.3">
      <c r="A10" s="47" t="s">
        <v>38</v>
      </c>
      <c r="B10" s="48">
        <v>196</v>
      </c>
      <c r="C10" s="48">
        <v>672</v>
      </c>
      <c r="D10" s="80">
        <v>4</v>
      </c>
      <c r="E10" s="33">
        <f t="shared" si="0"/>
        <v>2.0408163265306121E-2</v>
      </c>
      <c r="F10" s="49">
        <v>1039</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47+17</f>
        <v>64</v>
      </c>
      <c r="E12" s="70">
        <f>D12/D12</f>
        <v>1</v>
      </c>
      <c r="F12" s="29"/>
      <c r="G12" s="28"/>
      <c r="H12" s="89"/>
    </row>
    <row r="13" spans="1:8" ht="18.75" customHeight="1" thickBot="1" x14ac:dyDescent="0.3">
      <c r="A13" s="27" t="s">
        <v>35</v>
      </c>
      <c r="B13" s="26"/>
      <c r="C13" s="26"/>
      <c r="D13" s="71">
        <v>17</v>
      </c>
      <c r="E13" s="72">
        <f>D13/D12</f>
        <v>0.265625</v>
      </c>
      <c r="F13" s="25"/>
      <c r="G13" s="24"/>
      <c r="H13" s="89"/>
    </row>
    <row r="14" spans="1:8" ht="18.75" customHeight="1" x14ac:dyDescent="0.25">
      <c r="A14" s="31" t="s">
        <v>34</v>
      </c>
      <c r="B14" s="30"/>
      <c r="C14" s="30"/>
      <c r="D14" s="69">
        <f>11+6</f>
        <v>17</v>
      </c>
      <c r="E14" s="70">
        <f>D14/D14</f>
        <v>1</v>
      </c>
      <c r="F14" s="29"/>
      <c r="G14" s="28"/>
      <c r="H14" s="89"/>
    </row>
    <row r="15" spans="1:8" ht="35.25" customHeight="1" thickBot="1" x14ac:dyDescent="0.3">
      <c r="A15" s="27" t="s">
        <v>56</v>
      </c>
      <c r="B15" s="26"/>
      <c r="C15" s="26"/>
      <c r="D15" s="71">
        <v>6</v>
      </c>
      <c r="E15" s="72">
        <f>D15/D14</f>
        <v>0.35294117647058826</v>
      </c>
      <c r="F15" s="25"/>
      <c r="G15" s="24"/>
      <c r="H15" s="89"/>
    </row>
    <row r="16" spans="1:8" ht="18.75" customHeight="1" x14ac:dyDescent="0.25">
      <c r="A16" s="31" t="s">
        <v>53</v>
      </c>
      <c r="B16" s="30"/>
      <c r="C16" s="30"/>
      <c r="D16" s="69">
        <f>4+D17</f>
        <v>60</v>
      </c>
      <c r="E16" s="73">
        <f>D16/D16</f>
        <v>1</v>
      </c>
      <c r="F16" s="29"/>
      <c r="G16" s="28"/>
      <c r="H16" s="89"/>
    </row>
    <row r="17" spans="1:8" ht="16.5" thickBot="1" x14ac:dyDescent="0.3">
      <c r="A17" s="27" t="s">
        <v>52</v>
      </c>
      <c r="B17" s="26"/>
      <c r="C17" s="26"/>
      <c r="D17" s="42">
        <v>56</v>
      </c>
      <c r="E17" s="72">
        <f>D17/D16</f>
        <v>0.93333333333333335</v>
      </c>
      <c r="F17" s="25"/>
      <c r="G17" s="24"/>
      <c r="H17" s="89"/>
    </row>
    <row r="18" spans="1:8" ht="32.25" thickBot="1" x14ac:dyDescent="0.3">
      <c r="A18" s="68" t="s">
        <v>33</v>
      </c>
      <c r="B18" s="38"/>
      <c r="C18" s="38"/>
      <c r="D18" s="74">
        <v>9</v>
      </c>
      <c r="E18" s="75">
        <f>D18/(D18+12)</f>
        <v>0.42857142857142855</v>
      </c>
      <c r="F18" s="39"/>
      <c r="G18" s="40"/>
      <c r="H18" s="89"/>
    </row>
    <row r="19" spans="1:8" ht="51.75" customHeight="1" thickBot="1" x14ac:dyDescent="0.3">
      <c r="A19" s="90" t="s">
        <v>72</v>
      </c>
      <c r="B19" s="91"/>
      <c r="C19" s="91"/>
      <c r="D19" s="91"/>
      <c r="E19" s="91"/>
      <c r="F19" s="91"/>
      <c r="G19" s="92"/>
      <c r="H19" s="89"/>
    </row>
    <row r="20" spans="1:8" ht="36.75" customHeight="1" x14ac:dyDescent="0.25">
      <c r="A20" s="55" t="s">
        <v>30</v>
      </c>
      <c r="B20" s="93" t="s">
        <v>29</v>
      </c>
      <c r="C20" s="93"/>
      <c r="D20" s="81" t="s">
        <v>32</v>
      </c>
      <c r="E20" s="94" t="s">
        <v>66</v>
      </c>
      <c r="F20" s="94"/>
      <c r="G20" s="56" t="s">
        <v>63</v>
      </c>
      <c r="H20" s="89"/>
    </row>
    <row r="21" spans="1:8" x14ac:dyDescent="0.25">
      <c r="A21" s="14" t="s">
        <v>58</v>
      </c>
      <c r="B21" s="95">
        <v>0.40500000000000003</v>
      </c>
      <c r="C21" s="95"/>
      <c r="D21" s="62">
        <v>0.28599999999999998</v>
      </c>
      <c r="E21" s="95">
        <v>0.41899999999999998</v>
      </c>
      <c r="F21" s="95"/>
      <c r="G21" s="82"/>
      <c r="H21" s="89"/>
    </row>
    <row r="22" spans="1:8" x14ac:dyDescent="0.25">
      <c r="A22" s="14" t="s">
        <v>59</v>
      </c>
      <c r="B22" s="95">
        <v>0.436</v>
      </c>
      <c r="C22" s="95"/>
      <c r="D22" s="63">
        <v>0.45200000000000001</v>
      </c>
      <c r="E22" s="95">
        <v>0.3</v>
      </c>
      <c r="F22" s="95"/>
      <c r="G22" s="82"/>
      <c r="H22" s="89"/>
    </row>
    <row r="23" spans="1:8" x14ac:dyDescent="0.25">
      <c r="A23" s="14" t="s">
        <v>60</v>
      </c>
      <c r="B23" s="95">
        <v>0.30299999999999999</v>
      </c>
      <c r="C23" s="95"/>
      <c r="D23" s="63">
        <v>0.36099999999999999</v>
      </c>
      <c r="E23" s="95">
        <v>0.30399999999999999</v>
      </c>
      <c r="F23" s="95"/>
      <c r="G23" s="82"/>
      <c r="H23" s="89"/>
    </row>
    <row r="24" spans="1:8" s="22" customFormat="1" ht="31.5" x14ac:dyDescent="0.25">
      <c r="A24" s="23" t="s">
        <v>61</v>
      </c>
      <c r="B24" s="95">
        <v>8.3000000000000004E-2</v>
      </c>
      <c r="C24" s="95"/>
      <c r="D24" s="63">
        <v>3.6999999999999998E-2</v>
      </c>
      <c r="E24" s="95">
        <v>4.2000000000000003E-2</v>
      </c>
      <c r="F24" s="95"/>
      <c r="G24" s="82"/>
      <c r="H24" s="89"/>
    </row>
    <row r="25" spans="1:8" ht="32.25" thickBot="1" x14ac:dyDescent="0.3">
      <c r="A25" s="27" t="s">
        <v>62</v>
      </c>
      <c r="B25" s="96">
        <v>4.0999999999999996</v>
      </c>
      <c r="C25" s="96"/>
      <c r="D25" s="59">
        <v>6.2</v>
      </c>
      <c r="E25" s="97">
        <v>5.0999999999999996</v>
      </c>
      <c r="F25" s="97"/>
      <c r="G25" s="83"/>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81" t="s">
        <v>28</v>
      </c>
      <c r="E27" s="81" t="s">
        <v>27</v>
      </c>
      <c r="F27" s="81"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1</v>
      </c>
      <c r="G32" s="66">
        <v>1</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1</v>
      </c>
      <c r="G34" s="66">
        <v>1</v>
      </c>
      <c r="H34" s="100"/>
    </row>
    <row r="35" spans="1:8" x14ac:dyDescent="0.25">
      <c r="A35" s="14" t="s">
        <v>17</v>
      </c>
      <c r="B35" s="103">
        <v>0.57079171723940503</v>
      </c>
      <c r="C35" s="103"/>
      <c r="D35" s="44">
        <v>0.55649999999999999</v>
      </c>
      <c r="E35" s="41">
        <v>124</v>
      </c>
      <c r="F35" s="76">
        <v>1</v>
      </c>
      <c r="G35" s="66">
        <v>1</v>
      </c>
      <c r="H35" s="100"/>
    </row>
    <row r="36" spans="1:8" ht="31.5" customHeight="1" x14ac:dyDescent="0.25">
      <c r="A36" s="14" t="s">
        <v>16</v>
      </c>
      <c r="B36" s="103">
        <v>0.47512455188664032</v>
      </c>
      <c r="C36" s="103"/>
      <c r="D36" s="44">
        <v>0.42859999999999998</v>
      </c>
      <c r="E36" s="41">
        <v>126</v>
      </c>
      <c r="F36" s="76">
        <v>0</v>
      </c>
      <c r="G36" s="66">
        <v>1</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1</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1</v>
      </c>
      <c r="G44" s="66">
        <v>1</v>
      </c>
      <c r="H44" s="100"/>
    </row>
    <row r="45" spans="1:8" x14ac:dyDescent="0.25">
      <c r="A45" s="8" t="s">
        <v>7</v>
      </c>
      <c r="B45" s="103">
        <v>0.53092926905840643</v>
      </c>
      <c r="C45" s="103"/>
      <c r="D45" s="44">
        <v>0.57499999999999996</v>
      </c>
      <c r="E45" s="41">
        <v>120</v>
      </c>
      <c r="F45" s="76">
        <v>1</v>
      </c>
      <c r="G45" s="66">
        <v>1</v>
      </c>
      <c r="H45" s="100"/>
    </row>
    <row r="46" spans="1:8" x14ac:dyDescent="0.25">
      <c r="A46" s="8" t="s">
        <v>6</v>
      </c>
      <c r="B46" s="103">
        <v>0.66226255679497203</v>
      </c>
      <c r="C46" s="103"/>
      <c r="D46" s="44">
        <v>0.69840000000000002</v>
      </c>
      <c r="E46" s="41">
        <v>126</v>
      </c>
      <c r="F46" s="76">
        <v>1</v>
      </c>
      <c r="G46" s="66">
        <v>1</v>
      </c>
      <c r="H46" s="100"/>
    </row>
    <row r="47" spans="1:8" ht="31.5" x14ac:dyDescent="0.25">
      <c r="A47" s="8" t="s">
        <v>5</v>
      </c>
      <c r="B47" s="103">
        <v>0.46463132283417963</v>
      </c>
      <c r="C47" s="103"/>
      <c r="D47" s="44">
        <v>0.46150000000000002</v>
      </c>
      <c r="E47" s="41">
        <v>104</v>
      </c>
      <c r="F47" s="76">
        <v>1</v>
      </c>
      <c r="G47" s="66">
        <v>1</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1</v>
      </c>
      <c r="G49" s="66">
        <v>1</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1</v>
      </c>
      <c r="G51" s="66">
        <v>1</v>
      </c>
      <c r="H51" s="100"/>
    </row>
    <row r="52" spans="1:8" ht="16.5" thickBot="1" x14ac:dyDescent="0.3">
      <c r="A52" s="7" t="s">
        <v>0</v>
      </c>
      <c r="B52" s="104" t="s">
        <v>51</v>
      </c>
      <c r="C52" s="104"/>
      <c r="D52" s="58">
        <v>0.78569999999999995</v>
      </c>
      <c r="E52" s="42">
        <v>84</v>
      </c>
      <c r="F52" s="78">
        <v>1</v>
      </c>
      <c r="G52" s="67">
        <v>1</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CDE47-702C-4804-8675-120249E0AAAD}">
  <sheetPr>
    <pageSetUpPr fitToPage="1"/>
  </sheetPr>
  <dimension ref="A1:H53"/>
  <sheetViews>
    <sheetView topLeftCell="A8"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67</v>
      </c>
      <c r="E3" s="94"/>
      <c r="F3" s="94"/>
      <c r="G3" s="56" t="s">
        <v>63</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10</v>
      </c>
      <c r="E6" s="33">
        <f>D6/B6</f>
        <v>2.1691973969631237E-3</v>
      </c>
      <c r="F6" s="41">
        <v>239</v>
      </c>
      <c r="G6" s="37"/>
      <c r="H6" s="89"/>
    </row>
    <row r="7" spans="1:8" x14ac:dyDescent="0.25">
      <c r="A7" s="14" t="s">
        <v>41</v>
      </c>
      <c r="B7" s="34">
        <v>13836</v>
      </c>
      <c r="C7" s="34">
        <v>126</v>
      </c>
      <c r="D7" s="41">
        <v>116</v>
      </c>
      <c r="E7" s="33">
        <f t="shared" ref="E7:E10" si="0">D7/B7</f>
        <v>8.3839259901705692E-3</v>
      </c>
      <c r="F7" s="41">
        <v>77</v>
      </c>
      <c r="G7" s="37"/>
      <c r="H7" s="89"/>
    </row>
    <row r="8" spans="1:8" x14ac:dyDescent="0.25">
      <c r="A8" s="14" t="s">
        <v>40</v>
      </c>
      <c r="B8" s="34">
        <v>2531</v>
      </c>
      <c r="C8" s="34">
        <v>509</v>
      </c>
      <c r="D8" s="41">
        <v>8</v>
      </c>
      <c r="E8" s="33">
        <f t="shared" si="0"/>
        <v>3.1608060055314103E-3</v>
      </c>
      <c r="F8" s="41">
        <v>726</v>
      </c>
      <c r="G8" s="37"/>
      <c r="H8" s="89"/>
    </row>
    <row r="9" spans="1:8" x14ac:dyDescent="0.25">
      <c r="A9" s="14" t="s">
        <v>39</v>
      </c>
      <c r="B9" s="34">
        <v>1387</v>
      </c>
      <c r="C9" s="34">
        <v>491</v>
      </c>
      <c r="D9" s="41">
        <v>1</v>
      </c>
      <c r="E9" s="33">
        <f t="shared" si="0"/>
        <v>7.2098053352559477E-4</v>
      </c>
      <c r="F9" s="41">
        <v>808</v>
      </c>
      <c r="G9" s="37"/>
      <c r="H9" s="89"/>
    </row>
    <row r="10" spans="1:8" ht="16.5" thickBot="1" x14ac:dyDescent="0.3">
      <c r="A10" s="47" t="s">
        <v>38</v>
      </c>
      <c r="B10" s="48">
        <v>196</v>
      </c>
      <c r="C10" s="48">
        <v>672</v>
      </c>
      <c r="D10" s="80">
        <v>1</v>
      </c>
      <c r="E10" s="33">
        <f t="shared" si="0"/>
        <v>5.1020408163265302E-3</v>
      </c>
      <c r="F10" s="49">
        <v>683</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6+8</f>
        <v>14</v>
      </c>
      <c r="E12" s="70">
        <f>D12/D12</f>
        <v>1</v>
      </c>
      <c r="F12" s="29"/>
      <c r="G12" s="28"/>
      <c r="H12" s="89"/>
    </row>
    <row r="13" spans="1:8" ht="18.75" customHeight="1" thickBot="1" x14ac:dyDescent="0.3">
      <c r="A13" s="27" t="s">
        <v>35</v>
      </c>
      <c r="B13" s="26"/>
      <c r="C13" s="26"/>
      <c r="D13" s="71">
        <v>8</v>
      </c>
      <c r="E13" s="72">
        <f>D13/D12</f>
        <v>0.5714285714285714</v>
      </c>
      <c r="F13" s="25"/>
      <c r="G13" s="24"/>
      <c r="H13" s="89"/>
    </row>
    <row r="14" spans="1:8" ht="18.75" customHeight="1" x14ac:dyDescent="0.25">
      <c r="A14" s="31" t="s">
        <v>34</v>
      </c>
      <c r="B14" s="30"/>
      <c r="C14" s="30"/>
      <c r="D14" s="69">
        <f>6+5</f>
        <v>11</v>
      </c>
      <c r="E14" s="70">
        <f>D14/D14</f>
        <v>1</v>
      </c>
      <c r="F14" s="29"/>
      <c r="G14" s="28"/>
      <c r="H14" s="89"/>
    </row>
    <row r="15" spans="1:8" ht="35.25" customHeight="1" thickBot="1" x14ac:dyDescent="0.3">
      <c r="A15" s="27" t="s">
        <v>56</v>
      </c>
      <c r="B15" s="26"/>
      <c r="C15" s="26"/>
      <c r="D15" s="71">
        <v>5</v>
      </c>
      <c r="E15" s="72">
        <f>D15/D14</f>
        <v>0.45454545454545453</v>
      </c>
      <c r="F15" s="25"/>
      <c r="G15" s="24"/>
      <c r="H15" s="89"/>
    </row>
    <row r="16" spans="1:8" ht="18.75" customHeight="1" x14ac:dyDescent="0.25">
      <c r="A16" s="31" t="s">
        <v>53</v>
      </c>
      <c r="B16" s="30"/>
      <c r="C16" s="30"/>
      <c r="D16" s="69">
        <f>2+D17</f>
        <v>20</v>
      </c>
      <c r="E16" s="73">
        <f>D16/D16</f>
        <v>1</v>
      </c>
      <c r="F16" s="29"/>
      <c r="G16" s="28"/>
      <c r="H16" s="89"/>
    </row>
    <row r="17" spans="1:8" ht="16.5" thickBot="1" x14ac:dyDescent="0.3">
      <c r="A17" s="27" t="s">
        <v>52</v>
      </c>
      <c r="B17" s="26"/>
      <c r="C17" s="26"/>
      <c r="D17" s="42">
        <v>18</v>
      </c>
      <c r="E17" s="72">
        <f>D17/D16</f>
        <v>0.9</v>
      </c>
      <c r="F17" s="25"/>
      <c r="G17" s="24"/>
      <c r="H17" s="89"/>
    </row>
    <row r="18" spans="1:8" ht="32.25" thickBot="1" x14ac:dyDescent="0.3">
      <c r="A18" s="68" t="s">
        <v>33</v>
      </c>
      <c r="B18" s="38"/>
      <c r="C18" s="38"/>
      <c r="D18" s="74">
        <v>11</v>
      </c>
      <c r="E18" s="75">
        <f>D18/(D18+3)</f>
        <v>0.7857142857142857</v>
      </c>
      <c r="F18" s="39"/>
      <c r="G18" s="40"/>
      <c r="H18" s="89"/>
    </row>
    <row r="19" spans="1:8" ht="51.75" customHeight="1" thickBot="1" x14ac:dyDescent="0.3">
      <c r="A19" s="90" t="s">
        <v>72</v>
      </c>
      <c r="B19" s="91"/>
      <c r="C19" s="91"/>
      <c r="D19" s="91"/>
      <c r="E19" s="91"/>
      <c r="F19" s="91"/>
      <c r="G19" s="92"/>
      <c r="H19" s="89"/>
    </row>
    <row r="20" spans="1:8" ht="36.75" customHeight="1" x14ac:dyDescent="0.25">
      <c r="A20" s="55" t="s">
        <v>30</v>
      </c>
      <c r="B20" s="93" t="s">
        <v>29</v>
      </c>
      <c r="C20" s="93"/>
      <c r="D20" s="81" t="s">
        <v>32</v>
      </c>
      <c r="E20" s="94" t="s">
        <v>67</v>
      </c>
      <c r="F20" s="94"/>
      <c r="G20" s="56" t="s">
        <v>63</v>
      </c>
      <c r="H20" s="89"/>
    </row>
    <row r="21" spans="1:8" x14ac:dyDescent="0.25">
      <c r="A21" s="14" t="s">
        <v>58</v>
      </c>
      <c r="B21" s="95">
        <v>0.40500000000000003</v>
      </c>
      <c r="C21" s="95"/>
      <c r="D21" s="62">
        <v>0.28599999999999998</v>
      </c>
      <c r="E21" s="95">
        <v>0.316</v>
      </c>
      <c r="F21" s="95"/>
      <c r="G21" s="82"/>
      <c r="H21" s="89"/>
    </row>
    <row r="22" spans="1:8" x14ac:dyDescent="0.25">
      <c r="A22" s="14" t="s">
        <v>59</v>
      </c>
      <c r="B22" s="95">
        <v>0.436</v>
      </c>
      <c r="C22" s="95"/>
      <c r="D22" s="63">
        <v>0.45200000000000001</v>
      </c>
      <c r="E22" s="95">
        <v>0.53300000000000003</v>
      </c>
      <c r="F22" s="95"/>
      <c r="G22" s="82"/>
      <c r="H22" s="89"/>
    </row>
    <row r="23" spans="1:8" x14ac:dyDescent="0.25">
      <c r="A23" s="14" t="s">
        <v>60</v>
      </c>
      <c r="B23" s="95">
        <v>0.30299999999999999</v>
      </c>
      <c r="C23" s="95"/>
      <c r="D23" s="63">
        <v>0.36099999999999999</v>
      </c>
      <c r="E23" s="95">
        <v>0.33300000000000002</v>
      </c>
      <c r="F23" s="95"/>
      <c r="G23" s="82"/>
      <c r="H23" s="89"/>
    </row>
    <row r="24" spans="1:8" s="22" customFormat="1" ht="31.5" x14ac:dyDescent="0.25">
      <c r="A24" s="23" t="s">
        <v>61</v>
      </c>
      <c r="B24" s="95">
        <v>8.3000000000000004E-2</v>
      </c>
      <c r="C24" s="95"/>
      <c r="D24" s="63">
        <v>3.6999999999999998E-2</v>
      </c>
      <c r="E24" s="95">
        <v>0.5</v>
      </c>
      <c r="F24" s="95"/>
      <c r="G24" s="82"/>
      <c r="H24" s="89"/>
    </row>
    <row r="25" spans="1:8" ht="32.25" thickBot="1" x14ac:dyDescent="0.3">
      <c r="A25" s="27" t="s">
        <v>62</v>
      </c>
      <c r="B25" s="96">
        <v>4.0999999999999996</v>
      </c>
      <c r="C25" s="96"/>
      <c r="D25" s="59">
        <v>6.2</v>
      </c>
      <c r="E25" s="97">
        <v>2.6</v>
      </c>
      <c r="F25" s="97"/>
      <c r="G25" s="83"/>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81" t="s">
        <v>28</v>
      </c>
      <c r="E27" s="81" t="s">
        <v>27</v>
      </c>
      <c r="F27" s="81"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D16A9-AAE4-4C09-B225-65B0EBFB4710}">
  <sheetPr>
    <pageSetUpPr fitToPage="1"/>
  </sheetPr>
  <dimension ref="A1:H53"/>
  <sheetViews>
    <sheetView tabSelected="1" topLeftCell="A17"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68</v>
      </c>
      <c r="E3" s="94"/>
      <c r="F3" s="94"/>
      <c r="G3" s="56" t="s">
        <v>63</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9</v>
      </c>
      <c r="E6" s="33">
        <f>D6/B6</f>
        <v>1.9522776572668114E-3</v>
      </c>
      <c r="F6" s="41">
        <v>257</v>
      </c>
      <c r="G6" s="37"/>
      <c r="H6" s="89"/>
    </row>
    <row r="7" spans="1:8" x14ac:dyDescent="0.25">
      <c r="A7" s="14" t="s">
        <v>41</v>
      </c>
      <c r="B7" s="34">
        <v>13836</v>
      </c>
      <c r="C7" s="34">
        <v>126</v>
      </c>
      <c r="D7" s="41">
        <v>8</v>
      </c>
      <c r="E7" s="33">
        <f t="shared" ref="E7:E10" si="0">D7/B7</f>
        <v>5.7820179242555657E-4</v>
      </c>
      <c r="F7" s="41">
        <v>77</v>
      </c>
      <c r="G7" s="37"/>
      <c r="H7" s="89"/>
    </row>
    <row r="8" spans="1:8" x14ac:dyDescent="0.25">
      <c r="A8" s="14" t="s">
        <v>40</v>
      </c>
      <c r="B8" s="34">
        <v>2531</v>
      </c>
      <c r="C8" s="34">
        <v>509</v>
      </c>
      <c r="D8" s="41">
        <v>4</v>
      </c>
      <c r="E8" s="33">
        <f t="shared" si="0"/>
        <v>1.5804030027657052E-3</v>
      </c>
      <c r="F8" s="41">
        <v>334</v>
      </c>
      <c r="G8" s="37"/>
      <c r="H8" s="89"/>
    </row>
    <row r="9" spans="1:8" x14ac:dyDescent="0.25">
      <c r="A9" s="14" t="s">
        <v>39</v>
      </c>
      <c r="B9" s="34">
        <v>1387</v>
      </c>
      <c r="C9" s="34">
        <v>491</v>
      </c>
      <c r="D9" s="41">
        <v>1</v>
      </c>
      <c r="E9" s="33">
        <f t="shared" si="0"/>
        <v>7.2098053352559477E-4</v>
      </c>
      <c r="F9" s="41">
        <v>361</v>
      </c>
      <c r="G9" s="37"/>
      <c r="H9" s="89"/>
    </row>
    <row r="10" spans="1:8" ht="16.5" thickBot="1" x14ac:dyDescent="0.3">
      <c r="A10" s="47" t="s">
        <v>38</v>
      </c>
      <c r="B10" s="48">
        <v>196</v>
      </c>
      <c r="C10" s="48">
        <v>672</v>
      </c>
      <c r="D10" s="80">
        <v>0</v>
      </c>
      <c r="E10" s="33">
        <f t="shared" si="0"/>
        <v>0</v>
      </c>
      <c r="F10" s="49" t="s">
        <v>69</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v>6</v>
      </c>
      <c r="E12" s="70">
        <f>D12/D12</f>
        <v>1</v>
      </c>
      <c r="F12" s="29"/>
      <c r="G12" s="28"/>
      <c r="H12" s="89"/>
    </row>
    <row r="13" spans="1:8" ht="18.75" customHeight="1" thickBot="1" x14ac:dyDescent="0.3">
      <c r="A13" s="27" t="s">
        <v>35</v>
      </c>
      <c r="B13" s="26"/>
      <c r="C13" s="26"/>
      <c r="D13" s="71">
        <v>0</v>
      </c>
      <c r="E13" s="72">
        <f>D13/D12</f>
        <v>0</v>
      </c>
      <c r="F13" s="25"/>
      <c r="G13" s="24"/>
      <c r="H13" s="89"/>
    </row>
    <row r="14" spans="1:8" ht="18.75" customHeight="1" x14ac:dyDescent="0.25">
      <c r="A14" s="31" t="s">
        <v>34</v>
      </c>
      <c r="B14" s="30"/>
      <c r="C14" s="30"/>
      <c r="D14" s="69">
        <v>2</v>
      </c>
      <c r="E14" s="70">
        <f>D14/D14</f>
        <v>1</v>
      </c>
      <c r="F14" s="29"/>
      <c r="G14" s="28"/>
      <c r="H14" s="89"/>
    </row>
    <row r="15" spans="1:8" ht="35.25" customHeight="1" thickBot="1" x14ac:dyDescent="0.3">
      <c r="A15" s="27" t="s">
        <v>56</v>
      </c>
      <c r="B15" s="26"/>
      <c r="C15" s="26"/>
      <c r="D15" s="71">
        <v>0</v>
      </c>
      <c r="E15" s="72">
        <f>D15/D14</f>
        <v>0</v>
      </c>
      <c r="F15" s="25"/>
      <c r="G15" s="24"/>
      <c r="H15" s="89"/>
    </row>
    <row r="16" spans="1:8" ht="18.75" customHeight="1" x14ac:dyDescent="0.25">
      <c r="A16" s="31" t="s">
        <v>53</v>
      </c>
      <c r="B16" s="30"/>
      <c r="C16" s="30"/>
      <c r="D16" s="84">
        <f>0+D17</f>
        <v>7</v>
      </c>
      <c r="E16" s="73">
        <f>Franklin!D16/Franklin!D16</f>
        <v>1</v>
      </c>
      <c r="F16" s="29"/>
      <c r="G16" s="28"/>
      <c r="H16" s="89"/>
    </row>
    <row r="17" spans="1:8" ht="16.5" thickBot="1" x14ac:dyDescent="0.3">
      <c r="A17" s="27" t="s">
        <v>52</v>
      </c>
      <c r="B17" s="26"/>
      <c r="C17" s="26"/>
      <c r="D17" s="84">
        <v>7</v>
      </c>
      <c r="E17" s="72">
        <f>Franklin!D17/Franklin!D16</f>
        <v>0.8666666666666667</v>
      </c>
      <c r="F17" s="25"/>
      <c r="G17" s="24"/>
      <c r="H17" s="89"/>
    </row>
    <row r="18" spans="1:8" ht="32.25" thickBot="1" x14ac:dyDescent="0.3">
      <c r="A18" s="68" t="s">
        <v>33</v>
      </c>
      <c r="B18" s="38"/>
      <c r="C18" s="38"/>
      <c r="D18" s="74">
        <v>10</v>
      </c>
      <c r="E18" s="75">
        <f>10/(10+0)</f>
        <v>1</v>
      </c>
      <c r="F18" s="39"/>
      <c r="G18" s="40"/>
      <c r="H18" s="89"/>
    </row>
    <row r="19" spans="1:8" ht="51.75" customHeight="1" thickBot="1" x14ac:dyDescent="0.3">
      <c r="A19" s="90" t="s">
        <v>72</v>
      </c>
      <c r="B19" s="91"/>
      <c r="C19" s="91"/>
      <c r="D19" s="91"/>
      <c r="E19" s="91"/>
      <c r="F19" s="91"/>
      <c r="G19" s="92"/>
      <c r="H19" s="89"/>
    </row>
    <row r="20" spans="1:8" ht="36.75" customHeight="1" x14ac:dyDescent="0.25">
      <c r="A20" s="55" t="s">
        <v>30</v>
      </c>
      <c r="B20" s="93" t="s">
        <v>29</v>
      </c>
      <c r="C20" s="93"/>
      <c r="D20" s="81" t="s">
        <v>32</v>
      </c>
      <c r="E20" s="94" t="s">
        <v>68</v>
      </c>
      <c r="F20" s="94"/>
      <c r="G20" s="56" t="s">
        <v>63</v>
      </c>
      <c r="H20" s="89"/>
    </row>
    <row r="21" spans="1:8" x14ac:dyDescent="0.25">
      <c r="A21" s="14" t="s">
        <v>58</v>
      </c>
      <c r="B21" s="95">
        <v>0.40500000000000003</v>
      </c>
      <c r="C21" s="95"/>
      <c r="D21" s="62">
        <v>0.28599999999999998</v>
      </c>
      <c r="E21" s="95">
        <v>0.84599999999999997</v>
      </c>
      <c r="F21" s="95"/>
      <c r="G21" s="82"/>
      <c r="H21" s="89"/>
    </row>
    <row r="22" spans="1:8" x14ac:dyDescent="0.25">
      <c r="A22" s="14" t="s">
        <v>59</v>
      </c>
      <c r="B22" s="95">
        <v>0.436</v>
      </c>
      <c r="C22" s="95"/>
      <c r="D22" s="63">
        <v>0.45200000000000001</v>
      </c>
      <c r="E22" s="95" t="s">
        <v>69</v>
      </c>
      <c r="F22" s="95"/>
      <c r="G22" s="82"/>
      <c r="H22" s="89"/>
    </row>
    <row r="23" spans="1:8" x14ac:dyDescent="0.25">
      <c r="A23" s="14" t="s">
        <v>60</v>
      </c>
      <c r="B23" s="95">
        <v>0.30299999999999999</v>
      </c>
      <c r="C23" s="95"/>
      <c r="D23" s="63">
        <v>0.36099999999999999</v>
      </c>
      <c r="E23" s="95">
        <v>0.5</v>
      </c>
      <c r="F23" s="95"/>
      <c r="G23" s="82"/>
      <c r="H23" s="89"/>
    </row>
    <row r="24" spans="1:8" s="22" customFormat="1" ht="31.5" x14ac:dyDescent="0.25">
      <c r="A24" s="23" t="s">
        <v>61</v>
      </c>
      <c r="B24" s="95">
        <v>8.3000000000000004E-2</v>
      </c>
      <c r="C24" s="95"/>
      <c r="D24" s="63">
        <v>3.6999999999999998E-2</v>
      </c>
      <c r="E24" s="95">
        <v>0</v>
      </c>
      <c r="F24" s="95"/>
      <c r="G24" s="82"/>
      <c r="H24" s="89"/>
    </row>
    <row r="25" spans="1:8" ht="32.25" thickBot="1" x14ac:dyDescent="0.3">
      <c r="A25" s="27" t="s">
        <v>62</v>
      </c>
      <c r="B25" s="96">
        <v>4.0999999999999996</v>
      </c>
      <c r="C25" s="96"/>
      <c r="D25" s="59">
        <v>6.2</v>
      </c>
      <c r="E25" s="97">
        <v>0</v>
      </c>
      <c r="F25" s="97"/>
      <c r="G25" s="83"/>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81" t="s">
        <v>28</v>
      </c>
      <c r="E27" s="81" t="s">
        <v>27</v>
      </c>
      <c r="F27" s="81"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Franklin</vt:lpstr>
      <vt:lpstr>Granville</vt:lpstr>
      <vt:lpstr>Person</vt:lpstr>
      <vt:lpstr>Vance</vt:lpstr>
      <vt:lpstr>Warren</vt:lpstr>
      <vt:lpstr>Franklin!Print_Area</vt:lpstr>
      <vt:lpstr>Granville!Print_Area</vt:lpstr>
      <vt:lpstr>Person!Print_Area</vt:lpstr>
      <vt:lpstr>Vance!Print_Area</vt:lpstr>
      <vt:lpstr>Warren!Print_Area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2019-03-20T14:13:19Z</dcterms:modified>
</cp:coreProperties>
</file>