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G:\2027 DSS Budget Estimates for Upload\"/>
    </mc:Choice>
  </mc:AlternateContent>
  <xr:revisionPtr revIDLastSave="0" documentId="8_{80B8F586-B8DF-4822-9737-D0F4891A1734}" xr6:coauthVersionLast="47" xr6:coauthVersionMax="47" xr10:uidLastSave="{00000000-0000-0000-0000-000000000000}"/>
  <bookViews>
    <workbookView xWindow="-120" yWindow="-120" windowWidth="29040" windowHeight="15720" xr2:uid="{FB8D1C5B-176A-4CC3-ACFC-2A36A9306FC3}"/>
  </bookViews>
  <sheets>
    <sheet name="Narrative for Budget Estimates" sheetId="1" r:id="rId1"/>
    <sheet name="Local Health Department" sheetId="2" r:id="rId2"/>
    <sheet name="Public Ambulance Provid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 i="2" l="1"/>
  <c r="L94" i="2" l="1"/>
  <c r="D94" i="2"/>
  <c r="C94" i="2"/>
  <c r="F92" i="2"/>
  <c r="H92" i="2" s="1"/>
  <c r="J92" i="2" s="1"/>
  <c r="E92" i="2"/>
  <c r="G92" i="2" s="1"/>
  <c r="I92" i="2" s="1"/>
  <c r="H91" i="2"/>
  <c r="J91" i="2" s="1"/>
  <c r="F91" i="2"/>
  <c r="E91" i="2"/>
  <c r="G91" i="2" s="1"/>
  <c r="I91" i="2" s="1"/>
  <c r="F90" i="2"/>
  <c r="H90" i="2" s="1"/>
  <c r="J90" i="2" s="1"/>
  <c r="E90" i="2"/>
  <c r="G90" i="2" s="1"/>
  <c r="F89" i="2"/>
  <c r="H89" i="2" s="1"/>
  <c r="J89" i="2" s="1"/>
  <c r="E89" i="2"/>
  <c r="G89" i="2" s="1"/>
  <c r="G88" i="2"/>
  <c r="I88" i="2" s="1"/>
  <c r="F88" i="2"/>
  <c r="H88" i="2" s="1"/>
  <c r="J88" i="2" s="1"/>
  <c r="E88" i="2"/>
  <c r="H87" i="2"/>
  <c r="J87" i="2" s="1"/>
  <c r="G87" i="2"/>
  <c r="I87" i="2" s="1"/>
  <c r="F87" i="2"/>
  <c r="E87" i="2"/>
  <c r="N87" i="2" s="1"/>
  <c r="H86" i="2"/>
  <c r="J86" i="2" s="1"/>
  <c r="F86" i="2"/>
  <c r="E86" i="2"/>
  <c r="G86" i="2" s="1"/>
  <c r="I86" i="2" s="1"/>
  <c r="I85" i="2"/>
  <c r="G85" i="2"/>
  <c r="F85" i="2"/>
  <c r="H85" i="2" s="1"/>
  <c r="J85" i="2" s="1"/>
  <c r="E85" i="2"/>
  <c r="J84" i="2"/>
  <c r="H84" i="2"/>
  <c r="G84" i="2"/>
  <c r="I84" i="2" s="1"/>
  <c r="F84" i="2"/>
  <c r="E84" i="2"/>
  <c r="H83" i="2"/>
  <c r="J83" i="2" s="1"/>
  <c r="F83" i="2"/>
  <c r="E83" i="2"/>
  <c r="G83" i="2" s="1"/>
  <c r="I83" i="2" s="1"/>
  <c r="F82" i="2"/>
  <c r="H82" i="2" s="1"/>
  <c r="J82" i="2" s="1"/>
  <c r="E82" i="2"/>
  <c r="F81" i="2"/>
  <c r="H81" i="2" s="1"/>
  <c r="J81" i="2" s="1"/>
  <c r="E81" i="2"/>
  <c r="G81" i="2" s="1"/>
  <c r="G80" i="2"/>
  <c r="I80" i="2" s="1"/>
  <c r="F80" i="2"/>
  <c r="H80" i="2" s="1"/>
  <c r="J80" i="2" s="1"/>
  <c r="E80" i="2"/>
  <c r="H79" i="2"/>
  <c r="J79" i="2" s="1"/>
  <c r="G79" i="2"/>
  <c r="I79" i="2" s="1"/>
  <c r="F79" i="2"/>
  <c r="E79" i="2"/>
  <c r="H78" i="2"/>
  <c r="J78" i="2" s="1"/>
  <c r="F78" i="2"/>
  <c r="E78" i="2"/>
  <c r="G78" i="2" s="1"/>
  <c r="I78" i="2" s="1"/>
  <c r="I77" i="2"/>
  <c r="G77" i="2"/>
  <c r="F77" i="2"/>
  <c r="H77" i="2" s="1"/>
  <c r="J77" i="2" s="1"/>
  <c r="E77" i="2"/>
  <c r="N77" i="2" s="1"/>
  <c r="J76" i="2"/>
  <c r="H76" i="2"/>
  <c r="G76" i="2"/>
  <c r="I76" i="2" s="1"/>
  <c r="F76" i="2"/>
  <c r="E76" i="2"/>
  <c r="H75" i="2"/>
  <c r="J75" i="2" s="1"/>
  <c r="F75" i="2"/>
  <c r="E75" i="2"/>
  <c r="G75" i="2" s="1"/>
  <c r="I75" i="2" s="1"/>
  <c r="F74" i="2"/>
  <c r="H74" i="2" s="1"/>
  <c r="J74" i="2" s="1"/>
  <c r="E74" i="2"/>
  <c r="F73" i="2"/>
  <c r="H73" i="2" s="1"/>
  <c r="J73" i="2" s="1"/>
  <c r="E73" i="2"/>
  <c r="G73" i="2" s="1"/>
  <c r="G72" i="2"/>
  <c r="I72" i="2" s="1"/>
  <c r="F72" i="2"/>
  <c r="H72" i="2" s="1"/>
  <c r="J72" i="2" s="1"/>
  <c r="E72" i="2"/>
  <c r="N72" i="2" s="1"/>
  <c r="H71" i="2"/>
  <c r="J71" i="2" s="1"/>
  <c r="G71" i="2"/>
  <c r="I71" i="2" s="1"/>
  <c r="F71" i="2"/>
  <c r="E71" i="2"/>
  <c r="H70" i="2"/>
  <c r="J70" i="2" s="1"/>
  <c r="F70" i="2"/>
  <c r="E70" i="2"/>
  <c r="G70" i="2" s="1"/>
  <c r="I70" i="2" s="1"/>
  <c r="I69" i="2"/>
  <c r="G69" i="2"/>
  <c r="F69" i="2"/>
  <c r="H69" i="2" s="1"/>
  <c r="J69" i="2" s="1"/>
  <c r="E69" i="2"/>
  <c r="N69" i="2" s="1"/>
  <c r="J68" i="2"/>
  <c r="H68" i="2"/>
  <c r="G68" i="2"/>
  <c r="I68" i="2" s="1"/>
  <c r="F68" i="2"/>
  <c r="E68" i="2"/>
  <c r="N68" i="2" s="1"/>
  <c r="H67" i="2"/>
  <c r="J67" i="2" s="1"/>
  <c r="F67" i="2"/>
  <c r="E67" i="2"/>
  <c r="G67" i="2" s="1"/>
  <c r="I67" i="2" s="1"/>
  <c r="F66" i="2"/>
  <c r="H66" i="2" s="1"/>
  <c r="J66" i="2" s="1"/>
  <c r="E66" i="2"/>
  <c r="G66" i="2" s="1"/>
  <c r="F65" i="2"/>
  <c r="H65" i="2" s="1"/>
  <c r="J65" i="2" s="1"/>
  <c r="E65" i="2"/>
  <c r="G65" i="2" s="1"/>
  <c r="G64" i="2"/>
  <c r="I64" i="2" s="1"/>
  <c r="F64" i="2"/>
  <c r="H64" i="2" s="1"/>
  <c r="J64" i="2" s="1"/>
  <c r="E64" i="2"/>
  <c r="N64" i="2" s="1"/>
  <c r="H63" i="2"/>
  <c r="J63" i="2" s="1"/>
  <c r="G63" i="2"/>
  <c r="I63" i="2" s="1"/>
  <c r="F63" i="2"/>
  <c r="E63" i="2"/>
  <c r="N63" i="2" s="1"/>
  <c r="H62" i="2"/>
  <c r="J62" i="2" s="1"/>
  <c r="F62" i="2"/>
  <c r="E62" i="2"/>
  <c r="G62" i="2" s="1"/>
  <c r="I62" i="2" s="1"/>
  <c r="I61" i="2"/>
  <c r="G61" i="2"/>
  <c r="F61" i="2"/>
  <c r="H61" i="2" s="1"/>
  <c r="J61" i="2" s="1"/>
  <c r="E61" i="2"/>
  <c r="N61" i="2" s="1"/>
  <c r="J60" i="2"/>
  <c r="H60" i="2"/>
  <c r="G60" i="2"/>
  <c r="I60" i="2" s="1"/>
  <c r="F60" i="2"/>
  <c r="E60" i="2"/>
  <c r="N60" i="2" s="1"/>
  <c r="H59" i="2"/>
  <c r="J59" i="2" s="1"/>
  <c r="F59" i="2"/>
  <c r="E59" i="2"/>
  <c r="G59" i="2" s="1"/>
  <c r="I59" i="2" s="1"/>
  <c r="F58" i="2"/>
  <c r="H58" i="2" s="1"/>
  <c r="J58" i="2" s="1"/>
  <c r="E58" i="2"/>
  <c r="G58" i="2" s="1"/>
  <c r="F57" i="2"/>
  <c r="H57" i="2" s="1"/>
  <c r="J57" i="2" s="1"/>
  <c r="E57" i="2"/>
  <c r="G56" i="2"/>
  <c r="I56" i="2" s="1"/>
  <c r="F56" i="2"/>
  <c r="H56" i="2" s="1"/>
  <c r="J56" i="2" s="1"/>
  <c r="E56" i="2"/>
  <c r="H55" i="2"/>
  <c r="J55" i="2" s="1"/>
  <c r="G55" i="2"/>
  <c r="I55" i="2" s="1"/>
  <c r="F55" i="2"/>
  <c r="E55" i="2"/>
  <c r="N55" i="2" s="1"/>
  <c r="H54" i="2"/>
  <c r="J54" i="2" s="1"/>
  <c r="F54" i="2"/>
  <c r="E54" i="2"/>
  <c r="G54" i="2" s="1"/>
  <c r="I54" i="2" s="1"/>
  <c r="I53" i="2"/>
  <c r="G53" i="2"/>
  <c r="F53" i="2"/>
  <c r="H53" i="2" s="1"/>
  <c r="J53" i="2" s="1"/>
  <c r="E53" i="2"/>
  <c r="J52" i="2"/>
  <c r="H52" i="2"/>
  <c r="G52" i="2"/>
  <c r="I52" i="2" s="1"/>
  <c r="F52" i="2"/>
  <c r="E52" i="2"/>
  <c r="H51" i="2"/>
  <c r="J51" i="2" s="1"/>
  <c r="F51" i="2"/>
  <c r="E51" i="2"/>
  <c r="G51" i="2" s="1"/>
  <c r="I51" i="2" s="1"/>
  <c r="F50" i="2"/>
  <c r="H50" i="2" s="1"/>
  <c r="J50" i="2" s="1"/>
  <c r="E50" i="2"/>
  <c r="F49" i="2"/>
  <c r="H49" i="2" s="1"/>
  <c r="J49" i="2" s="1"/>
  <c r="E49" i="2"/>
  <c r="G49" i="2" s="1"/>
  <c r="I49" i="2" s="1"/>
  <c r="G48" i="2"/>
  <c r="I48" i="2" s="1"/>
  <c r="F48" i="2"/>
  <c r="H48" i="2" s="1"/>
  <c r="J48" i="2" s="1"/>
  <c r="E48" i="2"/>
  <c r="H47" i="2"/>
  <c r="J47" i="2" s="1"/>
  <c r="G47" i="2"/>
  <c r="I47" i="2" s="1"/>
  <c r="F47" i="2"/>
  <c r="E47" i="2"/>
  <c r="H46" i="2"/>
  <c r="J46" i="2" s="1"/>
  <c r="F46" i="2"/>
  <c r="E46" i="2"/>
  <c r="G46" i="2" s="1"/>
  <c r="I46" i="2" s="1"/>
  <c r="I45" i="2"/>
  <c r="G45" i="2"/>
  <c r="F45" i="2"/>
  <c r="H45" i="2" s="1"/>
  <c r="J45" i="2" s="1"/>
  <c r="E45" i="2"/>
  <c r="N45" i="2" s="1"/>
  <c r="J44" i="2"/>
  <c r="H44" i="2"/>
  <c r="G44" i="2"/>
  <c r="I44" i="2" s="1"/>
  <c r="F44" i="2"/>
  <c r="E44" i="2"/>
  <c r="H43" i="2"/>
  <c r="J43" i="2" s="1"/>
  <c r="F43" i="2"/>
  <c r="E43" i="2"/>
  <c r="G43" i="2" s="1"/>
  <c r="I43" i="2" s="1"/>
  <c r="F42" i="2"/>
  <c r="H42" i="2" s="1"/>
  <c r="J42" i="2" s="1"/>
  <c r="E42" i="2"/>
  <c r="G42" i="2" s="1"/>
  <c r="F41" i="2"/>
  <c r="H41" i="2" s="1"/>
  <c r="J41" i="2" s="1"/>
  <c r="E41" i="2"/>
  <c r="G41" i="2" s="1"/>
  <c r="G40" i="2"/>
  <c r="I40" i="2" s="1"/>
  <c r="F40" i="2"/>
  <c r="H40" i="2" s="1"/>
  <c r="J40" i="2" s="1"/>
  <c r="E40" i="2"/>
  <c r="N40" i="2" s="1"/>
  <c r="H39" i="2"/>
  <c r="J39" i="2" s="1"/>
  <c r="G39" i="2"/>
  <c r="I39" i="2" s="1"/>
  <c r="F39" i="2"/>
  <c r="E39" i="2"/>
  <c r="H38" i="2"/>
  <c r="J38" i="2" s="1"/>
  <c r="F38" i="2"/>
  <c r="E38" i="2"/>
  <c r="G38" i="2" s="1"/>
  <c r="I38" i="2" s="1"/>
  <c r="I37" i="2"/>
  <c r="G37" i="2"/>
  <c r="F37" i="2"/>
  <c r="H37" i="2" s="1"/>
  <c r="J37" i="2" s="1"/>
  <c r="E37" i="2"/>
  <c r="N37" i="2" s="1"/>
  <c r="J36" i="2"/>
  <c r="H36" i="2"/>
  <c r="G36" i="2"/>
  <c r="I36" i="2" s="1"/>
  <c r="F36" i="2"/>
  <c r="E36" i="2"/>
  <c r="N36" i="2" s="1"/>
  <c r="H35" i="2"/>
  <c r="J35" i="2" s="1"/>
  <c r="F35" i="2"/>
  <c r="E35" i="2"/>
  <c r="G35" i="2" s="1"/>
  <c r="I35" i="2" s="1"/>
  <c r="F34" i="2"/>
  <c r="H34" i="2" s="1"/>
  <c r="J34" i="2" s="1"/>
  <c r="E34" i="2"/>
  <c r="G34" i="2" s="1"/>
  <c r="I34" i="2" s="1"/>
  <c r="F33" i="2"/>
  <c r="H33" i="2" s="1"/>
  <c r="J33" i="2" s="1"/>
  <c r="E33" i="2"/>
  <c r="G32" i="2"/>
  <c r="I32" i="2" s="1"/>
  <c r="F32" i="2"/>
  <c r="H32" i="2" s="1"/>
  <c r="J32" i="2" s="1"/>
  <c r="E32" i="2"/>
  <c r="N32" i="2" s="1"/>
  <c r="H31" i="2"/>
  <c r="J31" i="2" s="1"/>
  <c r="G31" i="2"/>
  <c r="I31" i="2" s="1"/>
  <c r="F31" i="2"/>
  <c r="E31" i="2"/>
  <c r="N31" i="2" s="1"/>
  <c r="H30" i="2"/>
  <c r="J30" i="2" s="1"/>
  <c r="F30" i="2"/>
  <c r="E30" i="2"/>
  <c r="G30" i="2" s="1"/>
  <c r="I30" i="2" s="1"/>
  <c r="I29" i="2"/>
  <c r="G29" i="2"/>
  <c r="F29" i="2"/>
  <c r="H29" i="2" s="1"/>
  <c r="J29" i="2" s="1"/>
  <c r="E29" i="2"/>
  <c r="N29" i="2" s="1"/>
  <c r="J28" i="2"/>
  <c r="H28" i="2"/>
  <c r="G28" i="2"/>
  <c r="I28" i="2" s="1"/>
  <c r="F28" i="2"/>
  <c r="E28" i="2"/>
  <c r="N28" i="2" s="1"/>
  <c r="H27" i="2"/>
  <c r="J27" i="2" s="1"/>
  <c r="F27" i="2"/>
  <c r="E27" i="2"/>
  <c r="G27" i="2" s="1"/>
  <c r="I27" i="2" s="1"/>
  <c r="F26" i="2"/>
  <c r="H26" i="2" s="1"/>
  <c r="J26" i="2" s="1"/>
  <c r="E26" i="2"/>
  <c r="F25" i="2"/>
  <c r="H25" i="2" s="1"/>
  <c r="J25" i="2" s="1"/>
  <c r="E25" i="2"/>
  <c r="G24" i="2"/>
  <c r="I24" i="2" s="1"/>
  <c r="F24" i="2"/>
  <c r="H24" i="2" s="1"/>
  <c r="J24" i="2" s="1"/>
  <c r="E24" i="2"/>
  <c r="H23" i="2"/>
  <c r="J23" i="2" s="1"/>
  <c r="G23" i="2"/>
  <c r="I23" i="2" s="1"/>
  <c r="F23" i="2"/>
  <c r="E23" i="2"/>
  <c r="N23" i="2" s="1"/>
  <c r="H22" i="2"/>
  <c r="J22" i="2" s="1"/>
  <c r="F22" i="2"/>
  <c r="E22" i="2"/>
  <c r="G22" i="2" s="1"/>
  <c r="I22" i="2" s="1"/>
  <c r="I21" i="2"/>
  <c r="G21" i="2"/>
  <c r="F21" i="2"/>
  <c r="H21" i="2" s="1"/>
  <c r="J21" i="2" s="1"/>
  <c r="E21" i="2"/>
  <c r="J20" i="2"/>
  <c r="H20" i="2"/>
  <c r="G20" i="2"/>
  <c r="I20" i="2" s="1"/>
  <c r="F20" i="2"/>
  <c r="E20" i="2"/>
  <c r="H19" i="2"/>
  <c r="J19" i="2" s="1"/>
  <c r="F19" i="2"/>
  <c r="E19" i="2"/>
  <c r="G19" i="2" s="1"/>
  <c r="I19" i="2" s="1"/>
  <c r="F18" i="2"/>
  <c r="H18" i="2" s="1"/>
  <c r="J18" i="2" s="1"/>
  <c r="E18" i="2"/>
  <c r="G18" i="2" s="1"/>
  <c r="F17" i="2"/>
  <c r="H17" i="2" s="1"/>
  <c r="J17" i="2" s="1"/>
  <c r="E17" i="2"/>
  <c r="G16" i="2"/>
  <c r="I16" i="2" s="1"/>
  <c r="F16" i="2"/>
  <c r="H16" i="2" s="1"/>
  <c r="J16" i="2" s="1"/>
  <c r="E16" i="2"/>
  <c r="H15" i="2"/>
  <c r="J15" i="2" s="1"/>
  <c r="G15" i="2"/>
  <c r="I15" i="2" s="1"/>
  <c r="F15" i="2"/>
  <c r="E15" i="2"/>
  <c r="H14" i="2"/>
  <c r="J14" i="2" s="1"/>
  <c r="F14" i="2"/>
  <c r="E14" i="2"/>
  <c r="G14" i="2" s="1"/>
  <c r="I14" i="2" s="1"/>
  <c r="I13" i="2"/>
  <c r="G13" i="2"/>
  <c r="F13" i="2"/>
  <c r="H13" i="2" s="1"/>
  <c r="J13" i="2" s="1"/>
  <c r="E13" i="2"/>
  <c r="N13" i="2" s="1"/>
  <c r="J12" i="2"/>
  <c r="H12" i="2"/>
  <c r="G12" i="2"/>
  <c r="I12" i="2" s="1"/>
  <c r="F12" i="2"/>
  <c r="E12" i="2"/>
  <c r="H11" i="2"/>
  <c r="J11" i="2" s="1"/>
  <c r="F11" i="2"/>
  <c r="E11" i="2"/>
  <c r="G11" i="2" s="1"/>
  <c r="I11" i="2" s="1"/>
  <c r="F10" i="2"/>
  <c r="H10" i="2" s="1"/>
  <c r="J10" i="2" s="1"/>
  <c r="E10" i="2"/>
  <c r="G10" i="2" s="1"/>
  <c r="I10" i="2" s="1"/>
  <c r="F9" i="2"/>
  <c r="H9" i="2" s="1"/>
  <c r="J9" i="2" s="1"/>
  <c r="E9" i="2"/>
  <c r="G9" i="2" s="1"/>
  <c r="M94" i="2"/>
  <c r="K94" i="2"/>
  <c r="G8" i="2"/>
  <c r="I8" i="2" s="1"/>
  <c r="F8" i="2"/>
  <c r="F94" i="2" s="1"/>
  <c r="E8" i="2"/>
  <c r="I66" i="2" l="1"/>
  <c r="N66" i="2"/>
  <c r="I81" i="2"/>
  <c r="N81" i="2" s="1"/>
  <c r="I41" i="2"/>
  <c r="N41" i="2"/>
  <c r="I58" i="2"/>
  <c r="N58" i="2" s="1"/>
  <c r="I73" i="2"/>
  <c r="N73" i="2"/>
  <c r="I42" i="2"/>
  <c r="N42" i="2"/>
  <c r="N57" i="2"/>
  <c r="N74" i="2"/>
  <c r="I89" i="2"/>
  <c r="N89" i="2" s="1"/>
  <c r="I90" i="2"/>
  <c r="N90" i="2" s="1"/>
  <c r="N12" i="2"/>
  <c r="N16" i="2"/>
  <c r="N39" i="2"/>
  <c r="N44" i="2"/>
  <c r="N48" i="2"/>
  <c r="N71" i="2"/>
  <c r="N76" i="2"/>
  <c r="N80" i="2"/>
  <c r="I9" i="2"/>
  <c r="I94" i="2" s="1"/>
  <c r="N26" i="2"/>
  <c r="I18" i="2"/>
  <c r="N18" i="2"/>
  <c r="N21" i="2"/>
  <c r="N50" i="2"/>
  <c r="N53" i="2"/>
  <c r="I65" i="2"/>
  <c r="N65" i="2" s="1"/>
  <c r="N85" i="2"/>
  <c r="N15" i="2"/>
  <c r="N20" i="2"/>
  <c r="N24" i="2"/>
  <c r="N47" i="2"/>
  <c r="N52" i="2"/>
  <c r="N56" i="2"/>
  <c r="N79" i="2"/>
  <c r="N84" i="2"/>
  <c r="N88" i="2"/>
  <c r="N49" i="2"/>
  <c r="N10" i="2"/>
  <c r="N34" i="2"/>
  <c r="H8" i="2"/>
  <c r="N11" i="2"/>
  <c r="G17" i="2"/>
  <c r="I17" i="2" s="1"/>
  <c r="G25" i="2"/>
  <c r="I25" i="2" s="1"/>
  <c r="N27" i="2"/>
  <c r="G33" i="2"/>
  <c r="I33" i="2" s="1"/>
  <c r="N35" i="2"/>
  <c r="N43" i="2"/>
  <c r="N51" i="2"/>
  <c r="G57" i="2"/>
  <c r="I57" i="2" s="1"/>
  <c r="N59" i="2"/>
  <c r="N67" i="2"/>
  <c r="N75" i="2"/>
  <c r="N83" i="2"/>
  <c r="N91" i="2"/>
  <c r="G26" i="2"/>
  <c r="I26" i="2" s="1"/>
  <c r="G50" i="2"/>
  <c r="I50" i="2" s="1"/>
  <c r="G74" i="2"/>
  <c r="I74" i="2" s="1"/>
  <c r="G82" i="2"/>
  <c r="I82" i="2" s="1"/>
  <c r="N92" i="2"/>
  <c r="N14" i="2"/>
  <c r="N22" i="2"/>
  <c r="N30" i="2"/>
  <c r="N38" i="2"/>
  <c r="N46" i="2"/>
  <c r="N54" i="2"/>
  <c r="N62" i="2"/>
  <c r="N70" i="2"/>
  <c r="N78" i="2"/>
  <c r="N86" i="2"/>
  <c r="E94" i="2"/>
  <c r="N9" i="2" l="1"/>
  <c r="G94" i="2"/>
  <c r="N33" i="2"/>
  <c r="N17" i="2"/>
  <c r="N25" i="2"/>
  <c r="J8" i="2"/>
  <c r="H94" i="2"/>
  <c r="N82" i="2"/>
  <c r="J94" i="2" l="1"/>
  <c r="N8" i="2"/>
  <c r="N94" i="2" s="1"/>
  <c r="J98" i="3" l="1"/>
  <c r="H98" i="3"/>
  <c r="F98" i="3"/>
  <c r="D98" i="3"/>
  <c r="C98" i="3"/>
  <c r="I96" i="3"/>
  <c r="G96" i="3"/>
  <c r="E96" i="3"/>
  <c r="M96" i="3" s="1"/>
  <c r="I95" i="3"/>
  <c r="G95" i="3"/>
  <c r="E95" i="3"/>
  <c r="M95" i="3" s="1"/>
  <c r="I94" i="3"/>
  <c r="G94" i="3"/>
  <c r="E94" i="3"/>
  <c r="M94" i="3" s="1"/>
  <c r="I93" i="3"/>
  <c r="G93" i="3"/>
  <c r="E93" i="3"/>
  <c r="M93" i="3" s="1"/>
  <c r="I92" i="3"/>
  <c r="G92" i="3"/>
  <c r="E92" i="3"/>
  <c r="M92" i="3" s="1"/>
  <c r="I91" i="3"/>
  <c r="G91" i="3"/>
  <c r="E91" i="3"/>
  <c r="M91" i="3" s="1"/>
  <c r="I90" i="3"/>
  <c r="G90" i="3"/>
  <c r="E90" i="3"/>
  <c r="M90" i="3" s="1"/>
  <c r="I89" i="3"/>
  <c r="G89" i="3"/>
  <c r="E89" i="3"/>
  <c r="M89" i="3" s="1"/>
  <c r="I88" i="3"/>
  <c r="G88" i="3"/>
  <c r="E88" i="3"/>
  <c r="M88" i="3" s="1"/>
  <c r="I87" i="3"/>
  <c r="G87" i="3"/>
  <c r="E87" i="3"/>
  <c r="M87" i="3" s="1"/>
  <c r="I86" i="3"/>
  <c r="G86" i="3"/>
  <c r="E86" i="3"/>
  <c r="M86" i="3" s="1"/>
  <c r="I85" i="3"/>
  <c r="G85" i="3"/>
  <c r="E85" i="3"/>
  <c r="M85" i="3" s="1"/>
  <c r="I84" i="3"/>
  <c r="G84" i="3"/>
  <c r="E84" i="3"/>
  <c r="M84" i="3" s="1"/>
  <c r="I83" i="3"/>
  <c r="G83" i="3"/>
  <c r="E83" i="3"/>
  <c r="M83" i="3" s="1"/>
  <c r="I82" i="3"/>
  <c r="G82" i="3"/>
  <c r="E82" i="3"/>
  <c r="M82" i="3" s="1"/>
  <c r="I81" i="3"/>
  <c r="G81" i="3"/>
  <c r="E81" i="3"/>
  <c r="M81" i="3" s="1"/>
  <c r="I80" i="3"/>
  <c r="G80" i="3"/>
  <c r="E80" i="3"/>
  <c r="M80" i="3" s="1"/>
  <c r="I79" i="3"/>
  <c r="G79" i="3"/>
  <c r="E79" i="3"/>
  <c r="M79" i="3" s="1"/>
  <c r="I78" i="3"/>
  <c r="G78" i="3"/>
  <c r="E78" i="3"/>
  <c r="M78" i="3" s="1"/>
  <c r="I77" i="3"/>
  <c r="G77" i="3"/>
  <c r="E77" i="3"/>
  <c r="M77" i="3" s="1"/>
  <c r="I76" i="3"/>
  <c r="G76" i="3"/>
  <c r="E76" i="3"/>
  <c r="M76" i="3" s="1"/>
  <c r="I75" i="3"/>
  <c r="G75" i="3"/>
  <c r="E75" i="3"/>
  <c r="M75" i="3" s="1"/>
  <c r="I74" i="3"/>
  <c r="G74" i="3"/>
  <c r="E74" i="3"/>
  <c r="M74" i="3" s="1"/>
  <c r="I73" i="3"/>
  <c r="G73" i="3"/>
  <c r="E73" i="3"/>
  <c r="M73" i="3" s="1"/>
  <c r="I72" i="3"/>
  <c r="G72" i="3"/>
  <c r="E72" i="3"/>
  <c r="M72" i="3" s="1"/>
  <c r="I71" i="3"/>
  <c r="G71" i="3"/>
  <c r="E71" i="3"/>
  <c r="M71" i="3" s="1"/>
  <c r="I70" i="3"/>
  <c r="G70" i="3"/>
  <c r="E70" i="3"/>
  <c r="M70" i="3" s="1"/>
  <c r="I69" i="3"/>
  <c r="G69" i="3"/>
  <c r="E69" i="3"/>
  <c r="M69" i="3" s="1"/>
  <c r="I68" i="3"/>
  <c r="G68" i="3"/>
  <c r="E68" i="3"/>
  <c r="M68" i="3" s="1"/>
  <c r="I67" i="3"/>
  <c r="G67" i="3"/>
  <c r="E67" i="3"/>
  <c r="M67" i="3" s="1"/>
  <c r="I66" i="3"/>
  <c r="G66" i="3"/>
  <c r="E66" i="3"/>
  <c r="M66" i="3" s="1"/>
  <c r="I65" i="3"/>
  <c r="G65" i="3"/>
  <c r="E65" i="3"/>
  <c r="M65" i="3" s="1"/>
  <c r="I64" i="3"/>
  <c r="G64" i="3"/>
  <c r="E64" i="3"/>
  <c r="M64" i="3" s="1"/>
  <c r="I63" i="3"/>
  <c r="G63" i="3"/>
  <c r="E63" i="3"/>
  <c r="M63" i="3" s="1"/>
  <c r="I62" i="3"/>
  <c r="G62" i="3"/>
  <c r="E62" i="3"/>
  <c r="M62" i="3" s="1"/>
  <c r="I61" i="3"/>
  <c r="G61" i="3"/>
  <c r="E61" i="3"/>
  <c r="M61" i="3" s="1"/>
  <c r="I60" i="3"/>
  <c r="G60" i="3"/>
  <c r="E60" i="3"/>
  <c r="M60" i="3" s="1"/>
  <c r="I59" i="3"/>
  <c r="G59" i="3"/>
  <c r="E59" i="3"/>
  <c r="M59" i="3" s="1"/>
  <c r="I58" i="3"/>
  <c r="G58" i="3"/>
  <c r="E58" i="3"/>
  <c r="M58" i="3" s="1"/>
  <c r="I57" i="3"/>
  <c r="G57" i="3"/>
  <c r="M57" i="3" s="1"/>
  <c r="E57" i="3"/>
  <c r="I56" i="3"/>
  <c r="G56" i="3"/>
  <c r="E56" i="3"/>
  <c r="M56" i="3" s="1"/>
  <c r="I55" i="3"/>
  <c r="G55" i="3"/>
  <c r="E55" i="3"/>
  <c r="M55" i="3" s="1"/>
  <c r="I54" i="3"/>
  <c r="G54" i="3"/>
  <c r="E54" i="3"/>
  <c r="M54" i="3" s="1"/>
  <c r="I53" i="3"/>
  <c r="G53" i="3"/>
  <c r="M53" i="3" s="1"/>
  <c r="E53" i="3"/>
  <c r="I52" i="3"/>
  <c r="G52" i="3"/>
  <c r="E52" i="3"/>
  <c r="M52" i="3" s="1"/>
  <c r="I51" i="3"/>
  <c r="G51" i="3"/>
  <c r="E51" i="3"/>
  <c r="M51" i="3" s="1"/>
  <c r="I50" i="3"/>
  <c r="G50" i="3"/>
  <c r="E50" i="3"/>
  <c r="M50" i="3" s="1"/>
  <c r="I49" i="3"/>
  <c r="G49" i="3"/>
  <c r="M49" i="3" s="1"/>
  <c r="E49" i="3"/>
  <c r="I48" i="3"/>
  <c r="G48" i="3"/>
  <c r="E48" i="3"/>
  <c r="M48" i="3" s="1"/>
  <c r="I47" i="3"/>
  <c r="G47" i="3"/>
  <c r="E47" i="3"/>
  <c r="M47" i="3" s="1"/>
  <c r="I46" i="3"/>
  <c r="G46" i="3"/>
  <c r="E46" i="3"/>
  <c r="M46" i="3" s="1"/>
  <c r="I45" i="3"/>
  <c r="G45" i="3"/>
  <c r="M45" i="3" s="1"/>
  <c r="E45" i="3"/>
  <c r="I44" i="3"/>
  <c r="G44" i="3"/>
  <c r="E44" i="3"/>
  <c r="M44" i="3" s="1"/>
  <c r="I43" i="3"/>
  <c r="G43" i="3"/>
  <c r="E43" i="3"/>
  <c r="M43" i="3" s="1"/>
  <c r="I42" i="3"/>
  <c r="G42" i="3"/>
  <c r="E42" i="3"/>
  <c r="M42" i="3" s="1"/>
  <c r="I41" i="3"/>
  <c r="G41" i="3"/>
  <c r="M41" i="3" s="1"/>
  <c r="E41" i="3"/>
  <c r="I40" i="3"/>
  <c r="G40" i="3"/>
  <c r="E40" i="3"/>
  <c r="M40" i="3" s="1"/>
  <c r="I39" i="3"/>
  <c r="G39" i="3"/>
  <c r="E39" i="3"/>
  <c r="M39" i="3" s="1"/>
  <c r="I38" i="3"/>
  <c r="G38" i="3"/>
  <c r="E38" i="3"/>
  <c r="M38" i="3" s="1"/>
  <c r="I37" i="3"/>
  <c r="G37" i="3"/>
  <c r="E37" i="3"/>
  <c r="M37" i="3" s="1"/>
  <c r="I36" i="3"/>
  <c r="G36" i="3"/>
  <c r="E36" i="3"/>
  <c r="M36" i="3" s="1"/>
  <c r="I35" i="3"/>
  <c r="G35" i="3"/>
  <c r="E35" i="3"/>
  <c r="M35" i="3" s="1"/>
  <c r="I34" i="3"/>
  <c r="G34" i="3"/>
  <c r="E34" i="3"/>
  <c r="M34" i="3" s="1"/>
  <c r="I33" i="3"/>
  <c r="G33" i="3"/>
  <c r="E33" i="3"/>
  <c r="M33" i="3" s="1"/>
  <c r="I32" i="3"/>
  <c r="G32" i="3"/>
  <c r="E32" i="3"/>
  <c r="M32" i="3" s="1"/>
  <c r="I31" i="3"/>
  <c r="G31" i="3"/>
  <c r="E31" i="3"/>
  <c r="M31" i="3" s="1"/>
  <c r="I30" i="3"/>
  <c r="G30" i="3"/>
  <c r="E30" i="3"/>
  <c r="M30" i="3" s="1"/>
  <c r="I29" i="3"/>
  <c r="G29" i="3"/>
  <c r="E29" i="3"/>
  <c r="M29" i="3" s="1"/>
  <c r="I28" i="3"/>
  <c r="G28" i="3"/>
  <c r="E28" i="3"/>
  <c r="M28" i="3" s="1"/>
  <c r="I27" i="3"/>
  <c r="G27" i="3"/>
  <c r="E27" i="3"/>
  <c r="M27" i="3" s="1"/>
  <c r="I26" i="3"/>
  <c r="G26" i="3"/>
  <c r="E26" i="3"/>
  <c r="M26" i="3" s="1"/>
  <c r="I25" i="3"/>
  <c r="G25" i="3"/>
  <c r="E25" i="3"/>
  <c r="M25" i="3" s="1"/>
  <c r="I24" i="3"/>
  <c r="G24" i="3"/>
  <c r="E24" i="3"/>
  <c r="M24" i="3" s="1"/>
  <c r="I23" i="3"/>
  <c r="G23" i="3"/>
  <c r="M23" i="3" s="1"/>
  <c r="E23" i="3"/>
  <c r="I22" i="3"/>
  <c r="G22" i="3"/>
  <c r="E22" i="3"/>
  <c r="M22" i="3" s="1"/>
  <c r="I21" i="3"/>
  <c r="G21" i="3"/>
  <c r="E21" i="3"/>
  <c r="M21" i="3" s="1"/>
  <c r="I20" i="3"/>
  <c r="G20" i="3"/>
  <c r="E20" i="3"/>
  <c r="M20" i="3" s="1"/>
  <c r="I19" i="3"/>
  <c r="G19" i="3"/>
  <c r="M19" i="3" s="1"/>
  <c r="E19" i="3"/>
  <c r="I18" i="3"/>
  <c r="G18" i="3"/>
  <c r="E18" i="3"/>
  <c r="M18" i="3" s="1"/>
  <c r="I17" i="3"/>
  <c r="G17" i="3"/>
  <c r="E17" i="3"/>
  <c r="M17" i="3" s="1"/>
  <c r="I16" i="3"/>
  <c r="G16" i="3"/>
  <c r="E16" i="3"/>
  <c r="M16" i="3" s="1"/>
  <c r="I15" i="3"/>
  <c r="G15" i="3"/>
  <c r="M15" i="3" s="1"/>
  <c r="E15" i="3"/>
  <c r="I14" i="3"/>
  <c r="G14" i="3"/>
  <c r="E14" i="3"/>
  <c r="M14" i="3" s="1"/>
  <c r="I13" i="3"/>
  <c r="G13" i="3"/>
  <c r="E13" i="3"/>
  <c r="M13" i="3" s="1"/>
  <c r="I12" i="3"/>
  <c r="G12" i="3"/>
  <c r="E12" i="3"/>
  <c r="M12" i="3" s="1"/>
  <c r="I11" i="3"/>
  <c r="G11" i="3"/>
  <c r="M11" i="3" s="1"/>
  <c r="E11" i="3"/>
  <c r="I10" i="3"/>
  <c r="G10" i="3"/>
  <c r="E10" i="3"/>
  <c r="M10" i="3" s="1"/>
  <c r="I9" i="3"/>
  <c r="G9" i="3"/>
  <c r="E9" i="3"/>
  <c r="M9" i="3" s="1"/>
  <c r="I8" i="3"/>
  <c r="G8" i="3"/>
  <c r="E8" i="3"/>
  <c r="M8" i="3" s="1"/>
  <c r="L98" i="3"/>
  <c r="K98" i="3"/>
  <c r="I7" i="3"/>
  <c r="I98" i="3" s="1"/>
  <c r="G7" i="3"/>
  <c r="M7" i="3" s="1"/>
  <c r="E7" i="3"/>
  <c r="M98" i="3" l="1"/>
  <c r="E98" i="3"/>
  <c r="G98" i="3"/>
  <c r="D64" i="1" l="1"/>
  <c r="E62" i="1"/>
  <c r="D61" i="1"/>
  <c r="D63" i="1" s="1"/>
  <c r="D55" i="1"/>
  <c r="E55" i="1" s="1"/>
  <c r="E56" i="1" s="1"/>
  <c r="D53" i="1"/>
  <c r="E52" i="1"/>
  <c r="D36" i="1"/>
  <c r="D35" i="1"/>
  <c r="D37" i="1" s="1"/>
  <c r="E37" i="1" s="1"/>
  <c r="E33" i="1"/>
  <c r="E38" i="1" s="1"/>
  <c r="D29" i="1"/>
  <c r="E29" i="1" s="1"/>
  <c r="E30" i="1" s="1"/>
  <c r="D27" i="1"/>
  <c r="E26" i="1"/>
  <c r="D65" i="1" l="1"/>
  <c r="E65" i="1" s="1"/>
  <c r="E63" i="1"/>
  <c r="E66" i="1" s="1"/>
</calcChain>
</file>

<file path=xl/sharedStrings.xml><?xml version="1.0" encoding="utf-8"?>
<sst xmlns="http://schemas.openxmlformats.org/spreadsheetml/2006/main" count="317" uniqueCount="261">
  <si>
    <t>Narrative for Budget Estimates</t>
  </si>
  <si>
    <t>Additional Utilization Based Payments – Local Health Departments and Public Ambulance Providers</t>
  </si>
  <si>
    <t>Background</t>
  </si>
  <si>
    <t>Per the North Carolina State Plan, Local Health Departments and county Public Ambulance Providers are required to file annual Medicaid cost reports based on State Fiscal Year dates of service.  Based on these cost reports, NC Medicaid issues the providers an annual cost report settlement for Medicaid Direct (Fee-for-Service) covered services.</t>
  </si>
  <si>
    <r>
      <t xml:space="preserve">Under Managed Care, annual cost reports and cost report settlements for Local Health Departments and Public Ambulance Providers are planned to continue </t>
    </r>
    <r>
      <rPr>
        <u/>
        <sz val="11"/>
        <color theme="1"/>
        <rFont val="Aptos Narrow"/>
        <family val="2"/>
        <scheme val="minor"/>
      </rPr>
      <t>for all covered service claims activity that remains fee-for service</t>
    </r>
    <r>
      <rPr>
        <sz val="11"/>
        <color theme="1"/>
        <rFont val="Aptos Narrow"/>
        <family val="2"/>
        <scheme val="minor"/>
      </rPr>
      <t xml:space="preserve"> (i.e. Dental services and services for those beneficiaries that do not transition to Managed Care or have not yet transitioned  to Managed Care).</t>
    </r>
  </si>
  <si>
    <t>Federal law does not allow cost settlements for providers for services delivered through Managed Care; therefore, beginning with 07/01/2021 date of service, the Centers for Medicare and Medicaid Services (CMS) has approved the Department to make Directed Payments (Additional Utilization Based Payments) as allowed under 42 CFR § 438.6(c)(1)(iii)(B).  As a result, for the dates of service 07/01/2021 – 06/30/2022 and subsequent fiscal years, Local Health Departments and Public Ambulance Providers will receive cost settlement on covered services for their fee-for-service claims activity and Directed Payments on their managed care claims activity.</t>
  </si>
  <si>
    <t>PHP Contract Requirements for AUBPs</t>
  </si>
  <si>
    <t>The following language exists in each of the Prepaid Health Plan (PHP) contracts as a requirement for PHPs to make Additional Utilization Based Payments defined by the Department.</t>
  </si>
  <si>
    <r>
      <rPr>
        <b/>
        <sz val="10"/>
        <color rgb="FF000000"/>
        <rFont val="Aptos Narrow"/>
        <family val="2"/>
        <scheme val="minor"/>
      </rPr>
      <t xml:space="preserve">LHDs: </t>
    </r>
    <r>
      <rPr>
        <i/>
        <sz val="10"/>
        <color rgb="FF000000"/>
        <rFont val="Aptos Narrow"/>
        <family val="2"/>
        <scheme val="minor"/>
      </rPr>
      <t>“In addition to base reimbursements, the PHP shall make additional, utilization-based, directed payments to in-network LHDs as defined by the Department and as outlined below in 9. Additional Directed Payments for Certain Providers. (30-1900029-DHB, Section V.D.4.i.vi)”</t>
    </r>
  </si>
  <si>
    <r>
      <rPr>
        <b/>
        <sz val="10"/>
        <color rgb="FF000000"/>
        <rFont val="Aptos Narrow"/>
        <family val="2"/>
        <scheme val="minor"/>
      </rPr>
      <t>Ambulance Providers:</t>
    </r>
    <r>
      <rPr>
        <i/>
        <sz val="10"/>
        <color rgb="FF000000"/>
        <rFont val="Aptos Narrow"/>
        <family val="2"/>
        <scheme val="minor"/>
      </rPr>
      <t xml:space="preserve"> “In addition to base reimbursements, the PHP shall make additional utilization-based payments to in-network public ambulance providers for Medicaid Members, only, (not NC Health Choice Members) as defined by the Department and as outlined below in 9. Additional Directed Payments for Certain Providers.  (30-1900029-DHB, Section V.D.4.j.ii)”</t>
    </r>
  </si>
  <si>
    <t>Directed Payment / AUBP for Public Ambulance Providers</t>
  </si>
  <si>
    <t>The Department has defined the Directed Payment / AUBP for Public Ambulance Providers as a provider specific cost based rate per transport.  This cost base rate is  constructed from each provider's historical Medicaid cost per transport from their 2018 and 2019 Medicaid cost reports on file with the Department.  The Department adjusts each July 1st the cost based rate per transport by the Medicare Economic Index (MEI).</t>
  </si>
  <si>
    <t>Funding for Public Ambulance Provider Directed Payment / AUBP</t>
  </si>
  <si>
    <t>The funding mechanism for providing non-federal share of Directed Payments / AUBPs to Public Ambulance Providers will be the different from the mechanism for fee-for-service cost settlement payments.</t>
  </si>
  <si>
    <t>For cost settlement of fee-for-service claims, Public Ambulance Providers certify public expenditures (CPE) in their annual Medicaid cost report.  In the following example, a provider certifies a public expenditure of $100.00, bills and receives an interim payment of $10.00 from the fiscal intermediary (NC Tracks) during the year, leaving a net Medicaid allowable cost of $90.00.  With an illustrative Federal Medical Assistance Percentage (FMAP) of 66.00%, the provider receives a cost settlement net benefit at year end of the federal share of $90.00 or $59.40.  The net amount received by the PAP for these Fee-for-Service transactions is $69.40 comprising of the $10.00 claims payment and $59.40 settlement payment.  The settlement payment of $59.40 is covered by the provider’s CPE.  This mechanism will continue for covered service claims activity which remain fee-for-service.</t>
  </si>
  <si>
    <r>
      <t xml:space="preserve">For managed care claims, Public Ambulance Providers will be paid their cost based rate per transport by the PHPs, illustrated at $100.00 in the below example.  The Department has constructed a provider specific historical Medicaid payment level based paid NC Tracks claims for which the Department has historically funded the non-federal share; this amount is subtracted from the cost based rate paid to the provider by the PHPs for purposes of determining the non-federal share responsibility of the provider; it is illustrated as $10.00 in the below example.  The remainder is the amount by which the cost based rate exceeds the historical payment level; in the example below, this is $90.00 and the provider shall be invoiced for the non-federal share of this amount, or $30.60. The net amount received by the PAP for these Managed Care transactions is $69.40 comprising of the $100.00 gross cost based payment paid by the PHP, and subtracting the non-federal share of $30.60 which the provider is invoiced and transfers to the Department via intergovernmental transfer (IGT) as allowed by 42 CFR </t>
    </r>
    <r>
      <rPr>
        <sz val="11"/>
        <color theme="1"/>
        <rFont val="Calibri"/>
        <family val="2"/>
      </rPr>
      <t>§ 433.51.</t>
    </r>
  </si>
  <si>
    <t>Illustrative Example for Public Ambulance Providers Fee-for-Service vs Managed Care</t>
  </si>
  <si>
    <t>Calculation</t>
  </si>
  <si>
    <t>Received by PAP</t>
  </si>
  <si>
    <t>Fee-for-Service</t>
  </si>
  <si>
    <t>Medicaid Allowable Cost</t>
  </si>
  <si>
    <t>Less Interim Medicaid Claims Payment Received (NC Tracks)</t>
  </si>
  <si>
    <t>Allowable Cost &gt; Payments Received</t>
  </si>
  <si>
    <t>Federal Share Match</t>
  </si>
  <si>
    <t>Cost Report Settlement Received (Federal Share) by PAP</t>
  </si>
  <si>
    <t>Total Net Amount Received by PAP</t>
  </si>
  <si>
    <t>Managed Care</t>
  </si>
  <si>
    <t>Cost Based Rate Per Transport Paid by PHP to PAP</t>
  </si>
  <si>
    <t>Less Amount Historically Financed by DHB via NC Tracks Claims</t>
  </si>
  <si>
    <t>Cost Based Rate Less Historical Medicaid Payment</t>
  </si>
  <si>
    <t>Non-Federal Share</t>
  </si>
  <si>
    <t>Less Intergovernmental Transfer (IGT) Invoiced to PAP</t>
  </si>
  <si>
    <t>Directed Payment / AUBP for Local Health Departments</t>
  </si>
  <si>
    <t>The Department has defined the Directed Payment / AUBP for Local Health Departments to be a separate aggregate directed payment paid quarterly to each Local Health Department through the respective Prepaid Health Plans. This separate directed payment is based on ratio of cost to charges and is constructed from each provider's historical Medicaid ratio of cost to charges from their 2019 Medicaid cost reports on file with the Department.  The Department adjusts annually each July 1st each Local Health Department's ratio of cost to charges to account for aggregate changes in the provider's certified chargemaster and by the Medicare Economic Index (MEI).</t>
  </si>
  <si>
    <t>Funding for Local Health Department Directed Payment / AUBP</t>
  </si>
  <si>
    <t>The funding mechanism for providing non-federal share of AUBPs will be the different from the mechanism for fee-for-service cost settlement payments.</t>
  </si>
  <si>
    <t>For cost settlement of fee-for-service claims, Local Health Department Providers certify public expenditures (CPE) in their annual Medicaid cost report.  In the following example, a provider certifies a public expenditure of $100.00, bills and receives an interim payment of $10.00 from the fiscal intermediary (NC Tracks) during the year, leaving a net Medicaid allowable cost of $90.00.  With an illustrative Federal Medical Assistance Percentage (FMAP) of 66.00%, the provider receives a cost settlement net benefit at year end of the federal share of $90.00 or $59.40.  The net amount received by the LHD for these Fee-for-Service transactions is $69.40 comprising of the $10.00 claims payment and $59.40 settlement payment.  The settlement payment of $59.40 is covered by the provider’s CPE.  This mechanism will continue for covered service claims activity which remain fee-for-service.</t>
  </si>
  <si>
    <r>
      <t xml:space="preserve">For managed care claims, Local Health Department Providers will submit claims to the PHP and be paid based on a fee schedule, illustrated in the below example as $10.00. The PHP will use the billed charges on this claim to multiply by a provider specific ratio of cost to charges and then subtract the interim claim payment to derive the calculated separate direct payment amount, illustrated in the below example as $90.00.   The provider shall be invoiced for the non-federal share of this amount, or $30.60. The net amount received by the LHD for these Managed Care transactions is $69.40 comprising of the $90.00 Separate Directed Payment paid from the Department through the PHP to the Health Department, plus the $10.00 interim claim payment for services made by the PHP, and subtracting the non-federal share the separate directed payment of $30.60 which the provider is invoiced and transfers to the Department via intergovernmental transfer (IGT) as allowed by 42 CFR </t>
    </r>
    <r>
      <rPr>
        <sz val="11"/>
        <color theme="1"/>
        <rFont val="Calibri"/>
        <family val="2"/>
      </rPr>
      <t>§ 433.51.</t>
    </r>
  </si>
  <si>
    <t>Illustrative Example</t>
  </si>
  <si>
    <t>Received by LHD</t>
  </si>
  <si>
    <t>Cost Report Settlement Received (Federal Share) by LHD</t>
  </si>
  <si>
    <t>Total Net Amount Received by LHD</t>
  </si>
  <si>
    <t>Billed Charge on LHD Claim Submitted to PHP</t>
  </si>
  <si>
    <t>LHD Specific Ratio of Cost To Charges (RCC)</t>
  </si>
  <si>
    <t>Billed Charges x RCC</t>
  </si>
  <si>
    <t>Less Amount Paid by PHP to LHD on Submitted Claim</t>
  </si>
  <si>
    <t>Separate Directed Payment / AUBP Paid to LHD</t>
  </si>
  <si>
    <t>Less Intergovernmental Transfer (IGT) Invoiced to LHD</t>
  </si>
  <si>
    <t>SFY2026 Q3</t>
  </si>
  <si>
    <t>Public Ambulance Provider</t>
  </si>
  <si>
    <t>NPI</t>
  </si>
  <si>
    <t>Estimated Managed Care Paid Claims</t>
  </si>
  <si>
    <t>Quarterly Estimated IGT for MC Claims</t>
  </si>
  <si>
    <t>Estimated Tentative Cost Report Settlement FFS</t>
  </si>
  <si>
    <t>Estimated FFS Paid Claims</t>
  </si>
  <si>
    <t>FFS Cost Report</t>
  </si>
  <si>
    <t>A</t>
  </si>
  <si>
    <t>B</t>
  </si>
  <si>
    <t>C</t>
  </si>
  <si>
    <t>D</t>
  </si>
  <si>
    <t>E</t>
  </si>
  <si>
    <t>F</t>
  </si>
  <si>
    <t>G</t>
  </si>
  <si>
    <t>H</t>
  </si>
  <si>
    <t>I</t>
  </si>
  <si>
    <t>J</t>
  </si>
  <si>
    <t>Sum (A through J)</t>
  </si>
  <si>
    <t>Yancey County</t>
  </si>
  <si>
    <t>Local Health Department</t>
  </si>
  <si>
    <t>Quarterly Directed Payment</t>
  </si>
  <si>
    <t>Quarterly IGT</t>
  </si>
  <si>
    <t>K</t>
  </si>
  <si>
    <t>Sum (A through K)</t>
  </si>
  <si>
    <t xml:space="preserve">Alamance </t>
  </si>
  <si>
    <t xml:space="preserve">Albemarle </t>
  </si>
  <si>
    <t>Alexander</t>
  </si>
  <si>
    <t>Anson</t>
  </si>
  <si>
    <t xml:space="preserve">Appalachian </t>
  </si>
  <si>
    <t xml:space="preserve">Beaufort </t>
  </si>
  <si>
    <t xml:space="preserve">Bladen </t>
  </si>
  <si>
    <t>Brunswick</t>
  </si>
  <si>
    <t>Buncombe</t>
  </si>
  <si>
    <t>Burke</t>
  </si>
  <si>
    <t>Cabarrus (Public Health Authority)</t>
  </si>
  <si>
    <t>Caldwell</t>
  </si>
  <si>
    <t xml:space="preserve">Carteret </t>
  </si>
  <si>
    <t xml:space="preserve">Caswell </t>
  </si>
  <si>
    <t>Catawba</t>
  </si>
  <si>
    <t xml:space="preserve">Chatham </t>
  </si>
  <si>
    <t>Cherokee</t>
  </si>
  <si>
    <t xml:space="preserve">Clay </t>
  </si>
  <si>
    <t xml:space="preserve">Cleveland </t>
  </si>
  <si>
    <t xml:space="preserve">Columbus </t>
  </si>
  <si>
    <t xml:space="preserve">Craven </t>
  </si>
  <si>
    <t xml:space="preserve">Cumberland </t>
  </si>
  <si>
    <t>Dare</t>
  </si>
  <si>
    <t xml:space="preserve">Davidson </t>
  </si>
  <si>
    <t>Davie</t>
  </si>
  <si>
    <t xml:space="preserve">Duplin </t>
  </si>
  <si>
    <t>Durham</t>
  </si>
  <si>
    <t xml:space="preserve">Edgecombe </t>
  </si>
  <si>
    <t>Foothills</t>
  </si>
  <si>
    <t>Forsyth</t>
  </si>
  <si>
    <t xml:space="preserve">Franklin </t>
  </si>
  <si>
    <t>Gaston</t>
  </si>
  <si>
    <t xml:space="preserve">Graham </t>
  </si>
  <si>
    <t>Granville Vance</t>
  </si>
  <si>
    <t>Greene</t>
  </si>
  <si>
    <t>Guilford</t>
  </si>
  <si>
    <t xml:space="preserve">Halifax </t>
  </si>
  <si>
    <t>Harnett</t>
  </si>
  <si>
    <t>Haywood</t>
  </si>
  <si>
    <t>Henderson</t>
  </si>
  <si>
    <t>Hoke</t>
  </si>
  <si>
    <t>Hyde</t>
  </si>
  <si>
    <t>Iredell</t>
  </si>
  <si>
    <t>Jackson</t>
  </si>
  <si>
    <t xml:space="preserve">Johnston </t>
  </si>
  <si>
    <t>Jones</t>
  </si>
  <si>
    <t>Lee</t>
  </si>
  <si>
    <t>Lenoir</t>
  </si>
  <si>
    <t xml:space="preserve">Lincoln </t>
  </si>
  <si>
    <t xml:space="preserve">Macon </t>
  </si>
  <si>
    <t>Madison</t>
  </si>
  <si>
    <t xml:space="preserve">Martin-Tyrell-Washington </t>
  </si>
  <si>
    <t>Mecklenburg</t>
  </si>
  <si>
    <t xml:space="preserve">Montgomery </t>
  </si>
  <si>
    <t xml:space="preserve">Moore </t>
  </si>
  <si>
    <t xml:space="preserve">Nash </t>
  </si>
  <si>
    <t>New Hanover</t>
  </si>
  <si>
    <t xml:space="preserve">Northampton </t>
  </si>
  <si>
    <t xml:space="preserve">Onslow </t>
  </si>
  <si>
    <t>Orange</t>
  </si>
  <si>
    <t xml:space="preserve">Pamlico </t>
  </si>
  <si>
    <t>Pender</t>
  </si>
  <si>
    <t xml:space="preserve">Person </t>
  </si>
  <si>
    <t>Pitt</t>
  </si>
  <si>
    <t>Randolph</t>
  </si>
  <si>
    <t>Richmond</t>
  </si>
  <si>
    <t xml:space="preserve">Robeson </t>
  </si>
  <si>
    <t>Rockingham</t>
  </si>
  <si>
    <t>Rowan</t>
  </si>
  <si>
    <t>Sampson</t>
  </si>
  <si>
    <t>Scotland</t>
  </si>
  <si>
    <t>Stanly</t>
  </si>
  <si>
    <t>Stokes</t>
  </si>
  <si>
    <t>Surry</t>
  </si>
  <si>
    <t>Swain</t>
  </si>
  <si>
    <t>Toe River</t>
  </si>
  <si>
    <t xml:space="preserve">Transylvania </t>
  </si>
  <si>
    <t xml:space="preserve">Union </t>
  </si>
  <si>
    <t xml:space="preserve">Wake </t>
  </si>
  <si>
    <t>Warren</t>
  </si>
  <si>
    <t>Wayne</t>
  </si>
  <si>
    <t xml:space="preserve">Wilkes </t>
  </si>
  <si>
    <t>Wilson</t>
  </si>
  <si>
    <t>Yadkin</t>
  </si>
  <si>
    <t>SFY2027 Q1</t>
  </si>
  <si>
    <t>SEP 2026</t>
  </si>
  <si>
    <t>SFY2027 Q2</t>
  </si>
  <si>
    <t>DEC 2026</t>
  </si>
  <si>
    <t>MAR 2027</t>
  </si>
  <si>
    <t>SFY2027 Q4</t>
  </si>
  <si>
    <t>JUN 2027</t>
  </si>
  <si>
    <t>SFY2027</t>
  </si>
  <si>
    <t>Sum of SFY2027 Estimated Net Payments</t>
  </si>
  <si>
    <t>Alamance County EMS</t>
  </si>
  <si>
    <t>Alexander County EMS</t>
  </si>
  <si>
    <t>Allegheny County EMS</t>
  </si>
  <si>
    <t>Anson County EMS</t>
  </si>
  <si>
    <t>Atlantic Beach EMS (Town of)</t>
  </si>
  <si>
    <t>Avery County EMS</t>
  </si>
  <si>
    <t>Beaufort County EMS</t>
  </si>
  <si>
    <t>Bertie County EMS</t>
  </si>
  <si>
    <t>Bladen County EMS</t>
  </si>
  <si>
    <t>Brunswick County EMS</t>
  </si>
  <si>
    <t>Buncombe County EMS</t>
  </si>
  <si>
    <t>Burke County EMS</t>
  </si>
  <si>
    <t>Cabarrus County EMS</t>
  </si>
  <si>
    <t>Caldwell County EMS</t>
  </si>
  <si>
    <t>Caswell County EMS</t>
  </si>
  <si>
    <t>Catawba County EMS</t>
  </si>
  <si>
    <t>Cherokee County EMS</t>
  </si>
  <si>
    <t>Chocowinity EMS (Town of)</t>
  </si>
  <si>
    <t>Chowan County EMS</t>
  </si>
  <si>
    <t>Clay County EMS</t>
  </si>
  <si>
    <t>Cleveland County CMS</t>
  </si>
  <si>
    <t>Craven County EMS</t>
  </si>
  <si>
    <t>Currituck County EMS</t>
  </si>
  <si>
    <t>Dare County EMS</t>
  </si>
  <si>
    <t>Davidson County EMS</t>
  </si>
  <si>
    <t>Davie County EMS</t>
  </si>
  <si>
    <t>Duplin County EMS</t>
  </si>
  <si>
    <t>Durham County EMS</t>
  </si>
  <si>
    <t>Eastern Band Cherokee 911</t>
  </si>
  <si>
    <t>Edgecombe County EMS*</t>
  </si>
  <si>
    <t>Emerald Isle (Town of)</t>
  </si>
  <si>
    <t>Forsyth County EMS</t>
  </si>
  <si>
    <t>Franklin County 911</t>
  </si>
  <si>
    <t>Gaston County EMS</t>
  </si>
  <si>
    <t>Gates County EMS</t>
  </si>
  <si>
    <t>Graham County EMS</t>
  </si>
  <si>
    <t>Greene County EMS</t>
  </si>
  <si>
    <t>Greenville City EMS</t>
  </si>
  <si>
    <t>Guilford County EMS</t>
  </si>
  <si>
    <t>Halifax County EMS</t>
  </si>
  <si>
    <t>Harnett County EMS</t>
  </si>
  <si>
    <t>Havelock EMS (Town of)</t>
  </si>
  <si>
    <t>Haywood County EMS</t>
  </si>
  <si>
    <t>Henderson County EMS</t>
  </si>
  <si>
    <t>Hertford County EMS</t>
  </si>
  <si>
    <t>Hyde County EMS</t>
  </si>
  <si>
    <t>Iredell County EMS</t>
  </si>
  <si>
    <t>Johnston County EMS</t>
  </si>
  <si>
    <t>Jones County EMS</t>
  </si>
  <si>
    <t>Lenoir County EMS</t>
  </si>
  <si>
    <t>Lincoln County EMS</t>
  </si>
  <si>
    <t>Macon County EMS</t>
  </si>
  <si>
    <t>McDowell County EMS</t>
  </si>
  <si>
    <t>Mecklenburg County EMS</t>
  </si>
  <si>
    <t>Moore County EMS</t>
  </si>
  <si>
    <t>Morehead City EMS</t>
  </si>
  <si>
    <t>Nash County EMS</t>
  </si>
  <si>
    <t>Newport EMS (Town of)</t>
  </si>
  <si>
    <t>Northampton County EMS</t>
  </si>
  <si>
    <t>Onslow County EMS</t>
  </si>
  <si>
    <t>Orange County EMS</t>
  </si>
  <si>
    <t>Pasquotank County EMS</t>
  </si>
  <si>
    <t>Perquimans County EMS</t>
  </si>
  <si>
    <t>Person County EMS</t>
  </si>
  <si>
    <t>Pitt County EMS</t>
  </si>
  <si>
    <t>Polk County EMS</t>
  </si>
  <si>
    <t>Randolph County EMS</t>
  </si>
  <si>
    <t>Robeson County EMS</t>
  </si>
  <si>
    <t>Rockingham County EMS</t>
  </si>
  <si>
    <t>Rowan County EMS</t>
  </si>
  <si>
    <t>Rutherford County EMS</t>
  </si>
  <si>
    <t>Sampson County EMS</t>
  </si>
  <si>
    <t>Scotland County EMS</t>
  </si>
  <si>
    <t>Stanly County EMS</t>
  </si>
  <si>
    <t>Stokes County EMS</t>
  </si>
  <si>
    <t>Surry County EMS</t>
  </si>
  <si>
    <t>Swain County EMS</t>
  </si>
  <si>
    <t>Transylvania County EMS</t>
  </si>
  <si>
    <t>Union County EMS</t>
  </si>
  <si>
    <t>Vance County EMS</t>
  </si>
  <si>
    <t>Wake County EMS</t>
  </si>
  <si>
    <t>Warren County EMS</t>
  </si>
  <si>
    <t>Washington City EMS</t>
  </si>
  <si>
    <t>Washington County EMS</t>
  </si>
  <si>
    <t>Wayne County EMS</t>
  </si>
  <si>
    <t>Wilkes County EMS</t>
  </si>
  <si>
    <t>Williamston CMS (Town of)</t>
  </si>
  <si>
    <t>Wilson County EMS</t>
  </si>
  <si>
    <t>Yadkin County EMS</t>
  </si>
  <si>
    <t>Yancey County EMS</t>
  </si>
  <si>
    <t>QTR Ended 6/30/2024</t>
  </si>
  <si>
    <t>QTR Ended 9/30/2024</t>
  </si>
  <si>
    <t>QTR Ended 12/31/2024</t>
  </si>
  <si>
    <t>QTR Ended 3/31/2025</t>
  </si>
  <si>
    <t>SFY2025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</si>
</sst>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0000_);_(* \(#,##0.0000\);_(* &quot;-&quot;??_);_(@_)"/>
    <numFmt numFmtId="165" formatCode="_(* #,##0_);_(* \(#,##0\);_(* &quot;-&quot;??_);_(@_)"/>
    <numFmt numFmtId="166" formatCode="[$-409]d\-mmm;@"/>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
      <name val="Aptos Narrow"/>
      <family val="2"/>
      <scheme val="minor"/>
    </font>
    <font>
      <i/>
      <sz val="10"/>
      <color rgb="FF000000"/>
      <name val="Aptos Narrow"/>
      <family val="2"/>
      <scheme val="minor"/>
    </font>
    <font>
      <b/>
      <sz val="10"/>
      <color rgb="FF000000"/>
      <name val="Aptos Narrow"/>
      <family val="2"/>
      <scheme val="minor"/>
    </font>
    <font>
      <sz val="11"/>
      <color theme="1"/>
      <name val="Calibri"/>
      <family val="2"/>
    </font>
    <font>
      <b/>
      <u/>
      <sz val="11"/>
      <color theme="1"/>
      <name val="Aptos Narrow"/>
      <family val="2"/>
      <scheme val="minor"/>
    </font>
    <font>
      <b/>
      <sz val="11"/>
      <color theme="1"/>
      <name val="Calibri"/>
      <family val="2"/>
    </font>
    <font>
      <b/>
      <sz val="11"/>
      <name val="Calibri"/>
      <family val="2"/>
    </font>
    <font>
      <b/>
      <sz val="11"/>
      <color rgb="FF000000"/>
      <name val="Calibri"/>
      <family val="2"/>
    </font>
    <font>
      <b/>
      <sz val="14"/>
      <color theme="1"/>
      <name val="Aptos Narrow"/>
      <family val="2"/>
      <scheme val="minor"/>
    </font>
    <font>
      <b/>
      <sz val="14"/>
      <color rgb="FF000000"/>
      <name val="Calibri"/>
      <family val="2"/>
    </font>
    <font>
      <sz val="11"/>
      <name val="Calibri"/>
      <family val="2"/>
    </font>
    <font>
      <sz val="10"/>
      <name val="Arial"/>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6" fontId="14" fillId="0" borderId="0"/>
  </cellStyleXfs>
  <cellXfs count="51">
    <xf numFmtId="0" fontId="0" fillId="0" borderId="0" xfId="0"/>
    <xf numFmtId="0" fontId="2" fillId="0" borderId="0" xfId="0" applyFont="1"/>
    <xf numFmtId="0" fontId="0" fillId="0" borderId="0" xfId="0" applyAlignment="1">
      <alignment vertical="center" wrapText="1"/>
    </xf>
    <xf numFmtId="0" fontId="0" fillId="0" borderId="0" xfId="0" applyAlignment="1">
      <alignment wrapText="1"/>
    </xf>
    <xf numFmtId="0" fontId="4" fillId="0" borderId="0" xfId="0" applyFont="1" applyAlignment="1">
      <alignment horizontal="left" vertical="center" wrapText="1" indent="5"/>
    </xf>
    <xf numFmtId="0" fontId="7" fillId="0" borderId="0" xfId="0" applyFont="1"/>
    <xf numFmtId="0" fontId="0" fillId="0" borderId="1" xfId="0" applyBorder="1"/>
    <xf numFmtId="44" fontId="0" fillId="0" borderId="1" xfId="2" applyFont="1" applyBorder="1"/>
    <xf numFmtId="44" fontId="0" fillId="0" borderId="1" xfId="0" applyNumberFormat="1" applyBorder="1"/>
    <xf numFmtId="10" fontId="0" fillId="0" borderId="1" xfId="3" applyNumberFormat="1" applyFont="1" applyBorder="1"/>
    <xf numFmtId="44" fontId="2" fillId="0" borderId="1" xfId="2" applyFont="1" applyBorder="1"/>
    <xf numFmtId="164" fontId="0" fillId="0" borderId="1" xfId="1" applyNumberFormat="1" applyFont="1" applyBorder="1"/>
    <xf numFmtId="0" fontId="8" fillId="0" borderId="0" xfId="0" applyFont="1"/>
    <xf numFmtId="0" fontId="6" fillId="0" borderId="0" xfId="0" applyFont="1"/>
    <xf numFmtId="0" fontId="9" fillId="0" borderId="0" xfId="0" applyFont="1" applyAlignment="1">
      <alignment horizontal="center" vertical="top"/>
    </xf>
    <xf numFmtId="0" fontId="10" fillId="0" borderId="0" xfId="0" applyFont="1" applyAlignment="1">
      <alignment horizontal="center" wrapText="1"/>
    </xf>
    <xf numFmtId="49" fontId="11" fillId="0" borderId="2" xfId="0" quotePrefix="1" applyNumberFormat="1" applyFont="1" applyBorder="1" applyAlignment="1">
      <alignment horizontal="center" wrapText="1"/>
    </xf>
    <xf numFmtId="49" fontId="12" fillId="0" borderId="2" xfId="0" quotePrefix="1" applyNumberFormat="1" applyFont="1" applyBorder="1" applyAlignment="1">
      <alignment horizontal="center" wrapText="1"/>
    </xf>
    <xf numFmtId="0" fontId="10" fillId="0" borderId="3" xfId="0" applyFont="1" applyBorder="1" applyAlignment="1">
      <alignment horizontal="center" wrapText="1"/>
    </xf>
    <xf numFmtId="17" fontId="11" fillId="0" borderId="4" xfId="0" quotePrefix="1" applyNumberFormat="1" applyFont="1" applyBorder="1" applyAlignment="1">
      <alignment horizontal="center" wrapText="1"/>
    </xf>
    <xf numFmtId="17" fontId="12" fillId="0" borderId="5" xfId="0" quotePrefix="1" applyNumberFormat="1" applyFont="1" applyBorder="1" applyAlignment="1">
      <alignment horizontal="center" wrapText="1"/>
    </xf>
    <xf numFmtId="0" fontId="10" fillId="0" borderId="1" xfId="0" applyFont="1" applyBorder="1" applyAlignment="1">
      <alignment horizontal="center" wrapText="1"/>
    </xf>
    <xf numFmtId="0" fontId="0" fillId="0" borderId="1" xfId="0" quotePrefix="1" applyBorder="1" applyAlignment="1">
      <alignment horizontal="center" wrapText="1"/>
    </xf>
    <xf numFmtId="0" fontId="6" fillId="0" borderId="1" xfId="0" quotePrefix="1" applyFont="1" applyBorder="1" applyAlignment="1">
      <alignment horizontal="center" wrapText="1"/>
    </xf>
    <xf numFmtId="0" fontId="13" fillId="0" borderId="1" xfId="0" applyFont="1" applyBorder="1" applyAlignment="1">
      <alignment horizontal="left" vertical="top" wrapText="1"/>
    </xf>
    <xf numFmtId="0" fontId="13" fillId="0" borderId="1" xfId="0" applyFont="1" applyBorder="1" applyAlignment="1">
      <alignment horizontal="center" vertical="center" wrapText="1"/>
    </xf>
    <xf numFmtId="165" fontId="0" fillId="0" borderId="1" xfId="1" applyNumberFormat="1" applyFont="1" applyBorder="1"/>
    <xf numFmtId="165" fontId="0" fillId="0" borderId="1" xfId="1" applyNumberFormat="1" applyFont="1" applyFill="1" applyBorder="1"/>
    <xf numFmtId="165" fontId="0" fillId="0" borderId="1" xfId="0" applyNumberFormat="1" applyBorder="1"/>
    <xf numFmtId="0" fontId="9" fillId="0" borderId="1" xfId="0" applyFont="1" applyBorder="1" applyAlignment="1">
      <alignment horizontal="left" vertical="top" wrapText="1"/>
    </xf>
    <xf numFmtId="0" fontId="13" fillId="0" borderId="1" xfId="0" applyFont="1" applyBorder="1" applyAlignment="1">
      <alignment horizontal="left" wrapText="1"/>
    </xf>
    <xf numFmtId="0" fontId="13" fillId="0" borderId="1" xfId="0" applyFont="1" applyBorder="1" applyAlignment="1">
      <alignment horizontal="center" wrapText="1"/>
    </xf>
    <xf numFmtId="0" fontId="6" fillId="0" borderId="1" xfId="0" applyFont="1" applyBorder="1"/>
    <xf numFmtId="165" fontId="0" fillId="0" borderId="0" xfId="0" applyNumberFormat="1"/>
    <xf numFmtId="0" fontId="12" fillId="0" borderId="2" xfId="0" applyFont="1" applyBorder="1" applyAlignment="1">
      <alignment horizontal="center"/>
    </xf>
    <xf numFmtId="17" fontId="12" fillId="0" borderId="6" xfId="0" quotePrefix="1" applyNumberFormat="1" applyFont="1" applyBorder="1" applyAlignment="1">
      <alignment horizontal="center" wrapText="1"/>
    </xf>
    <xf numFmtId="17" fontId="12" fillId="0" borderId="7" xfId="0" quotePrefix="1" applyNumberFormat="1" applyFont="1" applyBorder="1" applyAlignment="1">
      <alignment horizontal="center" wrapText="1"/>
    </xf>
    <xf numFmtId="17" fontId="12" fillId="0" borderId="8" xfId="0" quotePrefix="1" applyNumberFormat="1" applyFont="1" applyBorder="1" applyAlignment="1">
      <alignment horizontal="center" wrapText="1"/>
    </xf>
    <xf numFmtId="0" fontId="6" fillId="0" borderId="9" xfId="0" applyFont="1" applyBorder="1"/>
    <xf numFmtId="0" fontId="6" fillId="0" borderId="10" xfId="0" quotePrefix="1" applyFont="1" applyBorder="1" applyAlignment="1">
      <alignment horizontal="center" wrapText="1"/>
    </xf>
    <xf numFmtId="17" fontId="6" fillId="0" borderId="10" xfId="0" quotePrefix="1" applyNumberFormat="1" applyFont="1" applyBorder="1" applyAlignment="1">
      <alignment horizontal="center" wrapText="1"/>
    </xf>
    <xf numFmtId="0" fontId="6" fillId="0" borderId="11" xfId="0" quotePrefix="1" applyFont="1" applyBorder="1" applyAlignment="1">
      <alignment horizontal="center" wrapText="1"/>
    </xf>
    <xf numFmtId="165" fontId="6" fillId="0" borderId="10" xfId="1" applyNumberFormat="1" applyFont="1" applyFill="1" applyBorder="1"/>
    <xf numFmtId="165" fontId="6" fillId="0" borderId="11" xfId="1" applyNumberFormat="1" applyFont="1" applyFill="1" applyBorder="1"/>
    <xf numFmtId="165" fontId="6" fillId="0" borderId="0" xfId="1" applyNumberFormat="1" applyFont="1" applyFill="1" applyBorder="1"/>
    <xf numFmtId="165" fontId="0" fillId="0" borderId="1" xfId="1" applyNumberFormat="1" applyFont="1" applyBorder="1" applyAlignment="1">
      <alignment horizontal="right"/>
    </xf>
    <xf numFmtId="0" fontId="6" fillId="0" borderId="0" xfId="0" applyFont="1" applyAlignment="1">
      <alignment vertical="top" wrapText="1"/>
    </xf>
    <xf numFmtId="0" fontId="0" fillId="0" borderId="0" xfId="0" applyAlignment="1">
      <alignment horizontal="right"/>
    </xf>
    <xf numFmtId="165" fontId="6" fillId="0" borderId="1" xfId="1" applyNumberFormat="1" applyFont="1" applyFill="1" applyBorder="1"/>
    <xf numFmtId="165" fontId="8" fillId="0" borderId="0" xfId="1" applyNumberFormat="1" applyFont="1" applyFill="1" applyBorder="1"/>
    <xf numFmtId="0" fontId="2" fillId="0" borderId="0" xfId="0" applyFont="1" applyAlignment="1">
      <alignment horizontal="left" vertical="center" wrapText="1"/>
    </xf>
  </cellXfs>
  <cellStyles count="5">
    <cellStyle name="Comma" xfId="1" builtinId="3"/>
    <cellStyle name="Currency" xfId="2" builtinId="4"/>
    <cellStyle name="Normal" xfId="0" builtinId="0"/>
    <cellStyle name="Normal 2 10" xfId="4" xr:uid="{5D342439-F37A-4B82-AF9B-11AB8E93DCAD}"/>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E5C1A-8E55-4392-8FD7-6E19937E9639}">
  <dimension ref="A1:E68"/>
  <sheetViews>
    <sheetView tabSelected="1" workbookViewId="0">
      <selection sqref="A1:C1"/>
    </sheetView>
  </sheetViews>
  <sheetFormatPr defaultRowHeight="14.4" x14ac:dyDescent="0.3"/>
  <cols>
    <col min="1" max="1" width="3.5546875" customWidth="1"/>
    <col min="2" max="2" width="7.109375" customWidth="1"/>
    <col min="3" max="3" width="95.109375" style="3" customWidth="1"/>
    <col min="4" max="4" width="11.109375" customWidth="1"/>
    <col min="5" max="5" width="15.88671875" bestFit="1" customWidth="1"/>
  </cols>
  <sheetData>
    <row r="1" spans="1:3" ht="15" x14ac:dyDescent="0.3">
      <c r="A1" s="50" t="s">
        <v>0</v>
      </c>
      <c r="B1" s="50"/>
      <c r="C1" s="50"/>
    </row>
    <row r="2" spans="1:3" ht="22.65" customHeight="1" x14ac:dyDescent="0.3">
      <c r="A2" s="50" t="s">
        <v>1</v>
      </c>
      <c r="B2" s="50"/>
      <c r="C2" s="50"/>
    </row>
    <row r="3" spans="1:3" ht="24.45" customHeight="1" x14ac:dyDescent="0.3">
      <c r="B3" s="1" t="s">
        <v>2</v>
      </c>
      <c r="C3" s="2"/>
    </row>
    <row r="4" spans="1:3" ht="57.6" x14ac:dyDescent="0.3">
      <c r="C4" s="2" t="s">
        <v>3</v>
      </c>
    </row>
    <row r="5" spans="1:3" ht="77.400000000000006" customHeight="1" x14ac:dyDescent="0.3">
      <c r="C5" s="2" t="s">
        <v>4</v>
      </c>
    </row>
    <row r="6" spans="1:3" ht="115.2" customHeight="1" x14ac:dyDescent="0.3">
      <c r="C6" s="2" t="s">
        <v>5</v>
      </c>
    </row>
    <row r="7" spans="1:3" ht="15" x14ac:dyDescent="0.3">
      <c r="C7" s="2"/>
    </row>
    <row r="8" spans="1:3" ht="15" x14ac:dyDescent="0.3">
      <c r="B8" s="1" t="s">
        <v>6</v>
      </c>
      <c r="C8" s="2"/>
    </row>
    <row r="9" spans="1:3" ht="33" customHeight="1" x14ac:dyDescent="0.3">
      <c r="C9" s="3" t="s">
        <v>7</v>
      </c>
    </row>
    <row r="10" spans="1:3" ht="41.4" x14ac:dyDescent="0.3">
      <c r="C10" s="4" t="s">
        <v>8</v>
      </c>
    </row>
    <row r="11" spans="1:3" ht="55.2" x14ac:dyDescent="0.3">
      <c r="C11" s="4" t="s">
        <v>9</v>
      </c>
    </row>
    <row r="12" spans="1:3" ht="15" x14ac:dyDescent="0.3">
      <c r="C12" s="4"/>
    </row>
    <row r="13" spans="1:3" ht="15" x14ac:dyDescent="0.3">
      <c r="B13" s="1" t="s">
        <v>10</v>
      </c>
      <c r="C13" s="4"/>
    </row>
    <row r="14" spans="1:3" ht="60.3" x14ac:dyDescent="0.3">
      <c r="B14" s="1"/>
      <c r="C14" s="2" t="s">
        <v>11</v>
      </c>
    </row>
    <row r="15" spans="1:3" x14ac:dyDescent="0.3">
      <c r="B15" s="1"/>
      <c r="C15" s="2"/>
    </row>
    <row r="16" spans="1:3" x14ac:dyDescent="0.3">
      <c r="B16" s="1" t="s">
        <v>12</v>
      </c>
      <c r="C16" s="4"/>
    </row>
    <row r="17" spans="2:5" ht="48.6" customHeight="1" x14ac:dyDescent="0.3">
      <c r="B17" s="1"/>
      <c r="C17" s="2" t="s">
        <v>13</v>
      </c>
    </row>
    <row r="18" spans="2:5" ht="129" customHeight="1" x14ac:dyDescent="0.3">
      <c r="B18" s="1"/>
      <c r="C18" s="2" t="s">
        <v>14</v>
      </c>
    </row>
    <row r="19" spans="2:5" x14ac:dyDescent="0.3">
      <c r="B19" s="1"/>
      <c r="C19" s="2"/>
    </row>
    <row r="20" spans="2:5" ht="165.6" customHeight="1" x14ac:dyDescent="0.3">
      <c r="B20" s="1"/>
      <c r="C20" s="2" t="s">
        <v>15</v>
      </c>
    </row>
    <row r="21" spans="2:5" x14ac:dyDescent="0.3">
      <c r="B21" s="1"/>
      <c r="C21" s="2"/>
    </row>
    <row r="22" spans="2:5" x14ac:dyDescent="0.3">
      <c r="B22" s="1"/>
      <c r="C22" s="1" t="s">
        <v>16</v>
      </c>
    </row>
    <row r="23" spans="2:5" x14ac:dyDescent="0.3">
      <c r="B23" s="1"/>
      <c r="C23"/>
      <c r="D23" t="s">
        <v>17</v>
      </c>
      <c r="E23" t="s">
        <v>18</v>
      </c>
    </row>
    <row r="24" spans="2:5" x14ac:dyDescent="0.3">
      <c r="B24" s="1"/>
      <c r="C24" s="5" t="s">
        <v>19</v>
      </c>
    </row>
    <row r="25" spans="2:5" x14ac:dyDescent="0.3">
      <c r="B25" s="1"/>
      <c r="C25" s="6" t="s">
        <v>20</v>
      </c>
      <c r="D25" s="7">
        <v>100</v>
      </c>
      <c r="E25" s="6"/>
    </row>
    <row r="26" spans="2:5" x14ac:dyDescent="0.3">
      <c r="B26" s="1"/>
      <c r="C26" s="6" t="s">
        <v>21</v>
      </c>
      <c r="D26" s="7">
        <v>-10</v>
      </c>
      <c r="E26" s="8">
        <f>-D26</f>
        <v>10</v>
      </c>
    </row>
    <row r="27" spans="2:5" x14ac:dyDescent="0.3">
      <c r="B27" s="1"/>
      <c r="C27" s="6" t="s">
        <v>22</v>
      </c>
      <c r="D27" s="8">
        <f>D25+D26</f>
        <v>90</v>
      </c>
      <c r="E27" s="6"/>
    </row>
    <row r="28" spans="2:5" x14ac:dyDescent="0.3">
      <c r="B28" s="1"/>
      <c r="C28" s="6" t="s">
        <v>23</v>
      </c>
      <c r="D28" s="9">
        <v>0.66</v>
      </c>
      <c r="E28" s="6"/>
    </row>
    <row r="29" spans="2:5" x14ac:dyDescent="0.3">
      <c r="B29" s="1"/>
      <c r="C29" s="6" t="s">
        <v>24</v>
      </c>
      <c r="D29" s="8">
        <f>D27*D28</f>
        <v>59.400000000000006</v>
      </c>
      <c r="E29" s="8">
        <f>D29</f>
        <v>59.400000000000006</v>
      </c>
    </row>
    <row r="30" spans="2:5" x14ac:dyDescent="0.3">
      <c r="B30" s="1"/>
      <c r="C30" t="s">
        <v>25</v>
      </c>
      <c r="E30" s="10">
        <f>SUM(E24:E29)</f>
        <v>69.400000000000006</v>
      </c>
    </row>
    <row r="31" spans="2:5" x14ac:dyDescent="0.3">
      <c r="B31" s="1"/>
      <c r="C31"/>
    </row>
    <row r="32" spans="2:5" x14ac:dyDescent="0.3">
      <c r="B32" s="1"/>
      <c r="C32" s="5" t="s">
        <v>26</v>
      </c>
    </row>
    <row r="33" spans="2:5" x14ac:dyDescent="0.3">
      <c r="B33" s="1"/>
      <c r="C33" s="6" t="s">
        <v>27</v>
      </c>
      <c r="D33" s="7">
        <v>100</v>
      </c>
      <c r="E33" s="8">
        <f>D33</f>
        <v>100</v>
      </c>
    </row>
    <row r="34" spans="2:5" x14ac:dyDescent="0.3">
      <c r="B34" s="1"/>
      <c r="C34" s="6" t="s">
        <v>28</v>
      </c>
      <c r="D34" s="7">
        <v>-10</v>
      </c>
      <c r="E34" s="8"/>
    </row>
    <row r="35" spans="2:5" x14ac:dyDescent="0.3">
      <c r="B35" s="1"/>
      <c r="C35" s="6" t="s">
        <v>29</v>
      </c>
      <c r="D35" s="8">
        <f>D33+D34</f>
        <v>90</v>
      </c>
      <c r="E35" s="6"/>
    </row>
    <row r="36" spans="2:5" x14ac:dyDescent="0.3">
      <c r="B36" s="1"/>
      <c r="C36" s="6" t="s">
        <v>30</v>
      </c>
      <c r="D36" s="9">
        <f>1-D28</f>
        <v>0.33999999999999997</v>
      </c>
      <c r="E36" s="6"/>
    </row>
    <row r="37" spans="2:5" x14ac:dyDescent="0.3">
      <c r="B37" s="1"/>
      <c r="C37" s="6" t="s">
        <v>31</v>
      </c>
      <c r="D37" s="8">
        <f>D35*D36</f>
        <v>30.599999999999998</v>
      </c>
      <c r="E37" s="8">
        <f>-D37</f>
        <v>-30.599999999999998</v>
      </c>
    </row>
    <row r="38" spans="2:5" x14ac:dyDescent="0.3">
      <c r="B38" s="1"/>
      <c r="C38" t="s">
        <v>25</v>
      </c>
      <c r="E38" s="10">
        <f>SUM(E32:E37)</f>
        <v>69.400000000000006</v>
      </c>
    </row>
    <row r="39" spans="2:5" x14ac:dyDescent="0.3">
      <c r="B39" s="1"/>
      <c r="C39" s="2"/>
    </row>
    <row r="40" spans="2:5" x14ac:dyDescent="0.3">
      <c r="B40" s="1" t="s">
        <v>32</v>
      </c>
      <c r="C40" s="2"/>
    </row>
    <row r="41" spans="2:5" ht="86.4" x14ac:dyDescent="0.3">
      <c r="B41" s="1"/>
      <c r="C41" s="2" t="s">
        <v>33</v>
      </c>
    </row>
    <row r="42" spans="2:5" x14ac:dyDescent="0.3">
      <c r="C42" s="4"/>
    </row>
    <row r="43" spans="2:5" x14ac:dyDescent="0.3">
      <c r="B43" s="1" t="s">
        <v>34</v>
      </c>
      <c r="C43" s="2"/>
    </row>
    <row r="44" spans="2:5" ht="46.95" customHeight="1" x14ac:dyDescent="0.3">
      <c r="C44" s="2" t="s">
        <v>35</v>
      </c>
    </row>
    <row r="45" spans="2:5" ht="137.4" customHeight="1" x14ac:dyDescent="0.3">
      <c r="C45" s="2" t="s">
        <v>36</v>
      </c>
    </row>
    <row r="46" spans="2:5" ht="154.19999999999999" customHeight="1" x14ac:dyDescent="0.3">
      <c r="C46" s="2" t="s">
        <v>37</v>
      </c>
    </row>
    <row r="47" spans="2:5" x14ac:dyDescent="0.3">
      <c r="C47" s="2"/>
    </row>
    <row r="48" spans="2:5" x14ac:dyDescent="0.3">
      <c r="C48" s="1" t="s">
        <v>38</v>
      </c>
    </row>
    <row r="49" spans="3:5" x14ac:dyDescent="0.3">
      <c r="C49"/>
      <c r="D49" t="s">
        <v>17</v>
      </c>
      <c r="E49" t="s">
        <v>39</v>
      </c>
    </row>
    <row r="50" spans="3:5" x14ac:dyDescent="0.3">
      <c r="C50" s="5" t="s">
        <v>19</v>
      </c>
    </row>
    <row r="51" spans="3:5" x14ac:dyDescent="0.3">
      <c r="C51" s="6" t="s">
        <v>20</v>
      </c>
      <c r="D51" s="7">
        <v>100</v>
      </c>
      <c r="E51" s="6"/>
    </row>
    <row r="52" spans="3:5" x14ac:dyDescent="0.3">
      <c r="C52" s="6" t="s">
        <v>21</v>
      </c>
      <c r="D52" s="7">
        <v>-10</v>
      </c>
      <c r="E52" s="8">
        <f>-D52</f>
        <v>10</v>
      </c>
    </row>
    <row r="53" spans="3:5" x14ac:dyDescent="0.3">
      <c r="C53" s="6" t="s">
        <v>22</v>
      </c>
      <c r="D53" s="8">
        <f>D51+D52</f>
        <v>90</v>
      </c>
      <c r="E53" s="6"/>
    </row>
    <row r="54" spans="3:5" x14ac:dyDescent="0.3">
      <c r="C54" s="6" t="s">
        <v>23</v>
      </c>
      <c r="D54" s="9">
        <v>0.66</v>
      </c>
      <c r="E54" s="6"/>
    </row>
    <row r="55" spans="3:5" x14ac:dyDescent="0.3">
      <c r="C55" s="6" t="s">
        <v>40</v>
      </c>
      <c r="D55" s="8">
        <f>D53*D54</f>
        <v>59.400000000000006</v>
      </c>
      <c r="E55" s="8">
        <f>D55</f>
        <v>59.400000000000006</v>
      </c>
    </row>
    <row r="56" spans="3:5" x14ac:dyDescent="0.3">
      <c r="C56" t="s">
        <v>41</v>
      </c>
      <c r="E56" s="10">
        <f>SUM(E50:E55)</f>
        <v>69.400000000000006</v>
      </c>
    </row>
    <row r="57" spans="3:5" x14ac:dyDescent="0.3">
      <c r="C57"/>
    </row>
    <row r="58" spans="3:5" x14ac:dyDescent="0.3">
      <c r="C58" s="5" t="s">
        <v>26</v>
      </c>
    </row>
    <row r="59" spans="3:5" x14ac:dyDescent="0.3">
      <c r="C59" s="6" t="s">
        <v>42</v>
      </c>
      <c r="D59" s="7">
        <v>50</v>
      </c>
      <c r="E59" s="8"/>
    </row>
    <row r="60" spans="3:5" x14ac:dyDescent="0.3">
      <c r="C60" s="6" t="s">
        <v>43</v>
      </c>
      <c r="D60" s="11">
        <v>2</v>
      </c>
      <c r="E60" s="8"/>
    </row>
    <row r="61" spans="3:5" x14ac:dyDescent="0.3">
      <c r="C61" s="6" t="s">
        <v>44</v>
      </c>
      <c r="D61" s="7">
        <f>D59*D60</f>
        <v>100</v>
      </c>
      <c r="E61" s="8"/>
    </row>
    <row r="62" spans="3:5" x14ac:dyDescent="0.3">
      <c r="C62" s="6" t="s">
        <v>45</v>
      </c>
      <c r="D62" s="7">
        <v>-10</v>
      </c>
      <c r="E62" s="8">
        <f>-D62</f>
        <v>10</v>
      </c>
    </row>
    <row r="63" spans="3:5" x14ac:dyDescent="0.3">
      <c r="C63" s="6" t="s">
        <v>46</v>
      </c>
      <c r="D63" s="8">
        <f>D61+D62</f>
        <v>90</v>
      </c>
      <c r="E63" s="8">
        <f>D63</f>
        <v>90</v>
      </c>
    </row>
    <row r="64" spans="3:5" x14ac:dyDescent="0.3">
      <c r="C64" s="6" t="s">
        <v>30</v>
      </c>
      <c r="D64" s="9">
        <f>1-D54</f>
        <v>0.33999999999999997</v>
      </c>
      <c r="E64" s="6"/>
    </row>
    <row r="65" spans="3:5" x14ac:dyDescent="0.3">
      <c r="C65" s="6" t="s">
        <v>47</v>
      </c>
      <c r="D65" s="8">
        <f>D63*D64</f>
        <v>30.599999999999998</v>
      </c>
      <c r="E65" s="8">
        <f>-D65</f>
        <v>-30.599999999999998</v>
      </c>
    </row>
    <row r="66" spans="3:5" x14ac:dyDescent="0.3">
      <c r="C66" t="s">
        <v>41</v>
      </c>
      <c r="E66" s="10">
        <f>SUM(E58:E65)</f>
        <v>69.400000000000006</v>
      </c>
    </row>
    <row r="67" spans="3:5" x14ac:dyDescent="0.3">
      <c r="C67" s="2"/>
    </row>
    <row r="68" spans="3:5" x14ac:dyDescent="0.3">
      <c r="C68" s="2"/>
    </row>
  </sheetData>
  <mergeCells count="2">
    <mergeCell ref="A1:C1"/>
    <mergeCell ref="A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0CFC7-5A0A-4DB2-8003-99A0159AF9AB}">
  <dimension ref="A3:N102"/>
  <sheetViews>
    <sheetView workbookViewId="0">
      <pane xSplit="2" ySplit="7" topLeftCell="C8" activePane="bottomRight" state="frozen"/>
      <selection pane="topRight" activeCell="C1" sqref="C1"/>
      <selection pane="bottomLeft" activeCell="A8" sqref="A8"/>
      <selection pane="bottomRight" activeCell="C8" sqref="C8"/>
    </sheetView>
  </sheetViews>
  <sheetFormatPr defaultColWidth="8.88671875" defaultRowHeight="14.4" x14ac:dyDescent="0.3"/>
  <cols>
    <col min="1" max="1" width="4.6640625" style="13" customWidth="1"/>
    <col min="2" max="2" width="31.5546875" style="13" bestFit="1" customWidth="1"/>
    <col min="3" max="3" width="16.109375" style="13" customWidth="1"/>
    <col min="4" max="6" width="12.6640625" style="13" customWidth="1"/>
    <col min="7" max="7" width="14.6640625" style="13" customWidth="1"/>
    <col min="8" max="8" width="13.6640625" style="13" customWidth="1"/>
    <col min="9" max="13" width="15.33203125" style="13" customWidth="1"/>
    <col min="14" max="14" width="17.5546875" style="13" bestFit="1" customWidth="1"/>
    <col min="15" max="16384" width="8.88671875" style="13"/>
  </cols>
  <sheetData>
    <row r="3" spans="1:14" ht="15" customHeight="1" thickBot="1" x14ac:dyDescent="0.35"/>
    <row r="4" spans="1:14" ht="32.4" customHeight="1" thickBot="1" x14ac:dyDescent="0.4">
      <c r="C4" s="17" t="s">
        <v>158</v>
      </c>
      <c r="D4" s="17" t="s">
        <v>158</v>
      </c>
      <c r="E4" s="17" t="s">
        <v>160</v>
      </c>
      <c r="F4" s="17" t="s">
        <v>160</v>
      </c>
      <c r="G4" s="17" t="s">
        <v>161</v>
      </c>
      <c r="H4" s="17" t="s">
        <v>161</v>
      </c>
      <c r="I4" s="17" t="s">
        <v>163</v>
      </c>
      <c r="J4" s="17" t="s">
        <v>163</v>
      </c>
      <c r="K4" s="17" t="s">
        <v>163</v>
      </c>
      <c r="L4" s="17" t="s">
        <v>164</v>
      </c>
      <c r="M4" s="17" t="s">
        <v>164</v>
      </c>
      <c r="N4" s="17" t="s">
        <v>164</v>
      </c>
    </row>
    <row r="5" spans="1:14" ht="95.4" customHeight="1" thickBot="1" x14ac:dyDescent="0.4">
      <c r="B5" s="34" t="s">
        <v>68</v>
      </c>
      <c r="C5" s="35" t="s">
        <v>69</v>
      </c>
      <c r="D5" s="35" t="s">
        <v>70</v>
      </c>
      <c r="E5" s="35" t="s">
        <v>69</v>
      </c>
      <c r="F5" s="35" t="s">
        <v>70</v>
      </c>
      <c r="G5" s="35" t="s">
        <v>69</v>
      </c>
      <c r="H5" s="35" t="s">
        <v>70</v>
      </c>
      <c r="I5" s="36" t="s">
        <v>69</v>
      </c>
      <c r="J5" s="36" t="s">
        <v>70</v>
      </c>
      <c r="K5" s="36" t="s">
        <v>53</v>
      </c>
      <c r="L5" s="36" t="s">
        <v>51</v>
      </c>
      <c r="M5" s="36" t="s">
        <v>54</v>
      </c>
      <c r="N5" s="37" t="s">
        <v>165</v>
      </c>
    </row>
    <row r="6" spans="1:14" ht="30.15" x14ac:dyDescent="0.3">
      <c r="B6" s="38"/>
      <c r="C6" s="23" t="s">
        <v>256</v>
      </c>
      <c r="D6" s="23" t="s">
        <v>256</v>
      </c>
      <c r="E6" s="23" t="s">
        <v>257</v>
      </c>
      <c r="F6" s="23" t="s">
        <v>257</v>
      </c>
      <c r="G6" s="23" t="s">
        <v>258</v>
      </c>
      <c r="H6" s="23" t="s">
        <v>258</v>
      </c>
      <c r="I6" s="23" t="s">
        <v>259</v>
      </c>
      <c r="J6" s="23" t="s">
        <v>259</v>
      </c>
      <c r="K6" s="23" t="s">
        <v>55</v>
      </c>
      <c r="L6" s="23" t="s">
        <v>260</v>
      </c>
      <c r="M6" s="23" t="s">
        <v>260</v>
      </c>
      <c r="N6" s="41" t="s">
        <v>260</v>
      </c>
    </row>
    <row r="7" spans="1:14" ht="15" x14ac:dyDescent="0.3">
      <c r="B7" s="38"/>
      <c r="C7" s="39" t="s">
        <v>56</v>
      </c>
      <c r="D7" s="39" t="s">
        <v>57</v>
      </c>
      <c r="E7" s="39" t="s">
        <v>58</v>
      </c>
      <c r="F7" s="40" t="s">
        <v>59</v>
      </c>
      <c r="G7" s="39" t="s">
        <v>60</v>
      </c>
      <c r="H7" s="39" t="s">
        <v>61</v>
      </c>
      <c r="I7" s="39" t="s">
        <v>62</v>
      </c>
      <c r="J7" s="39" t="s">
        <v>63</v>
      </c>
      <c r="K7" s="39" t="s">
        <v>64</v>
      </c>
      <c r="L7" s="39" t="s">
        <v>65</v>
      </c>
      <c r="M7" s="39" t="s">
        <v>71</v>
      </c>
      <c r="N7" s="41" t="s">
        <v>72</v>
      </c>
    </row>
    <row r="8" spans="1:14" ht="15" x14ac:dyDescent="0.3">
      <c r="A8" s="13">
        <v>1</v>
      </c>
      <c r="B8" s="32" t="s">
        <v>73</v>
      </c>
      <c r="C8" s="42">
        <v>63355.869999999995</v>
      </c>
      <c r="D8" s="42">
        <v>-12514.259999999995</v>
      </c>
      <c r="E8" s="42">
        <f t="shared" ref="E8:J23" si="0">C8</f>
        <v>63355.869999999995</v>
      </c>
      <c r="F8" s="42">
        <f t="shared" si="0"/>
        <v>-12514.259999999995</v>
      </c>
      <c r="G8" s="42">
        <f t="shared" si="0"/>
        <v>63355.869999999995</v>
      </c>
      <c r="H8" s="42">
        <f t="shared" si="0"/>
        <v>-12514.259999999995</v>
      </c>
      <c r="I8" s="42">
        <f t="shared" si="0"/>
        <v>63355.869999999995</v>
      </c>
      <c r="J8" s="42">
        <f t="shared" si="0"/>
        <v>-12514.259999999995</v>
      </c>
      <c r="K8" s="42">
        <v>2079142.5341221658</v>
      </c>
      <c r="L8" s="42">
        <v>21045.999999999989</v>
      </c>
      <c r="M8" s="42">
        <v>858123.39</v>
      </c>
      <c r="N8" s="43">
        <f>SUM(C8:M8)</f>
        <v>3161678.3641221658</v>
      </c>
    </row>
    <row r="9" spans="1:14" ht="15" x14ac:dyDescent="0.3">
      <c r="A9" s="13">
        <v>2</v>
      </c>
      <c r="B9" s="32" t="s">
        <v>74</v>
      </c>
      <c r="C9" s="42">
        <v>327888.30000000005</v>
      </c>
      <c r="D9" s="42">
        <v>-65598.380000000034</v>
      </c>
      <c r="E9" s="42">
        <f t="shared" si="0"/>
        <v>327888.30000000005</v>
      </c>
      <c r="F9" s="42">
        <f t="shared" si="0"/>
        <v>-65598.380000000034</v>
      </c>
      <c r="G9" s="42">
        <f t="shared" si="0"/>
        <v>327888.30000000005</v>
      </c>
      <c r="H9" s="42">
        <f t="shared" si="0"/>
        <v>-65598.380000000034</v>
      </c>
      <c r="I9" s="42">
        <f t="shared" si="0"/>
        <v>327888.30000000005</v>
      </c>
      <c r="J9" s="42">
        <f t="shared" si="0"/>
        <v>-65598.380000000034</v>
      </c>
      <c r="K9" s="42">
        <v>138767.82510769693</v>
      </c>
      <c r="L9" s="42">
        <v>145315.64000000019</v>
      </c>
      <c r="M9" s="42">
        <v>66061.829999999958</v>
      </c>
      <c r="N9" s="43">
        <f t="shared" ref="N9:N72" si="1">SUM(C9:M9)</f>
        <v>1399304.9751076968</v>
      </c>
    </row>
    <row r="10" spans="1:14" ht="15" x14ac:dyDescent="0.3">
      <c r="A10" s="13">
        <v>3</v>
      </c>
      <c r="B10" s="32" t="s">
        <v>75</v>
      </c>
      <c r="C10" s="42">
        <v>15230.15</v>
      </c>
      <c r="D10" s="42">
        <v>-2940.6099999999983</v>
      </c>
      <c r="E10" s="42">
        <f t="shared" si="0"/>
        <v>15230.15</v>
      </c>
      <c r="F10" s="42">
        <f t="shared" si="0"/>
        <v>-2940.6099999999983</v>
      </c>
      <c r="G10" s="42">
        <f t="shared" si="0"/>
        <v>15230.15</v>
      </c>
      <c r="H10" s="42">
        <f t="shared" si="0"/>
        <v>-2940.6099999999983</v>
      </c>
      <c r="I10" s="42">
        <f t="shared" si="0"/>
        <v>15230.15</v>
      </c>
      <c r="J10" s="42">
        <f t="shared" si="0"/>
        <v>-2940.6099999999983</v>
      </c>
      <c r="K10" s="42">
        <v>604214.27491429716</v>
      </c>
      <c r="L10" s="42">
        <v>7273.399999999996</v>
      </c>
      <c r="M10" s="42">
        <v>396143.60000002</v>
      </c>
      <c r="N10" s="43">
        <f t="shared" si="1"/>
        <v>1056789.4349143172</v>
      </c>
    </row>
    <row r="11" spans="1:14" ht="15" x14ac:dyDescent="0.3">
      <c r="A11" s="13">
        <v>4</v>
      </c>
      <c r="B11" s="32" t="s">
        <v>76</v>
      </c>
      <c r="C11" s="42">
        <v>151436.54</v>
      </c>
      <c r="D11" s="42">
        <v>-18059.410000000003</v>
      </c>
      <c r="E11" s="42">
        <f t="shared" si="0"/>
        <v>151436.54</v>
      </c>
      <c r="F11" s="42">
        <f t="shared" si="0"/>
        <v>-18059.410000000003</v>
      </c>
      <c r="G11" s="42">
        <f t="shared" si="0"/>
        <v>151436.54</v>
      </c>
      <c r="H11" s="42">
        <f t="shared" si="0"/>
        <v>-18059.410000000003</v>
      </c>
      <c r="I11" s="42">
        <f t="shared" si="0"/>
        <v>151436.54</v>
      </c>
      <c r="J11" s="42">
        <f t="shared" si="0"/>
        <v>-18059.410000000003</v>
      </c>
      <c r="K11" s="42">
        <v>58450.062715371387</v>
      </c>
      <c r="L11" s="42">
        <v>24750.080000000002</v>
      </c>
      <c r="M11" s="42">
        <v>16190.5</v>
      </c>
      <c r="N11" s="43">
        <f t="shared" si="1"/>
        <v>632899.16271537135</v>
      </c>
    </row>
    <row r="12" spans="1:14" ht="15" x14ac:dyDescent="0.3">
      <c r="A12" s="13">
        <v>5</v>
      </c>
      <c r="B12" s="32" t="s">
        <v>77</v>
      </c>
      <c r="C12" s="42">
        <v>257613.63</v>
      </c>
      <c r="D12" s="42">
        <v>-44271.94999999999</v>
      </c>
      <c r="E12" s="42">
        <f t="shared" si="0"/>
        <v>257613.63</v>
      </c>
      <c r="F12" s="42">
        <f t="shared" si="0"/>
        <v>-44271.94999999999</v>
      </c>
      <c r="G12" s="42">
        <f t="shared" si="0"/>
        <v>257613.63</v>
      </c>
      <c r="H12" s="42">
        <f t="shared" si="0"/>
        <v>-44271.94999999999</v>
      </c>
      <c r="I12" s="42">
        <f t="shared" si="0"/>
        <v>257613.63</v>
      </c>
      <c r="J12" s="42">
        <f t="shared" si="0"/>
        <v>-44271.94999999999</v>
      </c>
      <c r="K12" s="42">
        <v>475451.74472029204</v>
      </c>
      <c r="L12" s="42">
        <v>100981.52</v>
      </c>
      <c r="M12" s="42">
        <v>430492.9600000137</v>
      </c>
      <c r="N12" s="43">
        <f t="shared" si="1"/>
        <v>1860292.9447203057</v>
      </c>
    </row>
    <row r="13" spans="1:14" ht="15" x14ac:dyDescent="0.3">
      <c r="A13" s="13">
        <v>6</v>
      </c>
      <c r="B13" s="32" t="s">
        <v>78</v>
      </c>
      <c r="C13" s="42">
        <v>116078.28</v>
      </c>
      <c r="D13" s="42">
        <v>-19491.960000000003</v>
      </c>
      <c r="E13" s="42">
        <f t="shared" si="0"/>
        <v>116078.28</v>
      </c>
      <c r="F13" s="42">
        <f t="shared" si="0"/>
        <v>-19491.960000000003</v>
      </c>
      <c r="G13" s="42">
        <f t="shared" si="0"/>
        <v>116078.28</v>
      </c>
      <c r="H13" s="42">
        <f t="shared" si="0"/>
        <v>-19491.960000000003</v>
      </c>
      <c r="I13" s="42">
        <f t="shared" si="0"/>
        <v>116078.28</v>
      </c>
      <c r="J13" s="42">
        <f t="shared" si="0"/>
        <v>-19491.960000000003</v>
      </c>
      <c r="K13" s="42">
        <v>79726.047146675905</v>
      </c>
      <c r="L13" s="42">
        <v>14645.279999999999</v>
      </c>
      <c r="M13" s="42">
        <v>30386.200000000015</v>
      </c>
      <c r="N13" s="43">
        <f t="shared" si="1"/>
        <v>511102.80714667594</v>
      </c>
    </row>
    <row r="14" spans="1:14" ht="15" x14ac:dyDescent="0.3">
      <c r="A14" s="13">
        <v>7</v>
      </c>
      <c r="B14" s="32" t="s">
        <v>79</v>
      </c>
      <c r="C14" s="42">
        <v>132459.5</v>
      </c>
      <c r="D14" s="42">
        <v>-33724.76</v>
      </c>
      <c r="E14" s="42">
        <f t="shared" si="0"/>
        <v>132459.5</v>
      </c>
      <c r="F14" s="42">
        <f t="shared" si="0"/>
        <v>-33724.76</v>
      </c>
      <c r="G14" s="42">
        <f t="shared" si="0"/>
        <v>132459.5</v>
      </c>
      <c r="H14" s="42">
        <f t="shared" si="0"/>
        <v>-33724.76</v>
      </c>
      <c r="I14" s="42">
        <f t="shared" si="0"/>
        <v>132459.5</v>
      </c>
      <c r="J14" s="42">
        <f t="shared" si="0"/>
        <v>-33724.76</v>
      </c>
      <c r="K14" s="42">
        <v>53813.733183071541</v>
      </c>
      <c r="L14" s="42">
        <v>63698.999999999985</v>
      </c>
      <c r="M14" s="42">
        <v>21753.519999999975</v>
      </c>
      <c r="N14" s="43">
        <f t="shared" si="1"/>
        <v>534205.21318307146</v>
      </c>
    </row>
    <row r="15" spans="1:14" ht="15" x14ac:dyDescent="0.3">
      <c r="A15" s="13">
        <v>8</v>
      </c>
      <c r="B15" s="32" t="s">
        <v>80</v>
      </c>
      <c r="C15" s="42">
        <v>161654.74</v>
      </c>
      <c r="D15" s="42">
        <v>-39437.320000000007</v>
      </c>
      <c r="E15" s="42">
        <f t="shared" si="0"/>
        <v>161654.74</v>
      </c>
      <c r="F15" s="42">
        <f t="shared" si="0"/>
        <v>-39437.320000000007</v>
      </c>
      <c r="G15" s="42">
        <f t="shared" si="0"/>
        <v>161654.74</v>
      </c>
      <c r="H15" s="42">
        <f t="shared" si="0"/>
        <v>-39437.320000000007</v>
      </c>
      <c r="I15" s="42">
        <f t="shared" si="0"/>
        <v>161654.74</v>
      </c>
      <c r="J15" s="42">
        <f t="shared" si="0"/>
        <v>-39437.320000000007</v>
      </c>
      <c r="K15" s="42">
        <v>163464.95861453057</v>
      </c>
      <c r="L15" s="42">
        <v>123980.36000000004</v>
      </c>
      <c r="M15" s="42">
        <v>74468.460000000225</v>
      </c>
      <c r="N15" s="43">
        <f t="shared" si="1"/>
        <v>850783.45861453074</v>
      </c>
    </row>
    <row r="16" spans="1:14" ht="15" x14ac:dyDescent="0.3">
      <c r="A16" s="13">
        <v>9</v>
      </c>
      <c r="B16" s="32" t="s">
        <v>81</v>
      </c>
      <c r="C16" s="42">
        <v>406625.01</v>
      </c>
      <c r="D16" s="42">
        <v>-63837.599999999999</v>
      </c>
      <c r="E16" s="42">
        <f t="shared" si="0"/>
        <v>406625.01</v>
      </c>
      <c r="F16" s="42">
        <f t="shared" si="0"/>
        <v>-63837.599999999999</v>
      </c>
      <c r="G16" s="42">
        <f t="shared" si="0"/>
        <v>406625.01</v>
      </c>
      <c r="H16" s="42">
        <f t="shared" si="0"/>
        <v>-63837.599999999999</v>
      </c>
      <c r="I16" s="42">
        <f t="shared" si="0"/>
        <v>406625.01</v>
      </c>
      <c r="J16" s="42">
        <f t="shared" si="0"/>
        <v>-63837.599999999999</v>
      </c>
      <c r="K16" s="42">
        <v>195996.75316936645</v>
      </c>
      <c r="L16" s="42">
        <v>96226.319999999978</v>
      </c>
      <c r="M16" s="42">
        <v>35545.880000000034</v>
      </c>
      <c r="N16" s="43">
        <f t="shared" si="1"/>
        <v>1698918.5931693667</v>
      </c>
    </row>
    <row r="17" spans="1:14" ht="15" x14ac:dyDescent="0.3">
      <c r="A17" s="13">
        <v>10</v>
      </c>
      <c r="B17" s="32" t="s">
        <v>82</v>
      </c>
      <c r="C17" s="42">
        <v>25233.48</v>
      </c>
      <c r="D17" s="42">
        <v>-4532.4800000000005</v>
      </c>
      <c r="E17" s="42">
        <f t="shared" si="0"/>
        <v>25233.48</v>
      </c>
      <c r="F17" s="42">
        <f t="shared" si="0"/>
        <v>-4532.4800000000005</v>
      </c>
      <c r="G17" s="42">
        <f t="shared" si="0"/>
        <v>25233.48</v>
      </c>
      <c r="H17" s="42">
        <f t="shared" si="0"/>
        <v>-4532.4800000000005</v>
      </c>
      <c r="I17" s="42">
        <f t="shared" si="0"/>
        <v>25233.48</v>
      </c>
      <c r="J17" s="42">
        <f t="shared" si="0"/>
        <v>-4532.4800000000005</v>
      </c>
      <c r="K17" s="42">
        <v>0</v>
      </c>
      <c r="L17" s="42">
        <v>10977.159999999998</v>
      </c>
      <c r="M17" s="42">
        <v>0</v>
      </c>
      <c r="N17" s="43">
        <f t="shared" si="1"/>
        <v>93781.16</v>
      </c>
    </row>
    <row r="18" spans="1:14" ht="15" x14ac:dyDescent="0.3">
      <c r="A18" s="13">
        <v>11</v>
      </c>
      <c r="B18" s="32" t="s">
        <v>83</v>
      </c>
      <c r="C18" s="42">
        <v>187407.56000000046</v>
      </c>
      <c r="D18" s="42">
        <v>-49814.810000000434</v>
      </c>
      <c r="E18" s="42">
        <f t="shared" si="0"/>
        <v>187407.56000000046</v>
      </c>
      <c r="F18" s="42">
        <f t="shared" si="0"/>
        <v>-49814.810000000434</v>
      </c>
      <c r="G18" s="42">
        <f t="shared" si="0"/>
        <v>187407.56000000046</v>
      </c>
      <c r="H18" s="42">
        <f t="shared" si="0"/>
        <v>-49814.810000000434</v>
      </c>
      <c r="I18" s="42">
        <f t="shared" si="0"/>
        <v>187407.56000000046</v>
      </c>
      <c r="J18" s="42">
        <f t="shared" si="0"/>
        <v>-49814.810000000434</v>
      </c>
      <c r="K18" s="42">
        <v>4823416.5397009924</v>
      </c>
      <c r="L18" s="42">
        <v>160021.28000000172</v>
      </c>
      <c r="M18" s="42">
        <v>2321237.7600001381</v>
      </c>
      <c r="N18" s="43">
        <f t="shared" si="1"/>
        <v>7855046.5797011331</v>
      </c>
    </row>
    <row r="19" spans="1:14" ht="15" x14ac:dyDescent="0.3">
      <c r="A19" s="13">
        <v>12</v>
      </c>
      <c r="B19" s="32" t="s">
        <v>84</v>
      </c>
      <c r="C19" s="42">
        <v>88199.4</v>
      </c>
      <c r="D19" s="42">
        <v>-16355.349999999995</v>
      </c>
      <c r="E19" s="42">
        <f t="shared" si="0"/>
        <v>88199.4</v>
      </c>
      <c r="F19" s="42">
        <f t="shared" si="0"/>
        <v>-16355.349999999995</v>
      </c>
      <c r="G19" s="42">
        <f t="shared" si="0"/>
        <v>88199.4</v>
      </c>
      <c r="H19" s="42">
        <f t="shared" si="0"/>
        <v>-16355.349999999995</v>
      </c>
      <c r="I19" s="42">
        <f t="shared" si="0"/>
        <v>88199.4</v>
      </c>
      <c r="J19" s="42">
        <f t="shared" si="0"/>
        <v>-16355.349999999995</v>
      </c>
      <c r="K19" s="42">
        <v>539202.5399430804</v>
      </c>
      <c r="L19" s="42">
        <v>37113.27999999997</v>
      </c>
      <c r="M19" s="42">
        <v>184402.93999999756</v>
      </c>
      <c r="N19" s="43">
        <f t="shared" si="1"/>
        <v>1048094.959943078</v>
      </c>
    </row>
    <row r="20" spans="1:14" ht="15" x14ac:dyDescent="0.3">
      <c r="A20" s="13">
        <v>13</v>
      </c>
      <c r="B20" s="32" t="s">
        <v>85</v>
      </c>
      <c r="C20" s="42">
        <v>60275.33</v>
      </c>
      <c r="D20" s="42">
        <v>-11250.320000000002</v>
      </c>
      <c r="E20" s="42">
        <f t="shared" si="0"/>
        <v>60275.33</v>
      </c>
      <c r="F20" s="42">
        <f t="shared" si="0"/>
        <v>-11250.320000000002</v>
      </c>
      <c r="G20" s="42">
        <f t="shared" si="0"/>
        <v>60275.33</v>
      </c>
      <c r="H20" s="42">
        <f t="shared" si="0"/>
        <v>-11250.320000000002</v>
      </c>
      <c r="I20" s="42">
        <f t="shared" si="0"/>
        <v>60275.33</v>
      </c>
      <c r="J20" s="42">
        <f t="shared" si="0"/>
        <v>-11250.320000000002</v>
      </c>
      <c r="K20" s="42">
        <v>406632.42190475692</v>
      </c>
      <c r="L20" s="42">
        <v>10848.240000000002</v>
      </c>
      <c r="M20" s="42">
        <v>185761.14999999953</v>
      </c>
      <c r="N20" s="43">
        <f t="shared" si="1"/>
        <v>799341.85190475651</v>
      </c>
    </row>
    <row r="21" spans="1:14" ht="15" x14ac:dyDescent="0.3">
      <c r="A21" s="13">
        <v>14</v>
      </c>
      <c r="B21" s="32" t="s">
        <v>86</v>
      </c>
      <c r="C21" s="42">
        <v>87474.829999999987</v>
      </c>
      <c r="D21" s="42">
        <v>-20633.969999999998</v>
      </c>
      <c r="E21" s="42">
        <f t="shared" si="0"/>
        <v>87474.829999999987</v>
      </c>
      <c r="F21" s="42">
        <f t="shared" si="0"/>
        <v>-20633.969999999998</v>
      </c>
      <c r="G21" s="42">
        <f t="shared" si="0"/>
        <v>87474.829999999987</v>
      </c>
      <c r="H21" s="42">
        <f t="shared" si="0"/>
        <v>-20633.969999999998</v>
      </c>
      <c r="I21" s="42">
        <f t="shared" si="0"/>
        <v>87474.829999999987</v>
      </c>
      <c r="J21" s="42">
        <f t="shared" si="0"/>
        <v>-20633.969999999998</v>
      </c>
      <c r="K21" s="42">
        <v>43729.045282018385</v>
      </c>
      <c r="L21" s="42">
        <v>59022.48</v>
      </c>
      <c r="M21" s="42">
        <v>19505.179999999975</v>
      </c>
      <c r="N21" s="43">
        <f t="shared" si="1"/>
        <v>389620.14528201829</v>
      </c>
    </row>
    <row r="22" spans="1:14" ht="15" x14ac:dyDescent="0.3">
      <c r="A22" s="13">
        <v>15</v>
      </c>
      <c r="B22" s="32" t="s">
        <v>87</v>
      </c>
      <c r="C22" s="42">
        <v>145507.54999999999</v>
      </c>
      <c r="D22" s="42">
        <v>-17968.18</v>
      </c>
      <c r="E22" s="42">
        <f t="shared" si="0"/>
        <v>145507.54999999999</v>
      </c>
      <c r="F22" s="42">
        <f t="shared" si="0"/>
        <v>-17968.18</v>
      </c>
      <c r="G22" s="42">
        <f t="shared" si="0"/>
        <v>145507.54999999999</v>
      </c>
      <c r="H22" s="42">
        <f t="shared" si="0"/>
        <v>-17968.18</v>
      </c>
      <c r="I22" s="42">
        <f t="shared" si="0"/>
        <v>145507.54999999999</v>
      </c>
      <c r="J22" s="42">
        <f t="shared" si="0"/>
        <v>-17968.18</v>
      </c>
      <c r="K22" s="42">
        <v>159455.71671163745</v>
      </c>
      <c r="L22" s="42">
        <v>30832.640000000003</v>
      </c>
      <c r="M22" s="42">
        <v>41031.260000000009</v>
      </c>
      <c r="N22" s="43">
        <f t="shared" si="1"/>
        <v>741477.09671163734</v>
      </c>
    </row>
    <row r="23" spans="1:14" ht="15" x14ac:dyDescent="0.3">
      <c r="A23" s="13">
        <v>16</v>
      </c>
      <c r="B23" s="32" t="s">
        <v>88</v>
      </c>
      <c r="C23" s="42">
        <v>15224.73</v>
      </c>
      <c r="D23" s="42">
        <v>-2182.9899999999998</v>
      </c>
      <c r="E23" s="42">
        <f t="shared" si="0"/>
        <v>15224.73</v>
      </c>
      <c r="F23" s="42">
        <f t="shared" si="0"/>
        <v>-2182.9899999999998</v>
      </c>
      <c r="G23" s="42">
        <f t="shared" si="0"/>
        <v>15224.73</v>
      </c>
      <c r="H23" s="42">
        <f t="shared" si="0"/>
        <v>-2182.9899999999998</v>
      </c>
      <c r="I23" s="42">
        <f t="shared" si="0"/>
        <v>15224.73</v>
      </c>
      <c r="J23" s="42">
        <f t="shared" si="0"/>
        <v>-2182.9899999999998</v>
      </c>
      <c r="K23" s="42">
        <v>30887.793215321461</v>
      </c>
      <c r="L23" s="42">
        <v>5041.1599999999989</v>
      </c>
      <c r="M23" s="42">
        <v>4425.1000000000004</v>
      </c>
      <c r="N23" s="43">
        <f t="shared" si="1"/>
        <v>92521.01321532148</v>
      </c>
    </row>
    <row r="24" spans="1:14" ht="15" x14ac:dyDescent="0.3">
      <c r="A24" s="13">
        <v>17</v>
      </c>
      <c r="B24" s="32" t="s">
        <v>89</v>
      </c>
      <c r="C24" s="42">
        <v>16956.900000000001</v>
      </c>
      <c r="D24" s="42">
        <v>-2000.4200000000003</v>
      </c>
      <c r="E24" s="42">
        <f t="shared" ref="E24:J66" si="2">C24</f>
        <v>16956.900000000001</v>
      </c>
      <c r="F24" s="42">
        <f t="shared" si="2"/>
        <v>-2000.4200000000003</v>
      </c>
      <c r="G24" s="42">
        <f t="shared" si="2"/>
        <v>16956.900000000001</v>
      </c>
      <c r="H24" s="42">
        <f t="shared" si="2"/>
        <v>-2000.4200000000003</v>
      </c>
      <c r="I24" s="42">
        <f t="shared" si="2"/>
        <v>16956.900000000001</v>
      </c>
      <c r="J24" s="42">
        <f t="shared" si="2"/>
        <v>-2000.4200000000003</v>
      </c>
      <c r="K24" s="42">
        <v>45771.009888096749</v>
      </c>
      <c r="L24" s="42">
        <v>5775.079999999999</v>
      </c>
      <c r="M24" s="42">
        <v>11814.699999999999</v>
      </c>
      <c r="N24" s="43">
        <f t="shared" si="1"/>
        <v>123186.70988809675</v>
      </c>
    </row>
    <row r="25" spans="1:14" ht="15" x14ac:dyDescent="0.3">
      <c r="A25" s="13">
        <v>18</v>
      </c>
      <c r="B25" s="32" t="s">
        <v>90</v>
      </c>
      <c r="C25" s="42">
        <v>18642.62</v>
      </c>
      <c r="D25" s="42">
        <v>-2911</v>
      </c>
      <c r="E25" s="42">
        <f t="shared" si="2"/>
        <v>18642.62</v>
      </c>
      <c r="F25" s="42">
        <f t="shared" si="2"/>
        <v>-2911</v>
      </c>
      <c r="G25" s="42">
        <f t="shared" si="2"/>
        <v>18642.62</v>
      </c>
      <c r="H25" s="42">
        <f t="shared" si="2"/>
        <v>-2911</v>
      </c>
      <c r="I25" s="42">
        <f t="shared" si="2"/>
        <v>18642.62</v>
      </c>
      <c r="J25" s="42">
        <f t="shared" si="2"/>
        <v>-2911</v>
      </c>
      <c r="K25" s="42">
        <v>416343.21564577124</v>
      </c>
      <c r="L25" s="42">
        <v>7996.1200000000017</v>
      </c>
      <c r="M25" s="42">
        <v>317197.36</v>
      </c>
      <c r="N25" s="43">
        <f t="shared" si="1"/>
        <v>804463.1756457712</v>
      </c>
    </row>
    <row r="26" spans="1:14" ht="15" x14ac:dyDescent="0.3">
      <c r="A26" s="13">
        <v>19</v>
      </c>
      <c r="B26" s="32" t="s">
        <v>91</v>
      </c>
      <c r="C26" s="42">
        <v>175219.41999999998</v>
      </c>
      <c r="D26" s="42">
        <v>-36836.06</v>
      </c>
      <c r="E26" s="42">
        <f t="shared" si="2"/>
        <v>175219.41999999998</v>
      </c>
      <c r="F26" s="42">
        <f t="shared" si="2"/>
        <v>-36836.06</v>
      </c>
      <c r="G26" s="42">
        <f t="shared" si="2"/>
        <v>175219.41999999998</v>
      </c>
      <c r="H26" s="42">
        <f t="shared" si="2"/>
        <v>-36836.06</v>
      </c>
      <c r="I26" s="42">
        <f t="shared" si="2"/>
        <v>175219.41999999998</v>
      </c>
      <c r="J26" s="42">
        <f t="shared" si="2"/>
        <v>-36836.06</v>
      </c>
      <c r="K26" s="42">
        <v>1387835.8340199545</v>
      </c>
      <c r="L26" s="42">
        <v>113473.19999999995</v>
      </c>
      <c r="M26" s="42">
        <v>287650.09000000474</v>
      </c>
      <c r="N26" s="43">
        <f t="shared" si="1"/>
        <v>2342492.5640199594</v>
      </c>
    </row>
    <row r="27" spans="1:14" ht="15" x14ac:dyDescent="0.3">
      <c r="A27" s="13">
        <v>20</v>
      </c>
      <c r="B27" s="32" t="s">
        <v>92</v>
      </c>
      <c r="C27" s="42">
        <v>64612.959999999999</v>
      </c>
      <c r="D27" s="42">
        <v>-12979.939999999999</v>
      </c>
      <c r="E27" s="42">
        <f t="shared" si="2"/>
        <v>64612.959999999999</v>
      </c>
      <c r="F27" s="42">
        <f t="shared" si="2"/>
        <v>-12979.939999999999</v>
      </c>
      <c r="G27" s="42">
        <f t="shared" si="2"/>
        <v>64612.959999999999</v>
      </c>
      <c r="H27" s="42">
        <f t="shared" si="2"/>
        <v>-12979.939999999999</v>
      </c>
      <c r="I27" s="42">
        <f t="shared" si="2"/>
        <v>64612.959999999999</v>
      </c>
      <c r="J27" s="42">
        <f t="shared" si="2"/>
        <v>-12979.939999999999</v>
      </c>
      <c r="K27" s="42">
        <v>304626.95253194909</v>
      </c>
      <c r="L27" s="42">
        <v>33170.199999999997</v>
      </c>
      <c r="M27" s="42">
        <v>110989.78000000029</v>
      </c>
      <c r="N27" s="43">
        <f t="shared" si="1"/>
        <v>655319.01253194932</v>
      </c>
    </row>
    <row r="28" spans="1:14" ht="15" x14ac:dyDescent="0.3">
      <c r="A28" s="13">
        <v>21</v>
      </c>
      <c r="B28" s="32" t="s">
        <v>93</v>
      </c>
      <c r="C28" s="42">
        <v>342145.26000000018</v>
      </c>
      <c r="D28" s="42">
        <v>-78823.810000000143</v>
      </c>
      <c r="E28" s="42">
        <f t="shared" si="2"/>
        <v>342145.26000000018</v>
      </c>
      <c r="F28" s="42">
        <f t="shared" si="2"/>
        <v>-78823.810000000143</v>
      </c>
      <c r="G28" s="42">
        <f t="shared" si="2"/>
        <v>342145.26000000018</v>
      </c>
      <c r="H28" s="42">
        <f t="shared" si="2"/>
        <v>-78823.810000000143</v>
      </c>
      <c r="I28" s="42">
        <f t="shared" si="2"/>
        <v>342145.26000000018</v>
      </c>
      <c r="J28" s="42">
        <f t="shared" si="2"/>
        <v>-78823.810000000143</v>
      </c>
      <c r="K28" s="42">
        <v>868999.11434745183</v>
      </c>
      <c r="L28" s="42">
        <v>151680.8000000004</v>
      </c>
      <c r="M28" s="42">
        <v>657747.02000001923</v>
      </c>
      <c r="N28" s="43">
        <f t="shared" si="1"/>
        <v>2731712.7343474715</v>
      </c>
    </row>
    <row r="29" spans="1:14" ht="15" x14ac:dyDescent="0.3">
      <c r="A29" s="13">
        <v>22</v>
      </c>
      <c r="B29" s="32" t="s">
        <v>94</v>
      </c>
      <c r="C29" s="42">
        <v>992492.79</v>
      </c>
      <c r="D29" s="42">
        <v>-254403.62000000005</v>
      </c>
      <c r="E29" s="42">
        <f t="shared" si="2"/>
        <v>992492.79</v>
      </c>
      <c r="F29" s="42">
        <f t="shared" si="2"/>
        <v>-254403.62000000005</v>
      </c>
      <c r="G29" s="42">
        <f t="shared" si="2"/>
        <v>992492.79</v>
      </c>
      <c r="H29" s="42">
        <f t="shared" si="2"/>
        <v>-254403.62000000005</v>
      </c>
      <c r="I29" s="42">
        <f t="shared" si="2"/>
        <v>992492.79</v>
      </c>
      <c r="J29" s="42">
        <f t="shared" si="2"/>
        <v>-254403.62000000005</v>
      </c>
      <c r="K29" s="42">
        <v>431478.08957421884</v>
      </c>
      <c r="L29" s="42">
        <v>308053.80000000016</v>
      </c>
      <c r="M29" s="42">
        <v>126659.03000000004</v>
      </c>
      <c r="N29" s="43">
        <f t="shared" si="1"/>
        <v>3818547.599574219</v>
      </c>
    </row>
    <row r="30" spans="1:14" ht="15" x14ac:dyDescent="0.3">
      <c r="A30" s="13">
        <v>23</v>
      </c>
      <c r="B30" s="32" t="s">
        <v>95</v>
      </c>
      <c r="C30" s="42">
        <v>127499.23000000001</v>
      </c>
      <c r="D30" s="42">
        <v>-30148.829999999998</v>
      </c>
      <c r="E30" s="42">
        <f t="shared" si="2"/>
        <v>127499.23000000001</v>
      </c>
      <c r="F30" s="42">
        <f t="shared" si="2"/>
        <v>-30148.829999999998</v>
      </c>
      <c r="G30" s="42">
        <f t="shared" si="2"/>
        <v>127499.23000000001</v>
      </c>
      <c r="H30" s="42">
        <f t="shared" si="2"/>
        <v>-30148.829999999998</v>
      </c>
      <c r="I30" s="42">
        <f t="shared" si="2"/>
        <v>127499.23000000001</v>
      </c>
      <c r="J30" s="42">
        <f t="shared" si="2"/>
        <v>-30148.829999999998</v>
      </c>
      <c r="K30" s="42">
        <v>101384.08528065213</v>
      </c>
      <c r="L30" s="42">
        <v>85281.200000000012</v>
      </c>
      <c r="M30" s="42">
        <v>42964.289999999972</v>
      </c>
      <c r="N30" s="43">
        <f t="shared" si="1"/>
        <v>619031.17528065213</v>
      </c>
    </row>
    <row r="31" spans="1:14" ht="15" x14ac:dyDescent="0.3">
      <c r="A31" s="13">
        <v>24</v>
      </c>
      <c r="B31" s="32" t="s">
        <v>96</v>
      </c>
      <c r="C31" s="42">
        <v>134431.22999999998</v>
      </c>
      <c r="D31" s="42">
        <v>-23896.669999999991</v>
      </c>
      <c r="E31" s="42">
        <f t="shared" si="2"/>
        <v>134431.22999999998</v>
      </c>
      <c r="F31" s="42">
        <f t="shared" si="2"/>
        <v>-23896.669999999991</v>
      </c>
      <c r="G31" s="42">
        <f t="shared" si="2"/>
        <v>134431.22999999998</v>
      </c>
      <c r="H31" s="42">
        <f t="shared" si="2"/>
        <v>-23896.669999999991</v>
      </c>
      <c r="I31" s="42">
        <f t="shared" si="2"/>
        <v>134431.22999999998</v>
      </c>
      <c r="J31" s="42">
        <f t="shared" si="2"/>
        <v>-23896.669999999991</v>
      </c>
      <c r="K31" s="42">
        <v>86640.678834495862</v>
      </c>
      <c r="L31" s="42">
        <v>42202.07999999998</v>
      </c>
      <c r="M31" s="42">
        <v>22324.209999999988</v>
      </c>
      <c r="N31" s="43">
        <f t="shared" si="1"/>
        <v>593305.20883449574</v>
      </c>
    </row>
    <row r="32" spans="1:14" ht="15" x14ac:dyDescent="0.3">
      <c r="A32" s="13">
        <v>25</v>
      </c>
      <c r="B32" s="32" t="s">
        <v>97</v>
      </c>
      <c r="C32" s="42">
        <v>207314.77</v>
      </c>
      <c r="D32" s="42">
        <v>-56247.330000000009</v>
      </c>
      <c r="E32" s="42">
        <f t="shared" si="2"/>
        <v>207314.77</v>
      </c>
      <c r="F32" s="42">
        <f t="shared" si="2"/>
        <v>-56247.330000000009</v>
      </c>
      <c r="G32" s="42">
        <f t="shared" si="2"/>
        <v>207314.77</v>
      </c>
      <c r="H32" s="42">
        <f t="shared" si="2"/>
        <v>-56247.330000000009</v>
      </c>
      <c r="I32" s="42">
        <f t="shared" si="2"/>
        <v>207314.77</v>
      </c>
      <c r="J32" s="42">
        <f t="shared" si="2"/>
        <v>-56247.330000000009</v>
      </c>
      <c r="K32" s="42">
        <v>96802.785418498737</v>
      </c>
      <c r="L32" s="42">
        <v>212457.08000000005</v>
      </c>
      <c r="M32" s="42">
        <v>35249.830000000045</v>
      </c>
      <c r="N32" s="43">
        <f t="shared" si="1"/>
        <v>948779.45541849872</v>
      </c>
    </row>
    <row r="33" spans="1:14" ht="15" x14ac:dyDescent="0.3">
      <c r="A33" s="13">
        <v>26</v>
      </c>
      <c r="B33" s="32" t="s">
        <v>98</v>
      </c>
      <c r="C33" s="42">
        <v>130617.95999999999</v>
      </c>
      <c r="D33" s="42">
        <v>-33132.349999999991</v>
      </c>
      <c r="E33" s="42">
        <f t="shared" si="2"/>
        <v>130617.95999999999</v>
      </c>
      <c r="F33" s="42">
        <f t="shared" si="2"/>
        <v>-33132.349999999991</v>
      </c>
      <c r="G33" s="42">
        <f t="shared" si="2"/>
        <v>130617.95999999999</v>
      </c>
      <c r="H33" s="42">
        <f t="shared" si="2"/>
        <v>-33132.349999999991</v>
      </c>
      <c r="I33" s="42">
        <f t="shared" si="2"/>
        <v>130617.95999999999</v>
      </c>
      <c r="J33" s="42">
        <f t="shared" si="2"/>
        <v>-33132.349999999991</v>
      </c>
      <c r="K33" s="42">
        <v>64372.491592546488</v>
      </c>
      <c r="L33" s="42">
        <v>106535.63999999997</v>
      </c>
      <c r="M33" s="42">
        <v>59330.170000000115</v>
      </c>
      <c r="N33" s="43">
        <f t="shared" si="1"/>
        <v>620180.74159254669</v>
      </c>
    </row>
    <row r="34" spans="1:14" ht="15" x14ac:dyDescent="0.3">
      <c r="A34" s="13">
        <v>27</v>
      </c>
      <c r="B34" s="32" t="s">
        <v>99</v>
      </c>
      <c r="C34" s="42">
        <v>431812.87</v>
      </c>
      <c r="D34" s="42">
        <v>-97624.54</v>
      </c>
      <c r="E34" s="42">
        <f t="shared" si="2"/>
        <v>431812.87</v>
      </c>
      <c r="F34" s="42">
        <f t="shared" si="2"/>
        <v>-97624.54</v>
      </c>
      <c r="G34" s="42">
        <f t="shared" si="2"/>
        <v>431812.87</v>
      </c>
      <c r="H34" s="42">
        <f t="shared" si="2"/>
        <v>-97624.54</v>
      </c>
      <c r="I34" s="42">
        <f t="shared" si="2"/>
        <v>431812.87</v>
      </c>
      <c r="J34" s="42">
        <f t="shared" si="2"/>
        <v>-97624.54</v>
      </c>
      <c r="K34" s="42">
        <v>1460554.4780533519</v>
      </c>
      <c r="L34" s="42">
        <v>109260.31999999998</v>
      </c>
      <c r="M34" s="42">
        <v>382275.8399999871</v>
      </c>
      <c r="N34" s="43">
        <f t="shared" si="1"/>
        <v>3288843.9580533388</v>
      </c>
    </row>
    <row r="35" spans="1:14" ht="15" x14ac:dyDescent="0.3">
      <c r="A35" s="13">
        <v>28</v>
      </c>
      <c r="B35" s="32" t="s">
        <v>100</v>
      </c>
      <c r="C35" s="42">
        <v>38950.639999999992</v>
      </c>
      <c r="D35" s="42">
        <v>-8546.5999999999967</v>
      </c>
      <c r="E35" s="42">
        <f t="shared" si="2"/>
        <v>38950.639999999992</v>
      </c>
      <c r="F35" s="42">
        <f t="shared" si="2"/>
        <v>-8546.5999999999967</v>
      </c>
      <c r="G35" s="42">
        <f t="shared" si="2"/>
        <v>38950.639999999992</v>
      </c>
      <c r="H35" s="42">
        <f t="shared" si="2"/>
        <v>-8546.5999999999967</v>
      </c>
      <c r="I35" s="42">
        <f t="shared" si="2"/>
        <v>38950.639999999992</v>
      </c>
      <c r="J35" s="42">
        <f t="shared" si="2"/>
        <v>-8546.5999999999967</v>
      </c>
      <c r="K35" s="42">
        <v>997611.94879555202</v>
      </c>
      <c r="L35" s="42">
        <v>29805.239999999991</v>
      </c>
      <c r="M35" s="42">
        <v>641682.49999999208</v>
      </c>
      <c r="N35" s="43">
        <f t="shared" si="1"/>
        <v>1790715.8487955441</v>
      </c>
    </row>
    <row r="36" spans="1:14" ht="15" x14ac:dyDescent="0.3">
      <c r="A36" s="13">
        <v>29</v>
      </c>
      <c r="B36" s="32" t="s">
        <v>101</v>
      </c>
      <c r="C36" s="42">
        <v>49253.010000000009</v>
      </c>
      <c r="D36" s="42">
        <v>-10297.129999999999</v>
      </c>
      <c r="E36" s="42">
        <f t="shared" si="2"/>
        <v>49253.010000000009</v>
      </c>
      <c r="F36" s="42">
        <f t="shared" si="2"/>
        <v>-10297.129999999999</v>
      </c>
      <c r="G36" s="42">
        <f t="shared" si="2"/>
        <v>49253.010000000009</v>
      </c>
      <c r="H36" s="42">
        <f t="shared" si="2"/>
        <v>-10297.129999999999</v>
      </c>
      <c r="I36" s="42">
        <f t="shared" si="2"/>
        <v>49253.010000000009</v>
      </c>
      <c r="J36" s="42">
        <f t="shared" si="2"/>
        <v>-10297.129999999999</v>
      </c>
      <c r="K36" s="42">
        <v>151960.57578558486</v>
      </c>
      <c r="L36" s="42">
        <v>20585.079999999994</v>
      </c>
      <c r="M36" s="42">
        <v>57352.23</v>
      </c>
      <c r="N36" s="43">
        <f t="shared" si="1"/>
        <v>385721.40578558488</v>
      </c>
    </row>
    <row r="37" spans="1:14" ht="15" x14ac:dyDescent="0.3">
      <c r="A37" s="13">
        <v>30</v>
      </c>
      <c r="B37" s="32" t="s">
        <v>102</v>
      </c>
      <c r="C37" s="42">
        <v>112872.09000000001</v>
      </c>
      <c r="D37" s="42">
        <v>-22895.239999999998</v>
      </c>
      <c r="E37" s="42">
        <f t="shared" si="2"/>
        <v>112872.09000000001</v>
      </c>
      <c r="F37" s="42">
        <f t="shared" si="2"/>
        <v>-22895.239999999998</v>
      </c>
      <c r="G37" s="42">
        <f t="shared" si="2"/>
        <v>112872.09000000001</v>
      </c>
      <c r="H37" s="42">
        <f t="shared" si="2"/>
        <v>-22895.239999999998</v>
      </c>
      <c r="I37" s="42">
        <f t="shared" si="2"/>
        <v>112872.09000000001</v>
      </c>
      <c r="J37" s="42">
        <f t="shared" si="2"/>
        <v>-22895.239999999998</v>
      </c>
      <c r="K37" s="42">
        <v>1396103.543499415</v>
      </c>
      <c r="L37" s="42">
        <v>52394.119999999995</v>
      </c>
      <c r="M37" s="42">
        <v>242243.81000000046</v>
      </c>
      <c r="N37" s="43">
        <f t="shared" si="1"/>
        <v>2050648.8734994158</v>
      </c>
    </row>
    <row r="38" spans="1:14" x14ac:dyDescent="0.3">
      <c r="A38" s="13">
        <v>31</v>
      </c>
      <c r="B38" s="32" t="s">
        <v>103</v>
      </c>
      <c r="C38" s="42">
        <v>195584.73000000004</v>
      </c>
      <c r="D38" s="42">
        <v>-49629.600000000049</v>
      </c>
      <c r="E38" s="42">
        <f t="shared" si="2"/>
        <v>195584.73000000004</v>
      </c>
      <c r="F38" s="42">
        <f t="shared" si="2"/>
        <v>-49629.600000000049</v>
      </c>
      <c r="G38" s="42">
        <f t="shared" si="2"/>
        <v>195584.73000000004</v>
      </c>
      <c r="H38" s="42">
        <f t="shared" si="2"/>
        <v>-49629.600000000049</v>
      </c>
      <c r="I38" s="42">
        <f t="shared" si="2"/>
        <v>195584.73000000004</v>
      </c>
      <c r="J38" s="42">
        <f t="shared" si="2"/>
        <v>-49629.600000000049</v>
      </c>
      <c r="K38" s="42">
        <v>187015.21631221959</v>
      </c>
      <c r="L38" s="42">
        <v>152519.92000000019</v>
      </c>
      <c r="M38" s="42">
        <v>60716.860000000066</v>
      </c>
      <c r="N38" s="43">
        <f t="shared" si="1"/>
        <v>984072.5163122199</v>
      </c>
    </row>
    <row r="39" spans="1:14" x14ac:dyDescent="0.3">
      <c r="A39" s="13">
        <v>32</v>
      </c>
      <c r="B39" s="32" t="s">
        <v>104</v>
      </c>
      <c r="C39" s="42">
        <v>405175.55999999994</v>
      </c>
      <c r="D39" s="42">
        <v>-60748.549999999981</v>
      </c>
      <c r="E39" s="42">
        <f t="shared" si="2"/>
        <v>405175.55999999994</v>
      </c>
      <c r="F39" s="42">
        <f t="shared" si="2"/>
        <v>-60748.549999999981</v>
      </c>
      <c r="G39" s="42">
        <f t="shared" si="2"/>
        <v>405175.55999999994</v>
      </c>
      <c r="H39" s="42">
        <f t="shared" si="2"/>
        <v>-60748.549999999981</v>
      </c>
      <c r="I39" s="42">
        <f t="shared" si="2"/>
        <v>405175.55999999994</v>
      </c>
      <c r="J39" s="42">
        <f t="shared" si="2"/>
        <v>-60748.549999999981</v>
      </c>
      <c r="K39" s="42">
        <v>891538.34768147813</v>
      </c>
      <c r="L39" s="42">
        <v>112641.55999999991</v>
      </c>
      <c r="M39" s="42">
        <v>199091.04000000094</v>
      </c>
      <c r="N39" s="43">
        <f t="shared" si="1"/>
        <v>2580978.9876814787</v>
      </c>
    </row>
    <row r="40" spans="1:14" x14ac:dyDescent="0.3">
      <c r="A40" s="13">
        <v>33</v>
      </c>
      <c r="B40" s="32" t="s">
        <v>105</v>
      </c>
      <c r="C40" s="42">
        <v>29813.56</v>
      </c>
      <c r="D40" s="42">
        <v>-5815.7099999999991</v>
      </c>
      <c r="E40" s="42">
        <f t="shared" si="2"/>
        <v>29813.56</v>
      </c>
      <c r="F40" s="42">
        <f t="shared" si="2"/>
        <v>-5815.7099999999991</v>
      </c>
      <c r="G40" s="42">
        <f t="shared" si="2"/>
        <v>29813.56</v>
      </c>
      <c r="H40" s="42">
        <f t="shared" si="2"/>
        <v>-5815.7099999999991</v>
      </c>
      <c r="I40" s="42">
        <f t="shared" si="2"/>
        <v>29813.56</v>
      </c>
      <c r="J40" s="42">
        <f t="shared" si="2"/>
        <v>-5815.7099999999991</v>
      </c>
      <c r="K40" s="42">
        <v>231027.08494573479</v>
      </c>
      <c r="L40" s="42">
        <v>17572.239999999998</v>
      </c>
      <c r="M40" s="42">
        <v>313261.8100000085</v>
      </c>
      <c r="N40" s="43">
        <f t="shared" si="1"/>
        <v>657852.53494574339</v>
      </c>
    </row>
    <row r="41" spans="1:14" x14ac:dyDescent="0.3">
      <c r="A41" s="13">
        <v>34</v>
      </c>
      <c r="B41" s="32" t="s">
        <v>106</v>
      </c>
      <c r="C41" s="42">
        <v>113075.05999999998</v>
      </c>
      <c r="D41" s="42">
        <v>-28079.819999999996</v>
      </c>
      <c r="E41" s="42">
        <f t="shared" si="2"/>
        <v>113075.05999999998</v>
      </c>
      <c r="F41" s="42">
        <f t="shared" si="2"/>
        <v>-28079.819999999996</v>
      </c>
      <c r="G41" s="42">
        <f t="shared" si="2"/>
        <v>113075.05999999998</v>
      </c>
      <c r="H41" s="42">
        <f t="shared" si="2"/>
        <v>-28079.819999999996</v>
      </c>
      <c r="I41" s="42">
        <f t="shared" si="2"/>
        <v>113075.05999999998</v>
      </c>
      <c r="J41" s="42">
        <f t="shared" si="2"/>
        <v>-28079.819999999996</v>
      </c>
      <c r="K41" s="42">
        <v>694061.68182205711</v>
      </c>
      <c r="L41" s="42">
        <v>65974.960000000006</v>
      </c>
      <c r="M41" s="42">
        <v>389278.38000001054</v>
      </c>
      <c r="N41" s="43">
        <f t="shared" si="1"/>
        <v>1489295.9818220676</v>
      </c>
    </row>
    <row r="42" spans="1:14" x14ac:dyDescent="0.3">
      <c r="A42" s="13">
        <v>35</v>
      </c>
      <c r="B42" s="32" t="s">
        <v>107</v>
      </c>
      <c r="C42" s="42">
        <v>58369.600000000006</v>
      </c>
      <c r="D42" s="42">
        <v>-13505.470000000001</v>
      </c>
      <c r="E42" s="42">
        <f t="shared" si="2"/>
        <v>58369.600000000006</v>
      </c>
      <c r="F42" s="42">
        <f t="shared" si="2"/>
        <v>-13505.470000000001</v>
      </c>
      <c r="G42" s="42">
        <f t="shared" si="2"/>
        <v>58369.600000000006</v>
      </c>
      <c r="H42" s="42">
        <f t="shared" si="2"/>
        <v>-13505.470000000001</v>
      </c>
      <c r="I42" s="42">
        <f t="shared" si="2"/>
        <v>58369.600000000006</v>
      </c>
      <c r="J42" s="42">
        <f t="shared" si="2"/>
        <v>-13505.470000000001</v>
      </c>
      <c r="K42" s="42">
        <v>48526.761411134285</v>
      </c>
      <c r="L42" s="42">
        <v>48892.359999999993</v>
      </c>
      <c r="M42" s="42">
        <v>16075.410000000002</v>
      </c>
      <c r="N42" s="43">
        <f t="shared" si="1"/>
        <v>292951.05141113425</v>
      </c>
    </row>
    <row r="43" spans="1:14" x14ac:dyDescent="0.3">
      <c r="A43" s="13">
        <v>36</v>
      </c>
      <c r="B43" s="32" t="s">
        <v>108</v>
      </c>
      <c r="C43" s="42">
        <v>380673.65</v>
      </c>
      <c r="D43" s="42">
        <v>-83864.390000000087</v>
      </c>
      <c r="E43" s="42">
        <f t="shared" si="2"/>
        <v>380673.65</v>
      </c>
      <c r="F43" s="42">
        <f t="shared" si="2"/>
        <v>-83864.390000000087</v>
      </c>
      <c r="G43" s="42">
        <f t="shared" si="2"/>
        <v>380673.65</v>
      </c>
      <c r="H43" s="42">
        <f t="shared" si="2"/>
        <v>-83864.390000000087</v>
      </c>
      <c r="I43" s="42">
        <f t="shared" si="2"/>
        <v>380673.65</v>
      </c>
      <c r="J43" s="42">
        <f t="shared" si="2"/>
        <v>-83864.390000000087</v>
      </c>
      <c r="K43" s="42">
        <v>2776569.2262603417</v>
      </c>
      <c r="L43" s="42">
        <v>138436.12000000034</v>
      </c>
      <c r="M43" s="42">
        <v>649778.69999991334</v>
      </c>
      <c r="N43" s="43">
        <f t="shared" si="1"/>
        <v>4752021.0862602554</v>
      </c>
    </row>
    <row r="44" spans="1:14" x14ac:dyDescent="0.3">
      <c r="A44" s="13">
        <v>37</v>
      </c>
      <c r="B44" s="32" t="s">
        <v>109</v>
      </c>
      <c r="C44" s="42">
        <v>155926.38</v>
      </c>
      <c r="D44" s="42">
        <v>-31498.97</v>
      </c>
      <c r="E44" s="42">
        <f t="shared" si="2"/>
        <v>155926.38</v>
      </c>
      <c r="F44" s="42">
        <f t="shared" si="2"/>
        <v>-31498.97</v>
      </c>
      <c r="G44" s="42">
        <f t="shared" si="2"/>
        <v>155926.38</v>
      </c>
      <c r="H44" s="42">
        <f t="shared" si="2"/>
        <v>-31498.97</v>
      </c>
      <c r="I44" s="42">
        <f t="shared" si="2"/>
        <v>155926.38</v>
      </c>
      <c r="J44" s="42">
        <f t="shared" si="2"/>
        <v>-31498.97</v>
      </c>
      <c r="K44" s="42">
        <v>113306.31972835425</v>
      </c>
      <c r="L44" s="42">
        <v>71030.880000000005</v>
      </c>
      <c r="M44" s="42">
        <v>18911.909999999993</v>
      </c>
      <c r="N44" s="43">
        <f t="shared" si="1"/>
        <v>700958.74972835439</v>
      </c>
    </row>
    <row r="45" spans="1:14" x14ac:dyDescent="0.3">
      <c r="A45" s="13">
        <v>38</v>
      </c>
      <c r="B45" s="32" t="s">
        <v>110</v>
      </c>
      <c r="C45" s="42">
        <v>235250.96000000014</v>
      </c>
      <c r="D45" s="42">
        <v>-63502.820000000138</v>
      </c>
      <c r="E45" s="42">
        <f t="shared" si="2"/>
        <v>235250.96000000014</v>
      </c>
      <c r="F45" s="42">
        <f t="shared" si="2"/>
        <v>-63502.820000000138</v>
      </c>
      <c r="G45" s="42">
        <f t="shared" si="2"/>
        <v>235250.96000000014</v>
      </c>
      <c r="H45" s="42">
        <f t="shared" si="2"/>
        <v>-63502.820000000138</v>
      </c>
      <c r="I45" s="42">
        <f t="shared" si="2"/>
        <v>235250.96000000014</v>
      </c>
      <c r="J45" s="42">
        <f t="shared" si="2"/>
        <v>-63502.820000000138</v>
      </c>
      <c r="K45" s="42">
        <v>153456.10956494391</v>
      </c>
      <c r="L45" s="42">
        <v>227654.6000000005</v>
      </c>
      <c r="M45" s="42">
        <v>83319.879999999874</v>
      </c>
      <c r="N45" s="43">
        <f t="shared" si="1"/>
        <v>1151423.1495649444</v>
      </c>
    </row>
    <row r="46" spans="1:14" x14ac:dyDescent="0.3">
      <c r="A46" s="13">
        <v>39</v>
      </c>
      <c r="B46" s="32" t="s">
        <v>111</v>
      </c>
      <c r="C46" s="42">
        <v>21126.09</v>
      </c>
      <c r="D46" s="42">
        <v>-3411.64</v>
      </c>
      <c r="E46" s="42">
        <f t="shared" si="2"/>
        <v>21126.09</v>
      </c>
      <c r="F46" s="42">
        <f t="shared" si="2"/>
        <v>-3411.64</v>
      </c>
      <c r="G46" s="42">
        <f t="shared" si="2"/>
        <v>21126.09</v>
      </c>
      <c r="H46" s="42">
        <f t="shared" si="2"/>
        <v>-3411.64</v>
      </c>
      <c r="I46" s="42">
        <f t="shared" si="2"/>
        <v>21126.09</v>
      </c>
      <c r="J46" s="42">
        <f t="shared" si="2"/>
        <v>-3411.64</v>
      </c>
      <c r="K46" s="42">
        <v>802039.23976000003</v>
      </c>
      <c r="L46" s="42">
        <v>5774.239999999998</v>
      </c>
      <c r="M46" s="42">
        <v>152089.4</v>
      </c>
      <c r="N46" s="43">
        <f t="shared" si="1"/>
        <v>1030760.6797600001</v>
      </c>
    </row>
    <row r="47" spans="1:14" x14ac:dyDescent="0.3">
      <c r="A47" s="13">
        <v>40</v>
      </c>
      <c r="B47" s="32" t="s">
        <v>112</v>
      </c>
      <c r="C47" s="42">
        <v>532578.31999999995</v>
      </c>
      <c r="D47" s="42">
        <v>-136155.04</v>
      </c>
      <c r="E47" s="42">
        <f t="shared" si="2"/>
        <v>532578.31999999995</v>
      </c>
      <c r="F47" s="42">
        <f t="shared" si="2"/>
        <v>-136155.04</v>
      </c>
      <c r="G47" s="42">
        <f t="shared" si="2"/>
        <v>532578.31999999995</v>
      </c>
      <c r="H47" s="42">
        <f t="shared" si="2"/>
        <v>-136155.04</v>
      </c>
      <c r="I47" s="42">
        <f t="shared" si="2"/>
        <v>532578.31999999995</v>
      </c>
      <c r="J47" s="42">
        <f t="shared" si="2"/>
        <v>-136155.04</v>
      </c>
      <c r="K47" s="42">
        <v>290542.15031217074</v>
      </c>
      <c r="L47" s="42">
        <v>454481.96000000008</v>
      </c>
      <c r="M47" s="42">
        <v>63508.1</v>
      </c>
      <c r="N47" s="43">
        <f t="shared" si="1"/>
        <v>2394225.3303121706</v>
      </c>
    </row>
    <row r="48" spans="1:14" x14ac:dyDescent="0.3">
      <c r="A48" s="13">
        <v>41</v>
      </c>
      <c r="B48" s="32" t="s">
        <v>113</v>
      </c>
      <c r="C48" s="42">
        <v>3040.6000000000004</v>
      </c>
      <c r="D48" s="42">
        <v>-514.7700000000001</v>
      </c>
      <c r="E48" s="42">
        <f t="shared" si="2"/>
        <v>3040.6000000000004</v>
      </c>
      <c r="F48" s="42">
        <f t="shared" si="2"/>
        <v>-514.7700000000001</v>
      </c>
      <c r="G48" s="42">
        <f t="shared" si="2"/>
        <v>3040.6000000000004</v>
      </c>
      <c r="H48" s="42">
        <f t="shared" si="2"/>
        <v>-514.7700000000001</v>
      </c>
      <c r="I48" s="42">
        <f t="shared" si="2"/>
        <v>3040.6000000000004</v>
      </c>
      <c r="J48" s="42">
        <f t="shared" si="2"/>
        <v>-514.7700000000001</v>
      </c>
      <c r="K48" s="42">
        <v>96034.370873419452</v>
      </c>
      <c r="L48" s="42">
        <v>563.04000000000019</v>
      </c>
      <c r="M48" s="42">
        <v>35883.700000000012</v>
      </c>
      <c r="N48" s="43">
        <f t="shared" si="1"/>
        <v>142584.43087341945</v>
      </c>
    </row>
    <row r="49" spans="1:14" x14ac:dyDescent="0.3">
      <c r="A49" s="13">
        <v>42</v>
      </c>
      <c r="B49" s="32" t="s">
        <v>114</v>
      </c>
      <c r="C49" s="42">
        <v>58495.37</v>
      </c>
      <c r="D49" s="42">
        <v>-11260.210000000003</v>
      </c>
      <c r="E49" s="42">
        <f t="shared" si="2"/>
        <v>58495.37</v>
      </c>
      <c r="F49" s="42">
        <f t="shared" si="2"/>
        <v>-11260.210000000003</v>
      </c>
      <c r="G49" s="42">
        <f t="shared" si="2"/>
        <v>58495.37</v>
      </c>
      <c r="H49" s="42">
        <f t="shared" si="2"/>
        <v>-11260.210000000003</v>
      </c>
      <c r="I49" s="42">
        <f t="shared" si="2"/>
        <v>58495.37</v>
      </c>
      <c r="J49" s="42">
        <f t="shared" si="2"/>
        <v>-11260.210000000003</v>
      </c>
      <c r="K49" s="42">
        <v>30862.323119052184</v>
      </c>
      <c r="L49" s="42">
        <v>34161.200000000004</v>
      </c>
      <c r="M49" s="42">
        <v>6663.5999999999995</v>
      </c>
      <c r="N49" s="43">
        <f t="shared" si="1"/>
        <v>260627.76311905222</v>
      </c>
    </row>
    <row r="50" spans="1:14" x14ac:dyDescent="0.3">
      <c r="A50" s="13">
        <v>43</v>
      </c>
      <c r="B50" s="32" t="s">
        <v>115</v>
      </c>
      <c r="C50" s="42">
        <v>189071.85</v>
      </c>
      <c r="D50" s="42">
        <v>-44737.779999999992</v>
      </c>
      <c r="E50" s="42">
        <f t="shared" si="2"/>
        <v>189071.85</v>
      </c>
      <c r="F50" s="42">
        <f t="shared" si="2"/>
        <v>-44737.779999999992</v>
      </c>
      <c r="G50" s="42">
        <f t="shared" si="2"/>
        <v>189071.85</v>
      </c>
      <c r="H50" s="42">
        <f t="shared" si="2"/>
        <v>-44737.779999999992</v>
      </c>
      <c r="I50" s="42">
        <f t="shared" si="2"/>
        <v>189071.85</v>
      </c>
      <c r="J50" s="42">
        <f t="shared" si="2"/>
        <v>-44737.779999999992</v>
      </c>
      <c r="K50" s="42">
        <v>1419851.7493749973</v>
      </c>
      <c r="L50" s="42">
        <v>92636.679999999964</v>
      </c>
      <c r="M50" s="42">
        <v>286114.14000000636</v>
      </c>
      <c r="N50" s="43">
        <f t="shared" si="1"/>
        <v>2375938.8493750039</v>
      </c>
    </row>
    <row r="51" spans="1:14" x14ac:dyDescent="0.3">
      <c r="A51" s="13">
        <v>44</v>
      </c>
      <c r="B51" s="32" t="s">
        <v>116</v>
      </c>
      <c r="C51" s="42">
        <v>20244.27</v>
      </c>
      <c r="D51" s="42">
        <v>-4493.72</v>
      </c>
      <c r="E51" s="42">
        <f t="shared" si="2"/>
        <v>20244.27</v>
      </c>
      <c r="F51" s="42">
        <f t="shared" si="2"/>
        <v>-4493.72</v>
      </c>
      <c r="G51" s="42">
        <f t="shared" si="2"/>
        <v>20244.27</v>
      </c>
      <c r="H51" s="42">
        <f t="shared" si="2"/>
        <v>-4493.72</v>
      </c>
      <c r="I51" s="42">
        <f t="shared" si="2"/>
        <v>20244.27</v>
      </c>
      <c r="J51" s="42">
        <f t="shared" si="2"/>
        <v>-4493.72</v>
      </c>
      <c r="K51" s="42">
        <v>122995.23603218033</v>
      </c>
      <c r="L51" s="42">
        <v>7971.4000000000015</v>
      </c>
      <c r="M51" s="42">
        <v>12850.49</v>
      </c>
      <c r="N51" s="43">
        <f t="shared" si="1"/>
        <v>206819.32603218031</v>
      </c>
    </row>
    <row r="52" spans="1:14" x14ac:dyDescent="0.3">
      <c r="A52" s="13">
        <v>45</v>
      </c>
      <c r="B52" s="32" t="s">
        <v>117</v>
      </c>
      <c r="C52" s="42">
        <v>218964.24000000014</v>
      </c>
      <c r="D52" s="42">
        <v>-51019.660000000105</v>
      </c>
      <c r="E52" s="42">
        <f t="shared" si="2"/>
        <v>218964.24000000014</v>
      </c>
      <c r="F52" s="42">
        <f t="shared" si="2"/>
        <v>-51019.660000000105</v>
      </c>
      <c r="G52" s="42">
        <f t="shared" si="2"/>
        <v>218964.24000000014</v>
      </c>
      <c r="H52" s="42">
        <f t="shared" si="2"/>
        <v>-51019.660000000105</v>
      </c>
      <c r="I52" s="42">
        <f t="shared" si="2"/>
        <v>218964.24000000014</v>
      </c>
      <c r="J52" s="42">
        <f t="shared" si="2"/>
        <v>-51019.660000000105</v>
      </c>
      <c r="K52" s="42">
        <v>411067.28996495588</v>
      </c>
      <c r="L52" s="42">
        <v>118524.52000000044</v>
      </c>
      <c r="M52" s="42">
        <v>153887.60000000254</v>
      </c>
      <c r="N52" s="43">
        <f t="shared" si="1"/>
        <v>1355257.729964959</v>
      </c>
    </row>
    <row r="53" spans="1:14" x14ac:dyDescent="0.3">
      <c r="A53" s="13">
        <v>46</v>
      </c>
      <c r="B53" s="32" t="s">
        <v>118</v>
      </c>
      <c r="C53" s="42">
        <v>23042.25</v>
      </c>
      <c r="D53" s="42">
        <v>-2841.3200000000006</v>
      </c>
      <c r="E53" s="42">
        <f t="shared" si="2"/>
        <v>23042.25</v>
      </c>
      <c r="F53" s="42">
        <f t="shared" si="2"/>
        <v>-2841.3200000000006</v>
      </c>
      <c r="G53" s="42">
        <f t="shared" si="2"/>
        <v>23042.25</v>
      </c>
      <c r="H53" s="42">
        <f t="shared" si="2"/>
        <v>-2841.3200000000006</v>
      </c>
      <c r="I53" s="42">
        <f t="shared" si="2"/>
        <v>23042.25</v>
      </c>
      <c r="J53" s="42">
        <f t="shared" si="2"/>
        <v>-2841.3200000000006</v>
      </c>
      <c r="K53" s="42">
        <v>19477.427066805638</v>
      </c>
      <c r="L53" s="42">
        <v>6166.4800000000023</v>
      </c>
      <c r="M53" s="42">
        <v>3803.5299999999997</v>
      </c>
      <c r="N53" s="43">
        <f t="shared" si="1"/>
        <v>110251.15706680564</v>
      </c>
    </row>
    <row r="54" spans="1:14" x14ac:dyDescent="0.3">
      <c r="A54" s="13">
        <v>47</v>
      </c>
      <c r="B54" s="32" t="s">
        <v>119</v>
      </c>
      <c r="C54" s="42">
        <v>77163.820000000007</v>
      </c>
      <c r="D54" s="42">
        <v>-15345.739999999998</v>
      </c>
      <c r="E54" s="42">
        <f t="shared" si="2"/>
        <v>77163.820000000007</v>
      </c>
      <c r="F54" s="42">
        <f t="shared" si="2"/>
        <v>-15345.739999999998</v>
      </c>
      <c r="G54" s="42">
        <f t="shared" si="2"/>
        <v>77163.820000000007</v>
      </c>
      <c r="H54" s="42">
        <f t="shared" si="2"/>
        <v>-15345.739999999998</v>
      </c>
      <c r="I54" s="42">
        <f t="shared" si="2"/>
        <v>77163.820000000007</v>
      </c>
      <c r="J54" s="42">
        <f t="shared" si="2"/>
        <v>-15345.739999999998</v>
      </c>
      <c r="K54" s="42">
        <v>42068.559350043332</v>
      </c>
      <c r="L54" s="42">
        <v>28933.439999999995</v>
      </c>
      <c r="M54" s="42">
        <v>13090.129999999994</v>
      </c>
      <c r="N54" s="43">
        <f t="shared" si="1"/>
        <v>331364.44935004337</v>
      </c>
    </row>
    <row r="55" spans="1:14" x14ac:dyDescent="0.3">
      <c r="A55" s="13">
        <v>48</v>
      </c>
      <c r="B55" s="32" t="s">
        <v>120</v>
      </c>
      <c r="C55" s="42">
        <v>91243.869999999981</v>
      </c>
      <c r="D55" s="42">
        <v>-22068.959999999995</v>
      </c>
      <c r="E55" s="42">
        <f t="shared" si="2"/>
        <v>91243.869999999981</v>
      </c>
      <c r="F55" s="42">
        <f t="shared" si="2"/>
        <v>-22068.959999999995</v>
      </c>
      <c r="G55" s="42">
        <f t="shared" si="2"/>
        <v>91243.869999999981</v>
      </c>
      <c r="H55" s="42">
        <f t="shared" si="2"/>
        <v>-22068.959999999995</v>
      </c>
      <c r="I55" s="42">
        <f t="shared" si="2"/>
        <v>91243.869999999981</v>
      </c>
      <c r="J55" s="42">
        <f t="shared" si="2"/>
        <v>-22068.959999999995</v>
      </c>
      <c r="K55" s="42">
        <v>82371.564266164409</v>
      </c>
      <c r="L55" s="42">
        <v>70950.359999999986</v>
      </c>
      <c r="M55" s="42">
        <v>25376.720000000001</v>
      </c>
      <c r="N55" s="43">
        <f t="shared" si="1"/>
        <v>455398.28426616429</v>
      </c>
    </row>
    <row r="56" spans="1:14" x14ac:dyDescent="0.3">
      <c r="A56" s="13">
        <v>49</v>
      </c>
      <c r="B56" s="32" t="s">
        <v>121</v>
      </c>
      <c r="C56" s="42">
        <v>98012.37</v>
      </c>
      <c r="D56" s="42">
        <v>-15263.88</v>
      </c>
      <c r="E56" s="42">
        <f t="shared" si="2"/>
        <v>98012.37</v>
      </c>
      <c r="F56" s="42">
        <f t="shared" si="2"/>
        <v>-15263.88</v>
      </c>
      <c r="G56" s="42">
        <f t="shared" si="2"/>
        <v>98012.37</v>
      </c>
      <c r="H56" s="42">
        <f t="shared" si="2"/>
        <v>-15263.88</v>
      </c>
      <c r="I56" s="42">
        <f t="shared" si="2"/>
        <v>98012.37</v>
      </c>
      <c r="J56" s="42">
        <f t="shared" si="2"/>
        <v>-15263.88</v>
      </c>
      <c r="K56" s="42">
        <v>80387.076039917243</v>
      </c>
      <c r="L56" s="42">
        <v>36261.759999999995</v>
      </c>
      <c r="M56" s="42">
        <v>15893.150000000005</v>
      </c>
      <c r="N56" s="43">
        <f t="shared" si="1"/>
        <v>463535.94603991724</v>
      </c>
    </row>
    <row r="57" spans="1:14" x14ac:dyDescent="0.3">
      <c r="A57" s="13">
        <v>50</v>
      </c>
      <c r="B57" s="32" t="s">
        <v>122</v>
      </c>
      <c r="C57" s="42">
        <v>6501.94</v>
      </c>
      <c r="D57" s="42">
        <v>-818.02</v>
      </c>
      <c r="E57" s="42">
        <f t="shared" si="2"/>
        <v>6501.94</v>
      </c>
      <c r="F57" s="42">
        <f t="shared" si="2"/>
        <v>-818.02</v>
      </c>
      <c r="G57" s="42">
        <f t="shared" si="2"/>
        <v>6501.94</v>
      </c>
      <c r="H57" s="42">
        <f t="shared" si="2"/>
        <v>-818.02</v>
      </c>
      <c r="I57" s="42">
        <f t="shared" si="2"/>
        <v>6501.94</v>
      </c>
      <c r="J57" s="42">
        <f t="shared" si="2"/>
        <v>-818.02</v>
      </c>
      <c r="K57" s="42">
        <v>1156190.4971387936</v>
      </c>
      <c r="L57" s="42">
        <v>1136.4399999999998</v>
      </c>
      <c r="M57" s="42">
        <v>223699.19</v>
      </c>
      <c r="N57" s="43">
        <f t="shared" si="1"/>
        <v>1403761.8071387934</v>
      </c>
    </row>
    <row r="58" spans="1:14" x14ac:dyDescent="0.3">
      <c r="A58" s="13">
        <v>51</v>
      </c>
      <c r="B58" s="32" t="s">
        <v>123</v>
      </c>
      <c r="C58" s="42">
        <v>15947.48</v>
      </c>
      <c r="D58" s="42">
        <v>-2500.5400000000004</v>
      </c>
      <c r="E58" s="42">
        <f t="shared" si="2"/>
        <v>15947.48</v>
      </c>
      <c r="F58" s="42">
        <f t="shared" si="2"/>
        <v>-2500.5400000000004</v>
      </c>
      <c r="G58" s="42">
        <f t="shared" si="2"/>
        <v>15947.48</v>
      </c>
      <c r="H58" s="42">
        <f t="shared" si="2"/>
        <v>-2500.5400000000004</v>
      </c>
      <c r="I58" s="42">
        <f t="shared" si="2"/>
        <v>15947.48</v>
      </c>
      <c r="J58" s="42">
        <f t="shared" si="2"/>
        <v>-2500.5400000000004</v>
      </c>
      <c r="K58" s="42">
        <v>87888.552111836441</v>
      </c>
      <c r="L58" s="42">
        <v>4000.8799999999997</v>
      </c>
      <c r="M58" s="42">
        <v>52943.13</v>
      </c>
      <c r="N58" s="43">
        <f t="shared" si="1"/>
        <v>198620.32211183646</v>
      </c>
    </row>
    <row r="59" spans="1:14" x14ac:dyDescent="0.3">
      <c r="A59" s="13">
        <v>52</v>
      </c>
      <c r="B59" s="32" t="s">
        <v>124</v>
      </c>
      <c r="C59" s="42">
        <v>44932.87000000001</v>
      </c>
      <c r="D59" s="42">
        <v>-9687.140000000014</v>
      </c>
      <c r="E59" s="42">
        <f t="shared" si="2"/>
        <v>44932.87000000001</v>
      </c>
      <c r="F59" s="42">
        <f t="shared" si="2"/>
        <v>-9687.140000000014</v>
      </c>
      <c r="G59" s="42">
        <f t="shared" si="2"/>
        <v>44932.87000000001</v>
      </c>
      <c r="H59" s="42">
        <f t="shared" si="2"/>
        <v>-9687.140000000014</v>
      </c>
      <c r="I59" s="42">
        <f t="shared" si="2"/>
        <v>44932.87000000001</v>
      </c>
      <c r="J59" s="42">
        <f t="shared" si="2"/>
        <v>-9687.140000000014</v>
      </c>
      <c r="K59" s="42">
        <v>694173.45355332259</v>
      </c>
      <c r="L59" s="42">
        <v>23417.520000000048</v>
      </c>
      <c r="M59" s="42">
        <v>343800.15000001853</v>
      </c>
      <c r="N59" s="43">
        <f t="shared" si="1"/>
        <v>1202374.0435533412</v>
      </c>
    </row>
    <row r="60" spans="1:14" x14ac:dyDescent="0.3">
      <c r="A60" s="13">
        <v>53</v>
      </c>
      <c r="B60" s="32" t="s">
        <v>125</v>
      </c>
      <c r="C60" s="42">
        <v>285606.66999999993</v>
      </c>
      <c r="D60" s="42">
        <v>-62227.859999999979</v>
      </c>
      <c r="E60" s="42">
        <f t="shared" si="2"/>
        <v>285606.66999999993</v>
      </c>
      <c r="F60" s="42">
        <f t="shared" si="2"/>
        <v>-62227.859999999979</v>
      </c>
      <c r="G60" s="42">
        <f t="shared" si="2"/>
        <v>285606.66999999993</v>
      </c>
      <c r="H60" s="42">
        <f t="shared" si="2"/>
        <v>-62227.859999999979</v>
      </c>
      <c r="I60" s="42">
        <f t="shared" si="2"/>
        <v>285606.66999999993</v>
      </c>
      <c r="J60" s="42">
        <f t="shared" si="2"/>
        <v>-62227.859999999979</v>
      </c>
      <c r="K60" s="42">
        <v>1991163.8080933986</v>
      </c>
      <c r="L60" s="42">
        <v>141574.31999999992</v>
      </c>
      <c r="M60" s="42">
        <v>451662.67000000656</v>
      </c>
      <c r="N60" s="43">
        <f t="shared" si="1"/>
        <v>3477916.0380934044</v>
      </c>
    </row>
    <row r="61" spans="1:14" x14ac:dyDescent="0.3">
      <c r="A61" s="13">
        <v>54</v>
      </c>
      <c r="B61" s="32" t="s">
        <v>126</v>
      </c>
      <c r="C61" s="42">
        <v>48634.400000000001</v>
      </c>
      <c r="D61" s="42">
        <v>-11633.449999999999</v>
      </c>
      <c r="E61" s="42">
        <f t="shared" si="2"/>
        <v>48634.400000000001</v>
      </c>
      <c r="F61" s="42">
        <f t="shared" si="2"/>
        <v>-11633.449999999999</v>
      </c>
      <c r="G61" s="42">
        <f t="shared" si="2"/>
        <v>48634.400000000001</v>
      </c>
      <c r="H61" s="42">
        <f t="shared" si="2"/>
        <v>-11633.449999999999</v>
      </c>
      <c r="I61" s="42">
        <f t="shared" si="2"/>
        <v>48634.400000000001</v>
      </c>
      <c r="J61" s="42">
        <f t="shared" si="2"/>
        <v>-11633.449999999999</v>
      </c>
      <c r="K61" s="42">
        <v>45759.010974813347</v>
      </c>
      <c r="L61" s="42">
        <v>33723.599999999999</v>
      </c>
      <c r="M61" s="42">
        <v>17963.91999999998</v>
      </c>
      <c r="N61" s="43">
        <f t="shared" si="1"/>
        <v>245450.33097481335</v>
      </c>
    </row>
    <row r="62" spans="1:14" x14ac:dyDescent="0.3">
      <c r="A62" s="13">
        <v>55</v>
      </c>
      <c r="B62" s="32" t="s">
        <v>127</v>
      </c>
      <c r="C62" s="42">
        <v>44958.340000000004</v>
      </c>
      <c r="D62" s="42">
        <v>-11378.71</v>
      </c>
      <c r="E62" s="42">
        <f t="shared" si="2"/>
        <v>44958.340000000004</v>
      </c>
      <c r="F62" s="42">
        <f t="shared" si="2"/>
        <v>-11378.71</v>
      </c>
      <c r="G62" s="42">
        <f t="shared" si="2"/>
        <v>44958.340000000004</v>
      </c>
      <c r="H62" s="42">
        <f t="shared" si="2"/>
        <v>-11378.71</v>
      </c>
      <c r="I62" s="42">
        <f t="shared" si="2"/>
        <v>44958.340000000004</v>
      </c>
      <c r="J62" s="42">
        <f t="shared" si="2"/>
        <v>-11378.71</v>
      </c>
      <c r="K62" s="42">
        <v>139510.20996758758</v>
      </c>
      <c r="L62" s="42">
        <v>8205.1599999999962</v>
      </c>
      <c r="M62" s="42">
        <v>32055.329999999994</v>
      </c>
      <c r="N62" s="43">
        <f t="shared" si="1"/>
        <v>314089.21996758762</v>
      </c>
    </row>
    <row r="63" spans="1:14" x14ac:dyDescent="0.3">
      <c r="A63" s="13">
        <v>56</v>
      </c>
      <c r="B63" s="32" t="s">
        <v>128</v>
      </c>
      <c r="C63" s="42">
        <v>213503.06000000003</v>
      </c>
      <c r="D63" s="42">
        <v>-44178.63</v>
      </c>
      <c r="E63" s="42">
        <f t="shared" si="2"/>
        <v>213503.06000000003</v>
      </c>
      <c r="F63" s="42">
        <f t="shared" si="2"/>
        <v>-44178.63</v>
      </c>
      <c r="G63" s="42">
        <f t="shared" si="2"/>
        <v>213503.06000000003</v>
      </c>
      <c r="H63" s="42">
        <f t="shared" si="2"/>
        <v>-44178.63</v>
      </c>
      <c r="I63" s="42">
        <f t="shared" si="2"/>
        <v>213503.06000000003</v>
      </c>
      <c r="J63" s="42">
        <f t="shared" si="2"/>
        <v>-44178.63</v>
      </c>
      <c r="K63" s="42">
        <v>193319.52486699744</v>
      </c>
      <c r="L63" s="42">
        <v>99229.319999999978</v>
      </c>
      <c r="M63" s="42">
        <v>106129.14000000025</v>
      </c>
      <c r="N63" s="43">
        <f t="shared" si="1"/>
        <v>1075975.7048669977</v>
      </c>
    </row>
    <row r="64" spans="1:14" x14ac:dyDescent="0.3">
      <c r="A64" s="13">
        <v>57</v>
      </c>
      <c r="B64" s="32" t="s">
        <v>129</v>
      </c>
      <c r="C64" s="42">
        <v>580935.27</v>
      </c>
      <c r="D64" s="42">
        <v>-135364.68000000008</v>
      </c>
      <c r="E64" s="42">
        <f t="shared" si="2"/>
        <v>580935.27</v>
      </c>
      <c r="F64" s="42">
        <f t="shared" si="2"/>
        <v>-135364.68000000008</v>
      </c>
      <c r="G64" s="42">
        <f t="shared" si="2"/>
        <v>580935.27</v>
      </c>
      <c r="H64" s="42">
        <f t="shared" si="2"/>
        <v>-135364.68000000008</v>
      </c>
      <c r="I64" s="42">
        <f t="shared" si="2"/>
        <v>580935.27</v>
      </c>
      <c r="J64" s="42">
        <f t="shared" si="2"/>
        <v>-135364.68000000008</v>
      </c>
      <c r="K64" s="42">
        <v>482207.5368867825</v>
      </c>
      <c r="L64" s="42">
        <v>368327.76000000036</v>
      </c>
      <c r="M64" s="42">
        <v>272336.91000000312</v>
      </c>
      <c r="N64" s="43">
        <f t="shared" si="1"/>
        <v>2905154.5668867854</v>
      </c>
    </row>
    <row r="65" spans="1:14" x14ac:dyDescent="0.3">
      <c r="A65" s="13">
        <v>58</v>
      </c>
      <c r="B65" s="32" t="s">
        <v>130</v>
      </c>
      <c r="C65" s="42">
        <v>81741.16</v>
      </c>
      <c r="D65" s="42">
        <v>-19503.179999999997</v>
      </c>
      <c r="E65" s="42">
        <f t="shared" si="2"/>
        <v>81741.16</v>
      </c>
      <c r="F65" s="42">
        <f t="shared" si="2"/>
        <v>-19503.179999999997</v>
      </c>
      <c r="G65" s="42">
        <f t="shared" si="2"/>
        <v>81741.16</v>
      </c>
      <c r="H65" s="42">
        <f t="shared" si="2"/>
        <v>-19503.179999999997</v>
      </c>
      <c r="I65" s="42">
        <f t="shared" si="2"/>
        <v>81741.16</v>
      </c>
      <c r="J65" s="42">
        <f t="shared" si="2"/>
        <v>-19503.179999999997</v>
      </c>
      <c r="K65" s="42">
        <v>29554.907524199312</v>
      </c>
      <c r="L65" s="42">
        <v>50352.159999999996</v>
      </c>
      <c r="M65" s="42">
        <v>4549.1000000000013</v>
      </c>
      <c r="N65" s="43">
        <f t="shared" si="1"/>
        <v>333408.08752419933</v>
      </c>
    </row>
    <row r="66" spans="1:14" x14ac:dyDescent="0.3">
      <c r="A66" s="13">
        <v>59</v>
      </c>
      <c r="B66" s="32" t="s">
        <v>131</v>
      </c>
      <c r="C66" s="42">
        <v>364949.75999999995</v>
      </c>
      <c r="D66" s="42">
        <v>-84727.419999999984</v>
      </c>
      <c r="E66" s="42">
        <f t="shared" si="2"/>
        <v>364949.75999999995</v>
      </c>
      <c r="F66" s="42">
        <f t="shared" si="2"/>
        <v>-84727.419999999984</v>
      </c>
      <c r="G66" s="42">
        <f t="shared" si="2"/>
        <v>364949.75999999995</v>
      </c>
      <c r="H66" s="42">
        <f t="shared" ref="H66:J92" si="3">F66</f>
        <v>-84727.419999999984</v>
      </c>
      <c r="I66" s="42">
        <f t="shared" si="3"/>
        <v>364949.75999999995</v>
      </c>
      <c r="J66" s="42">
        <f t="shared" si="3"/>
        <v>-84727.419999999984</v>
      </c>
      <c r="K66" s="42">
        <v>232698.12231373112</v>
      </c>
      <c r="L66" s="42">
        <v>157994.91999999995</v>
      </c>
      <c r="M66" s="42">
        <v>162656.34000000046</v>
      </c>
      <c r="N66" s="43">
        <f t="shared" si="1"/>
        <v>1674238.7423137317</v>
      </c>
    </row>
    <row r="67" spans="1:14" x14ac:dyDescent="0.3">
      <c r="A67" s="13">
        <v>60</v>
      </c>
      <c r="B67" s="32" t="s">
        <v>132</v>
      </c>
      <c r="C67" s="42">
        <v>254635.33</v>
      </c>
      <c r="D67" s="42">
        <v>-64240.200000000012</v>
      </c>
      <c r="E67" s="42">
        <f t="shared" ref="E67:G92" si="4">C67</f>
        <v>254635.33</v>
      </c>
      <c r="F67" s="42">
        <f t="shared" si="4"/>
        <v>-64240.200000000012</v>
      </c>
      <c r="G67" s="42">
        <f t="shared" si="4"/>
        <v>254635.33</v>
      </c>
      <c r="H67" s="42">
        <f t="shared" si="3"/>
        <v>-64240.200000000012</v>
      </c>
      <c r="I67" s="42">
        <f t="shared" si="3"/>
        <v>254635.33</v>
      </c>
      <c r="J67" s="42">
        <f t="shared" si="3"/>
        <v>-64240.200000000012</v>
      </c>
      <c r="K67" s="42">
        <v>705359.92974762735</v>
      </c>
      <c r="L67" s="42">
        <v>172600.36000000004</v>
      </c>
      <c r="M67" s="42">
        <v>154540.47</v>
      </c>
      <c r="N67" s="43">
        <f t="shared" si="1"/>
        <v>1794081.2797476272</v>
      </c>
    </row>
    <row r="68" spans="1:14" x14ac:dyDescent="0.3">
      <c r="A68" s="13">
        <v>61</v>
      </c>
      <c r="B68" s="32" t="s">
        <v>133</v>
      </c>
      <c r="C68" s="42">
        <v>35168.69</v>
      </c>
      <c r="D68" s="42">
        <v>-5087.5599999999995</v>
      </c>
      <c r="E68" s="42">
        <f t="shared" si="4"/>
        <v>35168.69</v>
      </c>
      <c r="F68" s="42">
        <f t="shared" si="4"/>
        <v>-5087.5599999999995</v>
      </c>
      <c r="G68" s="42">
        <f t="shared" si="4"/>
        <v>35168.69</v>
      </c>
      <c r="H68" s="42">
        <f t="shared" si="3"/>
        <v>-5087.5599999999995</v>
      </c>
      <c r="I68" s="42">
        <f t="shared" si="3"/>
        <v>35168.69</v>
      </c>
      <c r="J68" s="42">
        <f t="shared" si="3"/>
        <v>-5087.5599999999995</v>
      </c>
      <c r="K68" s="42">
        <v>36076.802446488211</v>
      </c>
      <c r="L68" s="42">
        <v>12568.68</v>
      </c>
      <c r="M68" s="42">
        <v>3644.38</v>
      </c>
      <c r="N68" s="43">
        <f t="shared" si="1"/>
        <v>172614.38244648822</v>
      </c>
    </row>
    <row r="69" spans="1:14" x14ac:dyDescent="0.3">
      <c r="A69" s="13">
        <v>62</v>
      </c>
      <c r="B69" s="32" t="s">
        <v>134</v>
      </c>
      <c r="C69" s="42">
        <v>107903.56</v>
      </c>
      <c r="D69" s="42">
        <v>-25247.910000000003</v>
      </c>
      <c r="E69" s="42">
        <f t="shared" si="4"/>
        <v>107903.56</v>
      </c>
      <c r="F69" s="42">
        <f t="shared" si="4"/>
        <v>-25247.910000000003</v>
      </c>
      <c r="G69" s="42">
        <f t="shared" si="4"/>
        <v>107903.56</v>
      </c>
      <c r="H69" s="42">
        <f t="shared" si="3"/>
        <v>-25247.910000000003</v>
      </c>
      <c r="I69" s="42">
        <f t="shared" si="3"/>
        <v>107903.56</v>
      </c>
      <c r="J69" s="42">
        <f t="shared" si="3"/>
        <v>-25247.910000000003</v>
      </c>
      <c r="K69" s="42">
        <v>386602.69922453217</v>
      </c>
      <c r="L69" s="42">
        <v>79530.559999999998</v>
      </c>
      <c r="M69" s="42">
        <v>161423.64999999662</v>
      </c>
      <c r="N69" s="43">
        <f t="shared" si="1"/>
        <v>958179.50922452891</v>
      </c>
    </row>
    <row r="70" spans="1:14" x14ac:dyDescent="0.3">
      <c r="A70" s="13">
        <v>63</v>
      </c>
      <c r="B70" s="32" t="s">
        <v>135</v>
      </c>
      <c r="C70" s="42">
        <v>67767.48</v>
      </c>
      <c r="D70" s="42">
        <v>-13801.810000000001</v>
      </c>
      <c r="E70" s="42">
        <f t="shared" si="4"/>
        <v>67767.48</v>
      </c>
      <c r="F70" s="42">
        <f t="shared" si="4"/>
        <v>-13801.810000000001</v>
      </c>
      <c r="G70" s="42">
        <f t="shared" si="4"/>
        <v>67767.48</v>
      </c>
      <c r="H70" s="42">
        <f t="shared" si="3"/>
        <v>-13801.810000000001</v>
      </c>
      <c r="I70" s="42">
        <f t="shared" si="3"/>
        <v>67767.48</v>
      </c>
      <c r="J70" s="42">
        <f t="shared" si="3"/>
        <v>-13801.810000000001</v>
      </c>
      <c r="K70" s="42">
        <v>46414.888733059161</v>
      </c>
      <c r="L70" s="42">
        <v>21193.879999999997</v>
      </c>
      <c r="M70" s="42">
        <v>9858.9100000000017</v>
      </c>
      <c r="N70" s="43">
        <f t="shared" si="1"/>
        <v>293330.35873305914</v>
      </c>
    </row>
    <row r="71" spans="1:14" x14ac:dyDescent="0.3">
      <c r="A71" s="13">
        <v>64</v>
      </c>
      <c r="B71" s="32" t="s">
        <v>136</v>
      </c>
      <c r="C71" s="42">
        <v>110047.04999999999</v>
      </c>
      <c r="D71" s="42">
        <v>-20377.649999999998</v>
      </c>
      <c r="E71" s="42">
        <f t="shared" si="4"/>
        <v>110047.04999999999</v>
      </c>
      <c r="F71" s="42">
        <f t="shared" si="4"/>
        <v>-20377.649999999998</v>
      </c>
      <c r="G71" s="42">
        <f t="shared" si="4"/>
        <v>110047.04999999999</v>
      </c>
      <c r="H71" s="42">
        <f t="shared" si="3"/>
        <v>-20377.649999999998</v>
      </c>
      <c r="I71" s="42">
        <f t="shared" si="3"/>
        <v>110047.04999999999</v>
      </c>
      <c r="J71" s="42">
        <f t="shared" si="3"/>
        <v>-20377.649999999998</v>
      </c>
      <c r="K71" s="42">
        <v>304898.36600936943</v>
      </c>
      <c r="L71" s="42">
        <v>28462.35999999999</v>
      </c>
      <c r="M71" s="42">
        <v>63823.630000000019</v>
      </c>
      <c r="N71" s="43">
        <f t="shared" si="1"/>
        <v>755861.95600936934</v>
      </c>
    </row>
    <row r="72" spans="1:14" x14ac:dyDescent="0.3">
      <c r="A72" s="13">
        <v>65</v>
      </c>
      <c r="B72" s="32" t="s">
        <v>137</v>
      </c>
      <c r="C72" s="42">
        <v>56842.65</v>
      </c>
      <c r="D72" s="42">
        <v>-6812.55</v>
      </c>
      <c r="E72" s="42">
        <f t="shared" si="4"/>
        <v>56842.65</v>
      </c>
      <c r="F72" s="42">
        <f t="shared" si="4"/>
        <v>-6812.55</v>
      </c>
      <c r="G72" s="42">
        <f t="shared" si="4"/>
        <v>56842.65</v>
      </c>
      <c r="H72" s="42">
        <f t="shared" si="3"/>
        <v>-6812.55</v>
      </c>
      <c r="I72" s="42">
        <f t="shared" si="3"/>
        <v>56842.65</v>
      </c>
      <c r="J72" s="42">
        <f t="shared" si="3"/>
        <v>-6812.55</v>
      </c>
      <c r="K72" s="42">
        <v>104264.54645856845</v>
      </c>
      <c r="L72" s="42">
        <v>18802.239999999998</v>
      </c>
      <c r="M72" s="42">
        <v>33642.820000000043</v>
      </c>
      <c r="N72" s="43">
        <f t="shared" si="1"/>
        <v>356830.0064585685</v>
      </c>
    </row>
    <row r="73" spans="1:14" x14ac:dyDescent="0.3">
      <c r="A73" s="13">
        <v>66</v>
      </c>
      <c r="B73" s="32" t="s">
        <v>138</v>
      </c>
      <c r="C73" s="42">
        <v>112469.75999999999</v>
      </c>
      <c r="D73" s="42">
        <v>-18424.23</v>
      </c>
      <c r="E73" s="42">
        <f t="shared" si="4"/>
        <v>112469.75999999999</v>
      </c>
      <c r="F73" s="42">
        <f t="shared" si="4"/>
        <v>-18424.23</v>
      </c>
      <c r="G73" s="42">
        <f t="shared" si="4"/>
        <v>112469.75999999999</v>
      </c>
      <c r="H73" s="42">
        <f t="shared" si="3"/>
        <v>-18424.23</v>
      </c>
      <c r="I73" s="42">
        <f t="shared" si="3"/>
        <v>112469.75999999999</v>
      </c>
      <c r="J73" s="42">
        <f t="shared" si="3"/>
        <v>-18424.23</v>
      </c>
      <c r="K73" s="42">
        <v>488965.61054612213</v>
      </c>
      <c r="L73" s="42">
        <v>19792.719999999994</v>
      </c>
      <c r="M73" s="42">
        <v>198827.54999999757</v>
      </c>
      <c r="N73" s="43">
        <f t="shared" ref="N73:N92" si="5">SUM(C73:M73)</f>
        <v>1083768.0005461196</v>
      </c>
    </row>
    <row r="74" spans="1:14" x14ac:dyDescent="0.3">
      <c r="A74" s="13">
        <v>67</v>
      </c>
      <c r="B74" s="32" t="s">
        <v>139</v>
      </c>
      <c r="C74" s="42">
        <v>307871.76000000013</v>
      </c>
      <c r="D74" s="42">
        <v>-81019.060000000143</v>
      </c>
      <c r="E74" s="42">
        <f t="shared" si="4"/>
        <v>307871.76000000013</v>
      </c>
      <c r="F74" s="42">
        <f t="shared" si="4"/>
        <v>-81019.060000000143</v>
      </c>
      <c r="G74" s="42">
        <f t="shared" si="4"/>
        <v>307871.76000000013</v>
      </c>
      <c r="H74" s="42">
        <f t="shared" si="3"/>
        <v>-81019.060000000143</v>
      </c>
      <c r="I74" s="42">
        <f t="shared" si="3"/>
        <v>307871.76000000013</v>
      </c>
      <c r="J74" s="42">
        <f t="shared" si="3"/>
        <v>-81019.060000000143</v>
      </c>
      <c r="K74" s="42">
        <v>237500.26934901869</v>
      </c>
      <c r="L74" s="42">
        <v>237174.92000000057</v>
      </c>
      <c r="M74" s="42">
        <v>159733.36000000115</v>
      </c>
      <c r="N74" s="43">
        <f t="shared" si="5"/>
        <v>1541819.34934902</v>
      </c>
    </row>
    <row r="75" spans="1:14" x14ac:dyDescent="0.3">
      <c r="A75" s="13">
        <v>68</v>
      </c>
      <c r="B75" s="32" t="s">
        <v>140</v>
      </c>
      <c r="C75" s="42">
        <v>206373.78999999998</v>
      </c>
      <c r="D75" s="42">
        <v>-31724.160000000003</v>
      </c>
      <c r="E75" s="42">
        <f t="shared" si="4"/>
        <v>206373.78999999998</v>
      </c>
      <c r="F75" s="42">
        <f t="shared" si="4"/>
        <v>-31724.160000000003</v>
      </c>
      <c r="G75" s="42">
        <f t="shared" si="4"/>
        <v>206373.78999999998</v>
      </c>
      <c r="H75" s="42">
        <f t="shared" si="3"/>
        <v>-31724.160000000003</v>
      </c>
      <c r="I75" s="42">
        <f t="shared" si="3"/>
        <v>206373.78999999998</v>
      </c>
      <c r="J75" s="42">
        <f t="shared" si="3"/>
        <v>-31724.160000000003</v>
      </c>
      <c r="K75" s="42">
        <v>1159108.2561269219</v>
      </c>
      <c r="L75" s="42">
        <v>91350.760000000009</v>
      </c>
      <c r="M75" s="42">
        <v>316576.8699999993</v>
      </c>
      <c r="N75" s="43">
        <f t="shared" si="5"/>
        <v>2265634.4061269211</v>
      </c>
    </row>
    <row r="76" spans="1:14" x14ac:dyDescent="0.3">
      <c r="A76" s="13">
        <v>69</v>
      </c>
      <c r="B76" s="32" t="s">
        <v>141</v>
      </c>
      <c r="C76" s="42">
        <v>69616.430000000008</v>
      </c>
      <c r="D76" s="42">
        <v>-15069.499999999995</v>
      </c>
      <c r="E76" s="42">
        <f t="shared" si="4"/>
        <v>69616.430000000008</v>
      </c>
      <c r="F76" s="42">
        <f t="shared" si="4"/>
        <v>-15069.499999999995</v>
      </c>
      <c r="G76" s="42">
        <f t="shared" si="4"/>
        <v>69616.430000000008</v>
      </c>
      <c r="H76" s="42">
        <f t="shared" si="3"/>
        <v>-15069.499999999995</v>
      </c>
      <c r="I76" s="42">
        <f t="shared" si="3"/>
        <v>69616.430000000008</v>
      </c>
      <c r="J76" s="42">
        <f t="shared" si="3"/>
        <v>-15069.499999999995</v>
      </c>
      <c r="K76" s="42">
        <v>792052.42941964779</v>
      </c>
      <c r="L76" s="42">
        <v>31938.639999999985</v>
      </c>
      <c r="M76" s="42">
        <v>319473.96000001766</v>
      </c>
      <c r="N76" s="43">
        <f t="shared" si="5"/>
        <v>1361652.7494196654</v>
      </c>
    </row>
    <row r="77" spans="1:14" x14ac:dyDescent="0.3">
      <c r="A77" s="13">
        <v>70</v>
      </c>
      <c r="B77" s="32" t="s">
        <v>142</v>
      </c>
      <c r="C77" s="42">
        <v>15494.010000000002</v>
      </c>
      <c r="D77" s="42">
        <v>-3116.3299999999986</v>
      </c>
      <c r="E77" s="42">
        <f t="shared" si="4"/>
        <v>15494.010000000002</v>
      </c>
      <c r="F77" s="42">
        <f t="shared" si="4"/>
        <v>-3116.3299999999986</v>
      </c>
      <c r="G77" s="42">
        <f t="shared" si="4"/>
        <v>15494.010000000002</v>
      </c>
      <c r="H77" s="42">
        <f t="shared" si="3"/>
        <v>-3116.3299999999986</v>
      </c>
      <c r="I77" s="42">
        <f t="shared" si="3"/>
        <v>15494.010000000002</v>
      </c>
      <c r="J77" s="42">
        <f t="shared" si="3"/>
        <v>-3116.3299999999986</v>
      </c>
      <c r="K77" s="42">
        <v>78143.825989632256</v>
      </c>
      <c r="L77" s="42">
        <v>6089.2399999999989</v>
      </c>
      <c r="M77" s="42">
        <v>60094.410000000033</v>
      </c>
      <c r="N77" s="43">
        <f t="shared" si="5"/>
        <v>193838.19598963228</v>
      </c>
    </row>
    <row r="78" spans="1:14" x14ac:dyDescent="0.3">
      <c r="A78" s="13">
        <v>71</v>
      </c>
      <c r="B78" s="32" t="s">
        <v>143</v>
      </c>
      <c r="C78" s="42">
        <v>151858.32999999996</v>
      </c>
      <c r="D78" s="42">
        <v>-27065.51</v>
      </c>
      <c r="E78" s="42">
        <f t="shared" si="4"/>
        <v>151858.32999999996</v>
      </c>
      <c r="F78" s="42">
        <f t="shared" si="4"/>
        <v>-27065.51</v>
      </c>
      <c r="G78" s="42">
        <f t="shared" si="4"/>
        <v>151858.32999999996</v>
      </c>
      <c r="H78" s="42">
        <f t="shared" si="3"/>
        <v>-27065.51</v>
      </c>
      <c r="I78" s="42">
        <f t="shared" si="3"/>
        <v>151858.32999999996</v>
      </c>
      <c r="J78" s="42">
        <f t="shared" si="3"/>
        <v>-27065.51</v>
      </c>
      <c r="K78" s="42">
        <v>0</v>
      </c>
      <c r="L78" s="42">
        <v>42506.28</v>
      </c>
      <c r="M78" s="42">
        <v>0</v>
      </c>
      <c r="N78" s="43">
        <f t="shared" si="5"/>
        <v>541677.55999999982</v>
      </c>
    </row>
    <row r="79" spans="1:14" x14ac:dyDescent="0.3">
      <c r="A79" s="13">
        <v>72</v>
      </c>
      <c r="B79" s="32" t="s">
        <v>144</v>
      </c>
      <c r="C79" s="42">
        <v>11513.52</v>
      </c>
      <c r="D79" s="42">
        <v>-1786.6699999999996</v>
      </c>
      <c r="E79" s="42">
        <f t="shared" si="4"/>
        <v>11513.52</v>
      </c>
      <c r="F79" s="42">
        <f t="shared" si="4"/>
        <v>-1786.6699999999996</v>
      </c>
      <c r="G79" s="42">
        <f t="shared" si="4"/>
        <v>11513.52</v>
      </c>
      <c r="H79" s="42">
        <f t="shared" si="3"/>
        <v>-1786.6699999999996</v>
      </c>
      <c r="I79" s="42">
        <f t="shared" si="3"/>
        <v>11513.52</v>
      </c>
      <c r="J79" s="42">
        <f t="shared" si="3"/>
        <v>-1786.6699999999996</v>
      </c>
      <c r="K79" s="42">
        <v>1124506.9045744801</v>
      </c>
      <c r="L79" s="42">
        <v>4309.2399999999989</v>
      </c>
      <c r="M79" s="42">
        <v>649187.57999993896</v>
      </c>
      <c r="N79" s="43">
        <f t="shared" si="5"/>
        <v>1816911.1245744191</v>
      </c>
    </row>
    <row r="80" spans="1:14" x14ac:dyDescent="0.3">
      <c r="A80" s="13">
        <v>73</v>
      </c>
      <c r="B80" s="32" t="s">
        <v>145</v>
      </c>
      <c r="C80" s="42">
        <v>133108.13</v>
      </c>
      <c r="D80" s="42">
        <v>-19159.489999999998</v>
      </c>
      <c r="E80" s="42">
        <f t="shared" si="4"/>
        <v>133108.13</v>
      </c>
      <c r="F80" s="42">
        <f t="shared" si="4"/>
        <v>-19159.489999999998</v>
      </c>
      <c r="G80" s="42">
        <f t="shared" si="4"/>
        <v>133108.13</v>
      </c>
      <c r="H80" s="42">
        <f t="shared" si="3"/>
        <v>-19159.489999999998</v>
      </c>
      <c r="I80" s="42">
        <f t="shared" si="3"/>
        <v>133108.13</v>
      </c>
      <c r="J80" s="42">
        <f t="shared" si="3"/>
        <v>-19159.489999999998</v>
      </c>
      <c r="K80" s="42">
        <v>61439.686305216572</v>
      </c>
      <c r="L80" s="42">
        <v>45000.639999999992</v>
      </c>
      <c r="M80" s="42">
        <v>22885.240000000005</v>
      </c>
      <c r="N80" s="43">
        <f t="shared" si="5"/>
        <v>585120.12630521657</v>
      </c>
    </row>
    <row r="81" spans="1:14" x14ac:dyDescent="0.3">
      <c r="A81" s="13">
        <v>74</v>
      </c>
      <c r="B81" s="32" t="s">
        <v>146</v>
      </c>
      <c r="C81" s="42">
        <v>210154.69000000012</v>
      </c>
      <c r="D81" s="42">
        <v>-51882.750000000138</v>
      </c>
      <c r="E81" s="42">
        <f t="shared" si="4"/>
        <v>210154.69000000012</v>
      </c>
      <c r="F81" s="42">
        <f t="shared" si="4"/>
        <v>-51882.750000000138</v>
      </c>
      <c r="G81" s="42">
        <f t="shared" si="4"/>
        <v>210154.69000000012</v>
      </c>
      <c r="H81" s="42">
        <f t="shared" si="3"/>
        <v>-51882.750000000138</v>
      </c>
      <c r="I81" s="42">
        <f t="shared" si="3"/>
        <v>210154.69000000012</v>
      </c>
      <c r="J81" s="42">
        <f t="shared" si="3"/>
        <v>-51882.750000000138</v>
      </c>
      <c r="K81" s="42">
        <v>910694.98871081183</v>
      </c>
      <c r="L81" s="42">
        <v>186451.64000000057</v>
      </c>
      <c r="M81" s="42">
        <v>589287.51999994414</v>
      </c>
      <c r="N81" s="43">
        <f t="shared" si="5"/>
        <v>2319521.9087107563</v>
      </c>
    </row>
    <row r="82" spans="1:14" x14ac:dyDescent="0.3">
      <c r="A82" s="13">
        <v>75</v>
      </c>
      <c r="B82" s="32" t="s">
        <v>147</v>
      </c>
      <c r="C82" s="42">
        <v>322.51</v>
      </c>
      <c r="D82" s="42">
        <v>-32.25</v>
      </c>
      <c r="E82" s="42">
        <f t="shared" si="4"/>
        <v>322.51</v>
      </c>
      <c r="F82" s="42">
        <f t="shared" si="4"/>
        <v>-32.25</v>
      </c>
      <c r="G82" s="42">
        <f t="shared" si="4"/>
        <v>322.51</v>
      </c>
      <c r="H82" s="42">
        <f t="shared" si="3"/>
        <v>-32.25</v>
      </c>
      <c r="I82" s="42">
        <f t="shared" si="3"/>
        <v>322.51</v>
      </c>
      <c r="J82" s="42">
        <f t="shared" si="3"/>
        <v>-32.25</v>
      </c>
      <c r="K82" s="42">
        <v>22501.934722646314</v>
      </c>
      <c r="L82" s="42">
        <v>129</v>
      </c>
      <c r="M82" s="42">
        <v>2360.8100000000004</v>
      </c>
      <c r="N82" s="43">
        <f t="shared" si="5"/>
        <v>26152.784722646316</v>
      </c>
    </row>
    <row r="83" spans="1:14" x14ac:dyDescent="0.3">
      <c r="A83" s="13">
        <v>76</v>
      </c>
      <c r="B83" s="32" t="s">
        <v>148</v>
      </c>
      <c r="C83" s="42">
        <v>48536.02</v>
      </c>
      <c r="D83" s="42">
        <v>-11575.809999999996</v>
      </c>
      <c r="E83" s="42">
        <f t="shared" si="4"/>
        <v>48536.02</v>
      </c>
      <c r="F83" s="42">
        <f t="shared" si="4"/>
        <v>-11575.809999999996</v>
      </c>
      <c r="G83" s="42">
        <f t="shared" si="4"/>
        <v>48536.02</v>
      </c>
      <c r="H83" s="42">
        <f t="shared" si="3"/>
        <v>-11575.809999999996</v>
      </c>
      <c r="I83" s="42">
        <f t="shared" si="3"/>
        <v>48536.02</v>
      </c>
      <c r="J83" s="42">
        <f t="shared" si="3"/>
        <v>-11575.809999999996</v>
      </c>
      <c r="K83" s="42">
        <v>151960.57578558486</v>
      </c>
      <c r="L83" s="42">
        <v>38474.639999999985</v>
      </c>
      <c r="M83" s="42">
        <v>57352.23</v>
      </c>
      <c r="N83" s="43">
        <f t="shared" si="5"/>
        <v>395628.28578558483</v>
      </c>
    </row>
    <row r="84" spans="1:14" x14ac:dyDescent="0.3">
      <c r="A84" s="13">
        <v>77</v>
      </c>
      <c r="B84" s="32" t="s">
        <v>149</v>
      </c>
      <c r="C84" s="42">
        <v>22132.73</v>
      </c>
      <c r="D84" s="42">
        <v>-2935.8700000000008</v>
      </c>
      <c r="E84" s="42">
        <f t="shared" si="4"/>
        <v>22132.73</v>
      </c>
      <c r="F84" s="42">
        <f t="shared" si="4"/>
        <v>-2935.8700000000008</v>
      </c>
      <c r="G84" s="42">
        <f t="shared" si="4"/>
        <v>22132.73</v>
      </c>
      <c r="H84" s="42">
        <f t="shared" si="3"/>
        <v>-2935.8700000000008</v>
      </c>
      <c r="I84" s="42">
        <f t="shared" si="3"/>
        <v>22132.73</v>
      </c>
      <c r="J84" s="42">
        <f t="shared" si="3"/>
        <v>-2935.8700000000008</v>
      </c>
      <c r="K84" s="42">
        <v>34692.874165045476</v>
      </c>
      <c r="L84" s="42">
        <v>10829.800000000003</v>
      </c>
      <c r="M84" s="42">
        <v>3803.0999999999995</v>
      </c>
      <c r="N84" s="43">
        <f t="shared" si="5"/>
        <v>126113.21416504549</v>
      </c>
    </row>
    <row r="85" spans="1:14" ht="14.4" customHeight="1" x14ac:dyDescent="0.3">
      <c r="A85" s="13">
        <v>78</v>
      </c>
      <c r="B85" s="32" t="s">
        <v>150</v>
      </c>
      <c r="C85" s="42">
        <v>821656.76000000024</v>
      </c>
      <c r="D85" s="42">
        <v>-225255.9700000002</v>
      </c>
      <c r="E85" s="42">
        <f t="shared" si="4"/>
        <v>821656.76000000024</v>
      </c>
      <c r="F85" s="42">
        <f t="shared" si="4"/>
        <v>-225255.9700000002</v>
      </c>
      <c r="G85" s="42">
        <f t="shared" si="4"/>
        <v>821656.76000000024</v>
      </c>
      <c r="H85" s="42">
        <f t="shared" si="3"/>
        <v>-225255.9700000002</v>
      </c>
      <c r="I85" s="42">
        <f t="shared" si="3"/>
        <v>821656.76000000024</v>
      </c>
      <c r="J85" s="42">
        <f t="shared" si="3"/>
        <v>-225255.9700000002</v>
      </c>
      <c r="K85" s="42">
        <v>762918.88303692418</v>
      </c>
      <c r="L85" s="42">
        <v>857666.60000000091</v>
      </c>
      <c r="M85" s="42">
        <v>193004.5299999977</v>
      </c>
      <c r="N85" s="43">
        <f t="shared" si="5"/>
        <v>4199193.1730369227</v>
      </c>
    </row>
    <row r="86" spans="1:14" ht="14.4" customHeight="1" x14ac:dyDescent="0.3">
      <c r="A86" s="13">
        <v>79</v>
      </c>
      <c r="B86" s="32" t="s">
        <v>151</v>
      </c>
      <c r="C86" s="42">
        <v>1317040.1200000006</v>
      </c>
      <c r="D86" s="42">
        <v>-339487.44000000053</v>
      </c>
      <c r="E86" s="42">
        <f t="shared" si="4"/>
        <v>1317040.1200000006</v>
      </c>
      <c r="F86" s="42">
        <f t="shared" si="4"/>
        <v>-339487.44000000053</v>
      </c>
      <c r="G86" s="42">
        <f t="shared" si="4"/>
        <v>1317040.1200000006</v>
      </c>
      <c r="H86" s="42">
        <f t="shared" si="3"/>
        <v>-339487.44000000053</v>
      </c>
      <c r="I86" s="42">
        <f t="shared" si="3"/>
        <v>1317040.1200000006</v>
      </c>
      <c r="J86" s="42">
        <f t="shared" si="3"/>
        <v>-339487.44000000053</v>
      </c>
      <c r="K86" s="42">
        <v>3040971.5234003169</v>
      </c>
      <c r="L86" s="42">
        <v>993077.48000000173</v>
      </c>
      <c r="M86" s="42">
        <v>1334621.4000000553</v>
      </c>
      <c r="N86" s="43">
        <f t="shared" si="5"/>
        <v>9278881.1234003752</v>
      </c>
    </row>
    <row r="87" spans="1:14" ht="14.4" customHeight="1" x14ac:dyDescent="0.3">
      <c r="A87" s="13">
        <v>80</v>
      </c>
      <c r="B87" s="32" t="s">
        <v>152</v>
      </c>
      <c r="C87" s="42">
        <v>29412.959999999999</v>
      </c>
      <c r="D87" s="42">
        <v>-6578.869999999999</v>
      </c>
      <c r="E87" s="42">
        <f t="shared" si="4"/>
        <v>29412.959999999999</v>
      </c>
      <c r="F87" s="42">
        <f t="shared" si="4"/>
        <v>-6578.869999999999</v>
      </c>
      <c r="G87" s="42">
        <f t="shared" si="4"/>
        <v>29412.959999999999</v>
      </c>
      <c r="H87" s="42">
        <f t="shared" si="3"/>
        <v>-6578.869999999999</v>
      </c>
      <c r="I87" s="42">
        <f t="shared" si="3"/>
        <v>29412.959999999999</v>
      </c>
      <c r="J87" s="42">
        <f t="shared" si="3"/>
        <v>-6578.869999999999</v>
      </c>
      <c r="K87" s="42">
        <v>18364.196603437191</v>
      </c>
      <c r="L87" s="42">
        <v>22924.439999999995</v>
      </c>
      <c r="M87" s="42">
        <v>2080.59</v>
      </c>
      <c r="N87" s="43">
        <f t="shared" si="5"/>
        <v>134705.5866034372</v>
      </c>
    </row>
    <row r="88" spans="1:14" x14ac:dyDescent="0.3">
      <c r="A88" s="13">
        <v>81</v>
      </c>
      <c r="B88" s="32" t="s">
        <v>153</v>
      </c>
      <c r="C88" s="42">
        <v>171021.62000000005</v>
      </c>
      <c r="D88" s="42">
        <v>-38789.140000000036</v>
      </c>
      <c r="E88" s="42">
        <f t="shared" si="4"/>
        <v>171021.62000000005</v>
      </c>
      <c r="F88" s="42">
        <f t="shared" si="4"/>
        <v>-38789.140000000036</v>
      </c>
      <c r="G88" s="42">
        <f t="shared" si="4"/>
        <v>171021.62000000005</v>
      </c>
      <c r="H88" s="42">
        <f t="shared" si="3"/>
        <v>-38789.140000000036</v>
      </c>
      <c r="I88" s="42">
        <f t="shared" si="3"/>
        <v>171021.62000000005</v>
      </c>
      <c r="J88" s="42">
        <f t="shared" si="3"/>
        <v>-38789.140000000036</v>
      </c>
      <c r="K88" s="42">
        <v>238101.99195616558</v>
      </c>
      <c r="L88" s="42">
        <v>42543.239999999976</v>
      </c>
      <c r="M88" s="42">
        <v>140713.45000000091</v>
      </c>
      <c r="N88" s="43">
        <f t="shared" si="5"/>
        <v>950288.60195616656</v>
      </c>
    </row>
    <row r="89" spans="1:14" x14ac:dyDescent="0.3">
      <c r="A89" s="13">
        <v>82</v>
      </c>
      <c r="B89" s="32" t="s">
        <v>154</v>
      </c>
      <c r="C89" s="42">
        <v>48933.51999999999</v>
      </c>
      <c r="D89" s="42">
        <v>-9462.8599999999988</v>
      </c>
      <c r="E89" s="42">
        <f t="shared" si="4"/>
        <v>48933.51999999999</v>
      </c>
      <c r="F89" s="42">
        <f t="shared" si="4"/>
        <v>-9462.8599999999988</v>
      </c>
      <c r="G89" s="42">
        <f t="shared" si="4"/>
        <v>48933.51999999999</v>
      </c>
      <c r="H89" s="42">
        <f t="shared" si="3"/>
        <v>-9462.8599999999988</v>
      </c>
      <c r="I89" s="42">
        <f t="shared" si="3"/>
        <v>48933.51999999999</v>
      </c>
      <c r="J89" s="42">
        <f t="shared" si="3"/>
        <v>-9462.8599999999988</v>
      </c>
      <c r="K89" s="42">
        <v>1018621.7868048925</v>
      </c>
      <c r="L89" s="42">
        <v>25678.599999999995</v>
      </c>
      <c r="M89" s="42">
        <v>1111855.6099999147</v>
      </c>
      <c r="N89" s="43">
        <f t="shared" si="5"/>
        <v>2314038.636804807</v>
      </c>
    </row>
    <row r="90" spans="1:14" x14ac:dyDescent="0.3">
      <c r="A90" s="13">
        <v>83</v>
      </c>
      <c r="B90" s="32" t="s">
        <v>155</v>
      </c>
      <c r="C90" s="42">
        <v>176000.19</v>
      </c>
      <c r="D90" s="42">
        <v>-37775.719999999994</v>
      </c>
      <c r="E90" s="42">
        <f t="shared" si="4"/>
        <v>176000.19</v>
      </c>
      <c r="F90" s="42">
        <f t="shared" si="4"/>
        <v>-37775.719999999994</v>
      </c>
      <c r="G90" s="42">
        <f t="shared" si="4"/>
        <v>176000.19</v>
      </c>
      <c r="H90" s="42">
        <f t="shared" si="3"/>
        <v>-37775.719999999994</v>
      </c>
      <c r="I90" s="42">
        <f t="shared" si="3"/>
        <v>176000.19</v>
      </c>
      <c r="J90" s="42">
        <f t="shared" si="3"/>
        <v>-37775.719999999994</v>
      </c>
      <c r="K90" s="42">
        <v>169284.85817815832</v>
      </c>
      <c r="L90" s="42">
        <v>81420.199999999983</v>
      </c>
      <c r="M90" s="42">
        <v>82433.260000000853</v>
      </c>
      <c r="N90" s="43">
        <f t="shared" si="5"/>
        <v>886036.19817815919</v>
      </c>
    </row>
    <row r="91" spans="1:14" x14ac:dyDescent="0.3">
      <c r="A91" s="13">
        <v>84</v>
      </c>
      <c r="B91" s="32" t="s">
        <v>156</v>
      </c>
      <c r="C91" s="42">
        <v>146514.35</v>
      </c>
      <c r="D91" s="42">
        <v>-34939.449999999997</v>
      </c>
      <c r="E91" s="42">
        <f t="shared" si="4"/>
        <v>146514.35</v>
      </c>
      <c r="F91" s="42">
        <f t="shared" si="4"/>
        <v>-34939.449999999997</v>
      </c>
      <c r="G91" s="42">
        <f t="shared" si="4"/>
        <v>146514.35</v>
      </c>
      <c r="H91" s="42">
        <f t="shared" si="3"/>
        <v>-34939.449999999997</v>
      </c>
      <c r="I91" s="42">
        <f t="shared" si="3"/>
        <v>146514.35</v>
      </c>
      <c r="J91" s="42">
        <f t="shared" si="3"/>
        <v>-34939.449999999997</v>
      </c>
      <c r="K91" s="42">
        <v>39207.911726969884</v>
      </c>
      <c r="L91" s="42">
        <v>125342.47999999998</v>
      </c>
      <c r="M91" s="42">
        <v>15263.159999999993</v>
      </c>
      <c r="N91" s="43">
        <f t="shared" si="5"/>
        <v>626113.15172696987</v>
      </c>
    </row>
    <row r="92" spans="1:14" x14ac:dyDescent="0.3">
      <c r="A92" s="13">
        <v>85</v>
      </c>
      <c r="B92" s="32" t="s">
        <v>67</v>
      </c>
      <c r="C92" s="48">
        <v>31467.39</v>
      </c>
      <c r="D92" s="48">
        <v>-5722.8900000000012</v>
      </c>
      <c r="E92" s="42">
        <f t="shared" si="4"/>
        <v>31467.39</v>
      </c>
      <c r="F92" s="42">
        <f t="shared" si="4"/>
        <v>-5722.8900000000012</v>
      </c>
      <c r="G92" s="42">
        <f t="shared" si="4"/>
        <v>31467.39</v>
      </c>
      <c r="H92" s="42">
        <f t="shared" si="3"/>
        <v>-5722.8900000000012</v>
      </c>
      <c r="I92" s="42">
        <f t="shared" si="3"/>
        <v>31467.39</v>
      </c>
      <c r="J92" s="42">
        <f t="shared" si="3"/>
        <v>-5722.8900000000012</v>
      </c>
      <c r="K92" s="42">
        <v>0</v>
      </c>
      <c r="L92" s="42">
        <v>0</v>
      </c>
      <c r="M92" s="42">
        <v>0</v>
      </c>
      <c r="N92" s="43">
        <f t="shared" si="5"/>
        <v>102978</v>
      </c>
    </row>
    <row r="93" spans="1:14" x14ac:dyDescent="0.3">
      <c r="C93" s="44"/>
      <c r="D93" s="44"/>
      <c r="E93" s="44"/>
      <c r="F93" s="44"/>
      <c r="G93" s="44"/>
      <c r="H93" s="44"/>
      <c r="I93" s="44"/>
      <c r="J93" s="44"/>
      <c r="K93" s="44"/>
      <c r="L93" s="44"/>
      <c r="M93" s="44"/>
    </row>
    <row r="94" spans="1:14" s="12" customFormat="1" x14ac:dyDescent="0.3">
      <c r="C94" s="49">
        <f>SUM(C8:C93)</f>
        <v>14342913.499999998</v>
      </c>
      <c r="D94" s="49">
        <f t="shared" ref="D94:N94" si="6">SUM(D8:D93)</f>
        <v>-3216507.2200000021</v>
      </c>
      <c r="E94" s="49">
        <f t="shared" si="6"/>
        <v>14342913.499999998</v>
      </c>
      <c r="F94" s="49">
        <f t="shared" si="6"/>
        <v>-3216507.2200000021</v>
      </c>
      <c r="G94" s="49">
        <f t="shared" si="6"/>
        <v>14342913.499999998</v>
      </c>
      <c r="H94" s="49">
        <f t="shared" si="6"/>
        <v>-3216507.2200000021</v>
      </c>
      <c r="I94" s="49">
        <f t="shared" si="6"/>
        <v>14342913.499999998</v>
      </c>
      <c r="J94" s="49">
        <f t="shared" si="6"/>
        <v>-3216507.2200000021</v>
      </c>
      <c r="K94" s="49">
        <f t="shared" si="6"/>
        <v>43141155.891057894</v>
      </c>
      <c r="L94" s="49">
        <f t="shared" si="6"/>
        <v>7965412.2400000077</v>
      </c>
      <c r="M94" s="49">
        <f t="shared" si="6"/>
        <v>17534889.510000017</v>
      </c>
      <c r="N94" s="49">
        <f t="shared" si="6"/>
        <v>113147082.76105788</v>
      </c>
    </row>
    <row r="95" spans="1:14" x14ac:dyDescent="0.3">
      <c r="C95" s="44"/>
      <c r="D95" s="44"/>
      <c r="E95" s="44"/>
      <c r="F95" s="44"/>
      <c r="G95" s="44"/>
      <c r="H95" s="44"/>
      <c r="I95" s="44"/>
      <c r="J95" s="44"/>
      <c r="K95" s="44"/>
      <c r="L95" s="44"/>
      <c r="M95" s="44"/>
    </row>
    <row r="96" spans="1:14" x14ac:dyDescent="0.3">
      <c r="C96" s="44"/>
      <c r="D96" s="44"/>
      <c r="E96" s="44"/>
      <c r="F96" s="44"/>
      <c r="G96" s="44"/>
      <c r="H96" s="44"/>
      <c r="I96" s="44"/>
      <c r="J96" s="44"/>
      <c r="K96" s="44"/>
      <c r="L96" s="44"/>
      <c r="M96" s="44"/>
    </row>
    <row r="97" spans="3:13" x14ac:dyDescent="0.3">
      <c r="C97" s="44"/>
      <c r="D97" s="44"/>
      <c r="E97" s="44"/>
      <c r="F97" s="44"/>
      <c r="G97" s="44"/>
      <c r="H97" s="44"/>
      <c r="I97" s="44"/>
      <c r="J97" s="44"/>
      <c r="K97" s="44"/>
      <c r="L97" s="44"/>
      <c r="M97" s="44"/>
    </row>
    <row r="98" spans="3:13" x14ac:dyDescent="0.3">
      <c r="C98" s="44"/>
      <c r="D98" s="44"/>
      <c r="E98" s="44"/>
      <c r="F98" s="44"/>
      <c r="G98" s="44"/>
      <c r="H98" s="44"/>
      <c r="I98" s="44"/>
      <c r="J98" s="44"/>
      <c r="K98" s="44"/>
      <c r="L98" s="44"/>
      <c r="M98" s="44"/>
    </row>
    <row r="99" spans="3:13" x14ac:dyDescent="0.3">
      <c r="C99" s="44"/>
      <c r="D99" s="44"/>
      <c r="E99" s="44"/>
      <c r="F99" s="44"/>
      <c r="G99" s="44"/>
      <c r="H99" s="44"/>
      <c r="I99" s="44"/>
      <c r="J99" s="44"/>
      <c r="K99" s="44"/>
      <c r="L99" s="44"/>
      <c r="M99" s="44"/>
    </row>
    <row r="100" spans="3:13" x14ac:dyDescent="0.3">
      <c r="C100" s="44"/>
      <c r="D100" s="44"/>
      <c r="E100" s="44"/>
      <c r="F100" s="44"/>
      <c r="G100" s="44"/>
      <c r="H100" s="44"/>
      <c r="I100" s="44"/>
      <c r="J100" s="44"/>
      <c r="K100" s="44"/>
      <c r="L100" s="44"/>
      <c r="M100" s="44"/>
    </row>
    <row r="101" spans="3:13" x14ac:dyDescent="0.3">
      <c r="C101" s="44"/>
      <c r="D101" s="44"/>
      <c r="E101" s="44"/>
      <c r="F101" s="44"/>
      <c r="G101" s="44"/>
      <c r="H101" s="44"/>
      <c r="I101" s="44"/>
      <c r="J101" s="44"/>
      <c r="K101" s="44"/>
      <c r="L101" s="44"/>
      <c r="M101" s="44"/>
    </row>
    <row r="102" spans="3:13" x14ac:dyDescent="0.3">
      <c r="C102" s="44"/>
      <c r="D102" s="44"/>
      <c r="E102" s="44"/>
      <c r="F102" s="44"/>
      <c r="G102" s="44"/>
      <c r="H102" s="44"/>
      <c r="I102" s="44"/>
      <c r="J102" s="44"/>
      <c r="K102" s="44"/>
      <c r="L102" s="44"/>
      <c r="M102" s="4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EEED1-698C-46D6-968E-29DD19BC3E81}">
  <dimension ref="A3:M100"/>
  <sheetViews>
    <sheetView workbookViewId="0"/>
  </sheetViews>
  <sheetFormatPr defaultRowHeight="14.4" outlineLevelCol="1" x14ac:dyDescent="0.3"/>
  <cols>
    <col min="1" max="1" width="31.109375" style="13" customWidth="1"/>
    <col min="2" max="2" width="14.6640625" style="13" customWidth="1"/>
    <col min="3" max="10" width="15.6640625" customWidth="1" outlineLevel="1"/>
    <col min="11" max="12" width="15.6640625" customWidth="1"/>
    <col min="13" max="13" width="17.6640625" customWidth="1"/>
  </cols>
  <sheetData>
    <row r="3" spans="1:13" ht="15.75" thickBot="1" x14ac:dyDescent="0.35">
      <c r="A3" s="14"/>
    </row>
    <row r="4" spans="1:13" ht="19.05" thickBot="1" x14ac:dyDescent="0.4">
      <c r="A4" s="15"/>
      <c r="B4" s="15"/>
      <c r="C4" s="16" t="s">
        <v>157</v>
      </c>
      <c r="D4" s="16" t="s">
        <v>158</v>
      </c>
      <c r="E4" s="16" t="s">
        <v>159</v>
      </c>
      <c r="F4" s="16" t="s">
        <v>160</v>
      </c>
      <c r="G4" s="16" t="s">
        <v>48</v>
      </c>
      <c r="H4" s="16" t="s">
        <v>161</v>
      </c>
      <c r="I4" s="16" t="s">
        <v>162</v>
      </c>
      <c r="J4" s="16" t="s">
        <v>163</v>
      </c>
      <c r="K4" s="16" t="s">
        <v>163</v>
      </c>
      <c r="L4" s="16" t="s">
        <v>164</v>
      </c>
      <c r="M4" s="17" t="s">
        <v>164</v>
      </c>
    </row>
    <row r="5" spans="1:13" ht="91.65" x14ac:dyDescent="0.35">
      <c r="A5" s="18" t="s">
        <v>49</v>
      </c>
      <c r="B5" s="18" t="s">
        <v>50</v>
      </c>
      <c r="C5" s="19" t="s">
        <v>51</v>
      </c>
      <c r="D5" s="19" t="s">
        <v>52</v>
      </c>
      <c r="E5" s="19" t="s">
        <v>51</v>
      </c>
      <c r="F5" s="19" t="s">
        <v>52</v>
      </c>
      <c r="G5" s="19" t="s">
        <v>51</v>
      </c>
      <c r="H5" s="19" t="s">
        <v>52</v>
      </c>
      <c r="I5" s="19" t="s">
        <v>51</v>
      </c>
      <c r="J5" s="19" t="s">
        <v>52</v>
      </c>
      <c r="K5" s="19" t="s">
        <v>53</v>
      </c>
      <c r="L5" s="19" t="s">
        <v>54</v>
      </c>
      <c r="M5" s="20" t="s">
        <v>165</v>
      </c>
    </row>
    <row r="6" spans="1:13" ht="15" x14ac:dyDescent="0.3">
      <c r="A6" s="21"/>
      <c r="B6" s="21"/>
      <c r="C6" s="22" t="s">
        <v>56</v>
      </c>
      <c r="D6" s="22" t="s">
        <v>57</v>
      </c>
      <c r="E6" s="22" t="s">
        <v>58</v>
      </c>
      <c r="F6" s="22" t="s">
        <v>59</v>
      </c>
      <c r="G6" s="22" t="s">
        <v>60</v>
      </c>
      <c r="H6" s="22" t="s">
        <v>61</v>
      </c>
      <c r="I6" s="22" t="s">
        <v>62</v>
      </c>
      <c r="J6" s="22" t="s">
        <v>63</v>
      </c>
      <c r="K6" s="23" t="s">
        <v>64</v>
      </c>
      <c r="L6" s="22" t="s">
        <v>65</v>
      </c>
      <c r="M6" s="23" t="s">
        <v>66</v>
      </c>
    </row>
    <row r="7" spans="1:13" ht="15" x14ac:dyDescent="0.3">
      <c r="A7" s="24" t="s">
        <v>166</v>
      </c>
      <c r="B7" s="25">
        <v>1952406779</v>
      </c>
      <c r="C7" s="26">
        <v>203644.26999999981</v>
      </c>
      <c r="D7" s="26">
        <v>-37463.930000000008</v>
      </c>
      <c r="E7" s="26">
        <f>+C7</f>
        <v>203644.26999999981</v>
      </c>
      <c r="F7" s="26">
        <v>-37463.930000000008</v>
      </c>
      <c r="G7" s="26">
        <f>+C7</f>
        <v>203644.26999999981</v>
      </c>
      <c r="H7" s="26">
        <v>-37463.930000000008</v>
      </c>
      <c r="I7" s="26">
        <f>+C7</f>
        <v>203644.26999999981</v>
      </c>
      <c r="J7" s="26">
        <v>-37463.930000000008</v>
      </c>
      <c r="K7" s="26">
        <v>292193.12329999998</v>
      </c>
      <c r="L7" s="26">
        <v>104229</v>
      </c>
      <c r="M7" s="28">
        <f>SUM(C7:L7)</f>
        <v>1061143.4832999993</v>
      </c>
    </row>
    <row r="8" spans="1:13" ht="15" x14ac:dyDescent="0.3">
      <c r="A8" s="24" t="s">
        <v>167</v>
      </c>
      <c r="B8" s="25">
        <v>1568419273</v>
      </c>
      <c r="C8" s="26">
        <v>6164.8000000000102</v>
      </c>
      <c r="D8" s="26">
        <v>-7520.8199999999979</v>
      </c>
      <c r="E8" s="26">
        <f t="shared" ref="E8:E71" si="0">+C8</f>
        <v>6164.8000000000102</v>
      </c>
      <c r="F8" s="26">
        <v>-7520.8199999999979</v>
      </c>
      <c r="G8" s="26">
        <f t="shared" ref="G8:G71" si="1">+C8</f>
        <v>6164.8000000000102</v>
      </c>
      <c r="H8" s="26">
        <v>-7520.8199999999979</v>
      </c>
      <c r="I8" s="26">
        <f t="shared" ref="I8:I71" si="2">+C8</f>
        <v>6164.8000000000102</v>
      </c>
      <c r="J8" s="26">
        <v>-7520.8199999999979</v>
      </c>
      <c r="K8" s="26">
        <v>231759.59579999998</v>
      </c>
      <c r="L8" s="26">
        <v>22817</v>
      </c>
      <c r="M8" s="28">
        <f t="shared" ref="M8:M71" si="3">SUM(C8:L8)</f>
        <v>249152.51580000002</v>
      </c>
    </row>
    <row r="9" spans="1:13" ht="15" x14ac:dyDescent="0.3">
      <c r="A9" s="24" t="s">
        <v>168</v>
      </c>
      <c r="B9" s="25">
        <v>1336353317</v>
      </c>
      <c r="C9" s="26">
        <v>3026</v>
      </c>
      <c r="D9" s="26">
        <v>-3001.43</v>
      </c>
      <c r="E9" s="26">
        <f t="shared" si="0"/>
        <v>3026</v>
      </c>
      <c r="F9" s="26">
        <v>-3001.43</v>
      </c>
      <c r="G9" s="26">
        <f t="shared" si="1"/>
        <v>3026</v>
      </c>
      <c r="H9" s="26">
        <v>-3001.43</v>
      </c>
      <c r="I9" s="26">
        <f t="shared" si="2"/>
        <v>3026</v>
      </c>
      <c r="J9" s="26">
        <v>-3001.43</v>
      </c>
      <c r="K9" s="26">
        <v>29712.6024</v>
      </c>
      <c r="L9" s="26">
        <v>8519</v>
      </c>
      <c r="M9" s="28">
        <f t="shared" si="3"/>
        <v>38329.882400000002</v>
      </c>
    </row>
    <row r="10" spans="1:13" ht="15" x14ac:dyDescent="0.3">
      <c r="A10" s="24" t="s">
        <v>169</v>
      </c>
      <c r="B10" s="25">
        <v>1770530123</v>
      </c>
      <c r="C10" s="26">
        <v>29846.449999999997</v>
      </c>
      <c r="D10" s="26">
        <v>-7335.08</v>
      </c>
      <c r="E10" s="26">
        <f t="shared" si="0"/>
        <v>29846.449999999997</v>
      </c>
      <c r="F10" s="26">
        <v>-7335.08</v>
      </c>
      <c r="G10" s="26">
        <f t="shared" si="1"/>
        <v>29846.449999999997</v>
      </c>
      <c r="H10" s="26">
        <v>-7335.08</v>
      </c>
      <c r="I10" s="26">
        <f t="shared" si="2"/>
        <v>29846.449999999997</v>
      </c>
      <c r="J10" s="26">
        <v>-7335.08</v>
      </c>
      <c r="K10" s="26">
        <v>134803.22699999998</v>
      </c>
      <c r="L10" s="26">
        <v>56452</v>
      </c>
      <c r="M10" s="28">
        <f t="shared" si="3"/>
        <v>281300.70699999994</v>
      </c>
    </row>
    <row r="11" spans="1:13" ht="15" x14ac:dyDescent="0.3">
      <c r="A11" s="24" t="s">
        <v>170</v>
      </c>
      <c r="B11" s="25">
        <v>1437106044</v>
      </c>
      <c r="C11" s="26">
        <v>8894.7000000000007</v>
      </c>
      <c r="D11" s="26">
        <v>-5301.2699999999995</v>
      </c>
      <c r="E11" s="26">
        <f t="shared" si="0"/>
        <v>8894.7000000000007</v>
      </c>
      <c r="F11" s="26">
        <v>-5301.2699999999995</v>
      </c>
      <c r="G11" s="26">
        <f t="shared" si="1"/>
        <v>8894.7000000000007</v>
      </c>
      <c r="H11" s="26">
        <v>-5301.2699999999995</v>
      </c>
      <c r="I11" s="26">
        <f t="shared" si="2"/>
        <v>8894.7000000000007</v>
      </c>
      <c r="J11" s="26">
        <v>-5301.2699999999995</v>
      </c>
      <c r="K11" s="26">
        <v>3670.6981999999998</v>
      </c>
      <c r="L11" s="26">
        <v>266</v>
      </c>
      <c r="M11" s="28">
        <f t="shared" si="3"/>
        <v>18310.4182</v>
      </c>
    </row>
    <row r="12" spans="1:13" ht="15" x14ac:dyDescent="0.3">
      <c r="A12" s="24" t="s">
        <v>171</v>
      </c>
      <c r="B12" s="25">
        <v>1144213778</v>
      </c>
      <c r="C12" s="26">
        <v>39373.21</v>
      </c>
      <c r="D12" s="26">
        <v>-6352.54</v>
      </c>
      <c r="E12" s="26">
        <f t="shared" si="0"/>
        <v>39373.21</v>
      </c>
      <c r="F12" s="26">
        <v>-6352.54</v>
      </c>
      <c r="G12" s="26">
        <f t="shared" si="1"/>
        <v>39373.21</v>
      </c>
      <c r="H12" s="26">
        <v>-6352.54</v>
      </c>
      <c r="I12" s="26">
        <f t="shared" si="2"/>
        <v>39373.21</v>
      </c>
      <c r="J12" s="26">
        <v>-6352.54</v>
      </c>
      <c r="K12" s="26">
        <v>60193.192799999997</v>
      </c>
      <c r="L12" s="45">
        <v>8189</v>
      </c>
      <c r="M12" s="28">
        <f t="shared" si="3"/>
        <v>200464.87280000001</v>
      </c>
    </row>
    <row r="13" spans="1:13" ht="15" x14ac:dyDescent="0.3">
      <c r="A13" s="24" t="s">
        <v>172</v>
      </c>
      <c r="B13" s="25">
        <v>1255780136</v>
      </c>
      <c r="C13" s="26">
        <v>131418.82999999999</v>
      </c>
      <c r="D13" s="26">
        <v>-52150.630000000005</v>
      </c>
      <c r="E13" s="26">
        <f t="shared" si="0"/>
        <v>131418.82999999999</v>
      </c>
      <c r="F13" s="26">
        <v>-52150.630000000005</v>
      </c>
      <c r="G13" s="26">
        <f t="shared" si="1"/>
        <v>131418.82999999999</v>
      </c>
      <c r="H13" s="26">
        <v>-52150.630000000005</v>
      </c>
      <c r="I13" s="26">
        <f t="shared" si="2"/>
        <v>131418.82999999999</v>
      </c>
      <c r="J13" s="26">
        <v>-52150.630000000005</v>
      </c>
      <c r="K13" s="26">
        <v>149147.92309999999</v>
      </c>
      <c r="L13" s="26">
        <v>12965</v>
      </c>
      <c r="M13" s="28">
        <f t="shared" si="3"/>
        <v>479185.72309999994</v>
      </c>
    </row>
    <row r="14" spans="1:13" ht="15" x14ac:dyDescent="0.3">
      <c r="A14" s="24" t="s">
        <v>173</v>
      </c>
      <c r="B14" s="25">
        <v>1356762306</v>
      </c>
      <c r="C14" s="26">
        <v>54919.160000000018</v>
      </c>
      <c r="D14" s="26">
        <v>-16140.699999999999</v>
      </c>
      <c r="E14" s="26">
        <f t="shared" si="0"/>
        <v>54919.160000000018</v>
      </c>
      <c r="F14" s="26">
        <v>-16140.699999999999</v>
      </c>
      <c r="G14" s="26">
        <f t="shared" si="1"/>
        <v>54919.160000000018</v>
      </c>
      <c r="H14" s="26">
        <v>-16140.699999999999</v>
      </c>
      <c r="I14" s="26">
        <f t="shared" si="2"/>
        <v>54919.160000000018</v>
      </c>
      <c r="J14" s="26">
        <v>-16140.699999999999</v>
      </c>
      <c r="K14" s="26">
        <v>0</v>
      </c>
      <c r="L14" s="26">
        <v>0</v>
      </c>
      <c r="M14" s="28">
        <f t="shared" si="3"/>
        <v>155113.84000000008</v>
      </c>
    </row>
    <row r="15" spans="1:13" ht="15" x14ac:dyDescent="0.3">
      <c r="A15" s="24" t="s">
        <v>174</v>
      </c>
      <c r="B15" s="25">
        <v>1407802861</v>
      </c>
      <c r="C15" s="26">
        <v>44420.93</v>
      </c>
      <c r="D15" s="26">
        <v>-8466.8799999999956</v>
      </c>
      <c r="E15" s="26">
        <f t="shared" si="0"/>
        <v>44420.93</v>
      </c>
      <c r="F15" s="26">
        <v>-8466.8799999999956</v>
      </c>
      <c r="G15" s="26">
        <f t="shared" si="1"/>
        <v>44420.93</v>
      </c>
      <c r="H15" s="26">
        <v>-8466.8799999999956</v>
      </c>
      <c r="I15" s="26">
        <f t="shared" si="2"/>
        <v>44420.93</v>
      </c>
      <c r="J15" s="26">
        <v>-8466.8799999999956</v>
      </c>
      <c r="K15" s="26">
        <v>183772.0227</v>
      </c>
      <c r="L15" s="26">
        <v>120348</v>
      </c>
      <c r="M15" s="28">
        <f t="shared" si="3"/>
        <v>447936.22270000004</v>
      </c>
    </row>
    <row r="16" spans="1:13" ht="15" x14ac:dyDescent="0.3">
      <c r="A16" s="24" t="s">
        <v>175</v>
      </c>
      <c r="B16" s="25">
        <v>1831146471</v>
      </c>
      <c r="C16" s="26">
        <v>145576.91000000027</v>
      </c>
      <c r="D16" s="26">
        <v>-43028.910000000018</v>
      </c>
      <c r="E16" s="26">
        <f t="shared" si="0"/>
        <v>145576.91000000027</v>
      </c>
      <c r="F16" s="26">
        <v>-43028.910000000018</v>
      </c>
      <c r="G16" s="26">
        <f t="shared" si="1"/>
        <v>145576.91000000027</v>
      </c>
      <c r="H16" s="26">
        <v>-43028.910000000018</v>
      </c>
      <c r="I16" s="26">
        <f t="shared" si="2"/>
        <v>145576.91000000027</v>
      </c>
      <c r="J16" s="26">
        <v>-43028.910000000018</v>
      </c>
      <c r="K16" s="26">
        <v>481946.60279999999</v>
      </c>
      <c r="L16" s="26">
        <v>83798</v>
      </c>
      <c r="M16" s="28">
        <f t="shared" si="3"/>
        <v>975936.60280000092</v>
      </c>
    </row>
    <row r="17" spans="1:13" ht="15" x14ac:dyDescent="0.3">
      <c r="A17" s="24" t="s">
        <v>176</v>
      </c>
      <c r="B17" s="25">
        <v>1073574786</v>
      </c>
      <c r="C17" s="26">
        <v>291345.14000000036</v>
      </c>
      <c r="D17" s="26">
        <v>-60289.749999999978</v>
      </c>
      <c r="E17" s="26">
        <f t="shared" si="0"/>
        <v>291345.14000000036</v>
      </c>
      <c r="F17" s="26">
        <v>-60289.749999999978</v>
      </c>
      <c r="G17" s="26">
        <f t="shared" si="1"/>
        <v>291345.14000000036</v>
      </c>
      <c r="H17" s="26">
        <v>-60289.749999999978</v>
      </c>
      <c r="I17" s="26">
        <f t="shared" si="2"/>
        <v>291345.14000000036</v>
      </c>
      <c r="J17" s="26">
        <v>-60289.749999999978</v>
      </c>
      <c r="K17" s="26">
        <v>1675695.5813</v>
      </c>
      <c r="L17" s="26">
        <v>252471</v>
      </c>
      <c r="M17" s="28">
        <f t="shared" si="3"/>
        <v>2852388.1413000012</v>
      </c>
    </row>
    <row r="18" spans="1:13" ht="15" x14ac:dyDescent="0.3">
      <c r="A18" s="24" t="s">
        <v>177</v>
      </c>
      <c r="B18" s="25">
        <v>1538291760</v>
      </c>
      <c r="C18" s="26">
        <v>10046.870000000003</v>
      </c>
      <c r="D18" s="26">
        <v>-28172.680000000011</v>
      </c>
      <c r="E18" s="26">
        <f t="shared" si="0"/>
        <v>10046.870000000003</v>
      </c>
      <c r="F18" s="26">
        <v>-28172.680000000011</v>
      </c>
      <c r="G18" s="26">
        <f t="shared" si="1"/>
        <v>10046.870000000003</v>
      </c>
      <c r="H18" s="26">
        <v>-28172.680000000011</v>
      </c>
      <c r="I18" s="26">
        <f t="shared" si="2"/>
        <v>10046.870000000003</v>
      </c>
      <c r="J18" s="26">
        <v>-28172.680000000011</v>
      </c>
      <c r="K18" s="26">
        <v>388759.56889999995</v>
      </c>
      <c r="L18" s="26">
        <v>93336</v>
      </c>
      <c r="M18" s="28">
        <f t="shared" si="3"/>
        <v>409592.32889999991</v>
      </c>
    </row>
    <row r="19" spans="1:13" ht="15" x14ac:dyDescent="0.3">
      <c r="A19" s="24" t="s">
        <v>178</v>
      </c>
      <c r="B19" s="25">
        <v>1609855543</v>
      </c>
      <c r="C19" s="26">
        <v>30398.219999999994</v>
      </c>
      <c r="D19" s="26">
        <v>-81242.98000000001</v>
      </c>
      <c r="E19" s="26">
        <f t="shared" si="0"/>
        <v>30398.219999999994</v>
      </c>
      <c r="F19" s="26">
        <v>-81242.98000000001</v>
      </c>
      <c r="G19" s="26">
        <f t="shared" si="1"/>
        <v>30398.219999999994</v>
      </c>
      <c r="H19" s="26">
        <v>-81242.98000000001</v>
      </c>
      <c r="I19" s="26">
        <f t="shared" si="2"/>
        <v>30398.219999999994</v>
      </c>
      <c r="J19" s="26">
        <v>-81242.98000000001</v>
      </c>
      <c r="K19" s="26">
        <v>661610.7966</v>
      </c>
      <c r="L19" s="26">
        <v>131864</v>
      </c>
      <c r="M19" s="28">
        <f t="shared" si="3"/>
        <v>590095.75659999996</v>
      </c>
    </row>
    <row r="20" spans="1:13" ht="15" x14ac:dyDescent="0.3">
      <c r="A20" s="24" t="s">
        <v>179</v>
      </c>
      <c r="B20" s="25">
        <v>1639188162</v>
      </c>
      <c r="C20" s="26">
        <v>109323.64999999991</v>
      </c>
      <c r="D20" s="26">
        <v>-35578.389999999985</v>
      </c>
      <c r="E20" s="26">
        <f t="shared" si="0"/>
        <v>109323.64999999991</v>
      </c>
      <c r="F20" s="26">
        <v>-35578.389999999985</v>
      </c>
      <c r="G20" s="26">
        <f t="shared" si="1"/>
        <v>109323.64999999991</v>
      </c>
      <c r="H20" s="26">
        <v>-35578.389999999985</v>
      </c>
      <c r="I20" s="26">
        <f t="shared" si="2"/>
        <v>109323.64999999991</v>
      </c>
      <c r="J20" s="26">
        <v>-35578.389999999985</v>
      </c>
      <c r="K20" s="26">
        <v>381128.62339999998</v>
      </c>
      <c r="L20" s="26">
        <v>60193</v>
      </c>
      <c r="M20" s="28">
        <f t="shared" si="3"/>
        <v>736302.66339999973</v>
      </c>
    </row>
    <row r="21" spans="1:13" ht="15" x14ac:dyDescent="0.3">
      <c r="A21" s="24" t="s">
        <v>180</v>
      </c>
      <c r="B21" s="25">
        <v>1356378855</v>
      </c>
      <c r="C21" s="26">
        <v>50490.44</v>
      </c>
      <c r="D21" s="26">
        <v>-6606.5300000000007</v>
      </c>
      <c r="E21" s="26">
        <f t="shared" si="0"/>
        <v>50490.44</v>
      </c>
      <c r="F21" s="26">
        <v>-6606.5300000000007</v>
      </c>
      <c r="G21" s="26">
        <f t="shared" si="1"/>
        <v>50490.44</v>
      </c>
      <c r="H21" s="26">
        <v>-6606.5300000000007</v>
      </c>
      <c r="I21" s="26">
        <f t="shared" si="2"/>
        <v>50490.44</v>
      </c>
      <c r="J21" s="26">
        <v>-6606.5300000000007</v>
      </c>
      <c r="K21" s="26">
        <v>201888.93369999999</v>
      </c>
      <c r="L21" s="26">
        <v>28744</v>
      </c>
      <c r="M21" s="28">
        <f t="shared" si="3"/>
        <v>406168.57370000001</v>
      </c>
    </row>
    <row r="22" spans="1:13" ht="15" x14ac:dyDescent="0.3">
      <c r="A22" s="24" t="s">
        <v>181</v>
      </c>
      <c r="B22" s="25">
        <v>1790732550</v>
      </c>
      <c r="C22" s="26">
        <v>107883.08000000005</v>
      </c>
      <c r="D22" s="26">
        <v>-43671.899999999994</v>
      </c>
      <c r="E22" s="26">
        <f t="shared" si="0"/>
        <v>107883.08000000005</v>
      </c>
      <c r="F22" s="26">
        <v>-43671.899999999994</v>
      </c>
      <c r="G22" s="26">
        <f t="shared" si="1"/>
        <v>107883.08000000005</v>
      </c>
      <c r="H22" s="26">
        <v>-43671.899999999994</v>
      </c>
      <c r="I22" s="26">
        <f t="shared" si="2"/>
        <v>107883.08000000005</v>
      </c>
      <c r="J22" s="26">
        <v>-43671.899999999994</v>
      </c>
      <c r="K22" s="26">
        <v>671699.63359999994</v>
      </c>
      <c r="L22" s="26">
        <v>130535</v>
      </c>
      <c r="M22" s="28">
        <f t="shared" si="3"/>
        <v>1059079.3536</v>
      </c>
    </row>
    <row r="23" spans="1:13" ht="15" x14ac:dyDescent="0.3">
      <c r="A23" s="24" t="s">
        <v>182</v>
      </c>
      <c r="B23" s="25">
        <v>1386691152</v>
      </c>
      <c r="C23" s="26">
        <v>61937.299999999988</v>
      </c>
      <c r="D23" s="26">
        <v>-9810.8000000000011</v>
      </c>
      <c r="E23" s="26">
        <f t="shared" si="0"/>
        <v>61937.299999999988</v>
      </c>
      <c r="F23" s="26">
        <v>-9810.8000000000011</v>
      </c>
      <c r="G23" s="26">
        <f t="shared" si="1"/>
        <v>61937.299999999988</v>
      </c>
      <c r="H23" s="26">
        <v>-9810.8000000000011</v>
      </c>
      <c r="I23" s="26">
        <f t="shared" si="2"/>
        <v>61937.299999999988</v>
      </c>
      <c r="J23" s="26">
        <v>-9810.8000000000011</v>
      </c>
      <c r="K23" s="26">
        <v>184902.33609999999</v>
      </c>
      <c r="L23" s="26">
        <v>24723</v>
      </c>
      <c r="M23" s="28">
        <f t="shared" si="3"/>
        <v>418131.33609999996</v>
      </c>
    </row>
    <row r="24" spans="1:13" ht="15" x14ac:dyDescent="0.3">
      <c r="A24" s="29" t="s">
        <v>183</v>
      </c>
      <c r="B24" s="25">
        <v>1285373787</v>
      </c>
      <c r="C24" s="26">
        <v>0</v>
      </c>
      <c r="D24" s="26">
        <v>0</v>
      </c>
      <c r="E24" s="26">
        <f t="shared" si="0"/>
        <v>0</v>
      </c>
      <c r="F24" s="26">
        <v>0</v>
      </c>
      <c r="G24" s="26">
        <f t="shared" si="1"/>
        <v>0</v>
      </c>
      <c r="H24" s="26">
        <v>0</v>
      </c>
      <c r="I24" s="26">
        <f t="shared" si="2"/>
        <v>0</v>
      </c>
      <c r="J24" s="26">
        <v>0</v>
      </c>
      <c r="K24" s="45">
        <v>0</v>
      </c>
      <c r="L24" s="45">
        <v>0</v>
      </c>
      <c r="M24" s="28">
        <f t="shared" si="3"/>
        <v>0</v>
      </c>
    </row>
    <row r="25" spans="1:13" ht="15" x14ac:dyDescent="0.3">
      <c r="A25" s="24" t="s">
        <v>184</v>
      </c>
      <c r="B25" s="25">
        <v>1568544179</v>
      </c>
      <c r="C25" s="26">
        <v>40805.269999999997</v>
      </c>
      <c r="D25" s="26">
        <v>-8921.2699999999986</v>
      </c>
      <c r="E25" s="26">
        <f t="shared" si="0"/>
        <v>40805.269999999997</v>
      </c>
      <c r="F25" s="26">
        <v>-8921.2699999999986</v>
      </c>
      <c r="G25" s="26">
        <f t="shared" si="1"/>
        <v>40805.269999999997</v>
      </c>
      <c r="H25" s="26">
        <v>-8921.2699999999986</v>
      </c>
      <c r="I25" s="26">
        <f t="shared" si="2"/>
        <v>40805.269999999997</v>
      </c>
      <c r="J25" s="26">
        <v>-8921.2699999999986</v>
      </c>
      <c r="K25" s="26">
        <v>58778.875699999997</v>
      </c>
      <c r="L25" s="26">
        <v>10114</v>
      </c>
      <c r="M25" s="28">
        <f t="shared" si="3"/>
        <v>196428.87569999998</v>
      </c>
    </row>
    <row r="26" spans="1:13" ht="15" x14ac:dyDescent="0.3">
      <c r="A26" s="24" t="s">
        <v>185</v>
      </c>
      <c r="B26" s="25">
        <v>1063459907</v>
      </c>
      <c r="C26" s="26">
        <v>29696.5</v>
      </c>
      <c r="D26" s="26">
        <v>-2974.3</v>
      </c>
      <c r="E26" s="26">
        <f t="shared" si="0"/>
        <v>29696.5</v>
      </c>
      <c r="F26" s="26">
        <v>-2974.3</v>
      </c>
      <c r="G26" s="26">
        <f t="shared" si="1"/>
        <v>29696.5</v>
      </c>
      <c r="H26" s="26">
        <v>-2974.3</v>
      </c>
      <c r="I26" s="26">
        <f t="shared" si="2"/>
        <v>29696.5</v>
      </c>
      <c r="J26" s="26">
        <v>-2974.3</v>
      </c>
      <c r="K26" s="26">
        <v>27975.274299999997</v>
      </c>
      <c r="L26" s="26">
        <v>3955</v>
      </c>
      <c r="M26" s="28">
        <f t="shared" si="3"/>
        <v>138819.07429999998</v>
      </c>
    </row>
    <row r="27" spans="1:13" ht="15" x14ac:dyDescent="0.3">
      <c r="A27" s="24" t="s">
        <v>186</v>
      </c>
      <c r="B27" s="25">
        <v>1093752818</v>
      </c>
      <c r="C27" s="26">
        <v>248496.46000000002</v>
      </c>
      <c r="D27" s="26">
        <v>-60924.929999999978</v>
      </c>
      <c r="E27" s="26">
        <f t="shared" si="0"/>
        <v>248496.46000000002</v>
      </c>
      <c r="F27" s="26">
        <v>-60924.929999999978</v>
      </c>
      <c r="G27" s="26">
        <f t="shared" si="1"/>
        <v>248496.46000000002</v>
      </c>
      <c r="H27" s="26">
        <v>-60924.929999999978</v>
      </c>
      <c r="I27" s="26">
        <f t="shared" si="2"/>
        <v>248496.46000000002</v>
      </c>
      <c r="J27" s="26">
        <v>-60924.929999999978</v>
      </c>
      <c r="K27" s="26">
        <v>594070.34470000002</v>
      </c>
      <c r="L27" s="26">
        <v>146988</v>
      </c>
      <c r="M27" s="28">
        <f t="shared" si="3"/>
        <v>1491344.4647000001</v>
      </c>
    </row>
    <row r="28" spans="1:13" ht="15" x14ac:dyDescent="0.3">
      <c r="A28" s="24" t="s">
        <v>187</v>
      </c>
      <c r="B28" s="25">
        <v>1629015516</v>
      </c>
      <c r="C28" s="26">
        <v>81401.619999999966</v>
      </c>
      <c r="D28" s="26">
        <v>-26161.16</v>
      </c>
      <c r="E28" s="26">
        <f t="shared" si="0"/>
        <v>81401.619999999966</v>
      </c>
      <c r="F28" s="26">
        <v>-26161.16</v>
      </c>
      <c r="G28" s="26">
        <f t="shared" si="1"/>
        <v>81401.619999999966</v>
      </c>
      <c r="H28" s="26">
        <v>-26161.16</v>
      </c>
      <c r="I28" s="26">
        <f t="shared" si="2"/>
        <v>81401.619999999966</v>
      </c>
      <c r="J28" s="26">
        <v>-26161.16</v>
      </c>
      <c r="K28" s="26">
        <v>594070.34470000002</v>
      </c>
      <c r="L28" s="26">
        <v>15722</v>
      </c>
      <c r="M28" s="28">
        <f t="shared" si="3"/>
        <v>830754.18469999987</v>
      </c>
    </row>
    <row r="29" spans="1:13" x14ac:dyDescent="0.3">
      <c r="A29" s="24" t="s">
        <v>188</v>
      </c>
      <c r="B29" s="25">
        <v>1265479497</v>
      </c>
      <c r="C29" s="26">
        <v>112785.26000000004</v>
      </c>
      <c r="D29" s="26">
        <v>-27243.299999999996</v>
      </c>
      <c r="E29" s="26">
        <f t="shared" si="0"/>
        <v>112785.26000000004</v>
      </c>
      <c r="F29" s="26">
        <v>-27243.299999999996</v>
      </c>
      <c r="G29" s="26">
        <f t="shared" si="1"/>
        <v>112785.26000000004</v>
      </c>
      <c r="H29" s="26">
        <v>-27243.299999999996</v>
      </c>
      <c r="I29" s="26">
        <f t="shared" si="2"/>
        <v>112785.26000000004</v>
      </c>
      <c r="J29" s="26">
        <v>-27243.299999999996</v>
      </c>
      <c r="K29" s="26">
        <v>66439.0867</v>
      </c>
      <c r="L29" s="26">
        <v>4560</v>
      </c>
      <c r="M29" s="28">
        <f t="shared" si="3"/>
        <v>413166.92670000024</v>
      </c>
    </row>
    <row r="30" spans="1:13" x14ac:dyDescent="0.3">
      <c r="A30" s="24" t="s">
        <v>189</v>
      </c>
      <c r="B30" s="25">
        <v>1144223330</v>
      </c>
      <c r="C30" s="26">
        <v>190867.14000000004</v>
      </c>
      <c r="D30" s="26">
        <v>-40077.589999999997</v>
      </c>
      <c r="E30" s="26">
        <f t="shared" si="0"/>
        <v>190867.14000000004</v>
      </c>
      <c r="F30" s="26">
        <v>-40077.589999999997</v>
      </c>
      <c r="G30" s="26">
        <f t="shared" si="1"/>
        <v>190867.14000000004</v>
      </c>
      <c r="H30" s="26">
        <v>-40077.589999999997</v>
      </c>
      <c r="I30" s="26">
        <f t="shared" si="2"/>
        <v>190867.14000000004</v>
      </c>
      <c r="J30" s="26">
        <v>-40077.589999999997</v>
      </c>
      <c r="K30" s="26">
        <v>269960.76619999995</v>
      </c>
      <c r="L30" s="26">
        <v>17281</v>
      </c>
      <c r="M30" s="28">
        <f t="shared" si="3"/>
        <v>890399.96620000014</v>
      </c>
    </row>
    <row r="31" spans="1:13" x14ac:dyDescent="0.3">
      <c r="A31" s="24" t="s">
        <v>190</v>
      </c>
      <c r="B31" s="25">
        <v>1205969292</v>
      </c>
      <c r="C31" s="26">
        <v>161424.80000000005</v>
      </c>
      <c r="D31" s="26">
        <v>-28516.429999999971</v>
      </c>
      <c r="E31" s="26">
        <f t="shared" si="0"/>
        <v>161424.80000000005</v>
      </c>
      <c r="F31" s="26">
        <v>-28516.429999999971</v>
      </c>
      <c r="G31" s="26">
        <f t="shared" si="1"/>
        <v>161424.80000000005</v>
      </c>
      <c r="H31" s="26">
        <v>-28516.429999999971</v>
      </c>
      <c r="I31" s="26">
        <f t="shared" si="2"/>
        <v>161424.80000000005</v>
      </c>
      <c r="J31" s="26">
        <v>-28516.429999999971</v>
      </c>
      <c r="K31" s="26">
        <v>340861.36749999999</v>
      </c>
      <c r="L31" s="27">
        <v>66838</v>
      </c>
      <c r="M31" s="28">
        <f t="shared" si="3"/>
        <v>939332.84750000038</v>
      </c>
    </row>
    <row r="32" spans="1:13" x14ac:dyDescent="0.3">
      <c r="A32" s="24" t="s">
        <v>191</v>
      </c>
      <c r="B32" s="25">
        <v>1790728319</v>
      </c>
      <c r="C32" s="26">
        <v>73615.570000000022</v>
      </c>
      <c r="D32" s="26">
        <v>-23829.989999999998</v>
      </c>
      <c r="E32" s="26">
        <f t="shared" si="0"/>
        <v>73615.570000000022</v>
      </c>
      <c r="F32" s="26">
        <v>-23829.989999999998</v>
      </c>
      <c r="G32" s="26">
        <f t="shared" si="1"/>
        <v>73615.570000000022</v>
      </c>
      <c r="H32" s="26">
        <v>-23829.989999999998</v>
      </c>
      <c r="I32" s="26">
        <f t="shared" si="2"/>
        <v>73615.570000000022</v>
      </c>
      <c r="J32" s="26">
        <v>-23829.989999999998</v>
      </c>
      <c r="K32" s="26">
        <v>152019.31899999999</v>
      </c>
      <c r="L32" s="26">
        <v>33042</v>
      </c>
      <c r="M32" s="28">
        <f t="shared" si="3"/>
        <v>384203.63900000008</v>
      </c>
    </row>
    <row r="33" spans="1:13" x14ac:dyDescent="0.3">
      <c r="A33" s="24" t="s">
        <v>192</v>
      </c>
      <c r="B33" s="25">
        <v>1508919069</v>
      </c>
      <c r="C33" s="26">
        <v>208659.34000000014</v>
      </c>
      <c r="D33" s="26">
        <v>-17073.78</v>
      </c>
      <c r="E33" s="26">
        <f t="shared" si="0"/>
        <v>208659.34000000014</v>
      </c>
      <c r="F33" s="26">
        <v>-17073.78</v>
      </c>
      <c r="G33" s="26">
        <f t="shared" si="1"/>
        <v>208659.34000000014</v>
      </c>
      <c r="H33" s="26">
        <v>-17073.78</v>
      </c>
      <c r="I33" s="26">
        <f t="shared" si="2"/>
        <v>208659.34000000014</v>
      </c>
      <c r="J33" s="26">
        <v>-17073.78</v>
      </c>
      <c r="K33" s="26">
        <v>225737.3707</v>
      </c>
      <c r="L33" s="26">
        <v>37357</v>
      </c>
      <c r="M33" s="28">
        <f t="shared" si="3"/>
        <v>1029436.6107000004</v>
      </c>
    </row>
    <row r="34" spans="1:13" x14ac:dyDescent="0.3">
      <c r="A34" s="24" t="s">
        <v>193</v>
      </c>
      <c r="B34" s="25">
        <v>1437159613</v>
      </c>
      <c r="C34" s="26">
        <v>644225.32000000263</v>
      </c>
      <c r="D34" s="26">
        <v>-155104.24000000022</v>
      </c>
      <c r="E34" s="26">
        <f t="shared" si="0"/>
        <v>644225.32000000263</v>
      </c>
      <c r="F34" s="26">
        <v>-155104.24000000022</v>
      </c>
      <c r="G34" s="26">
        <f t="shared" si="1"/>
        <v>644225.32000000263</v>
      </c>
      <c r="H34" s="26">
        <v>-155104.24000000022</v>
      </c>
      <c r="I34" s="26">
        <f t="shared" si="2"/>
        <v>644225.32000000263</v>
      </c>
      <c r="J34" s="26">
        <v>-155104.24000000022</v>
      </c>
      <c r="K34" s="26">
        <v>1993355.8052999999</v>
      </c>
      <c r="L34" s="26">
        <v>340097</v>
      </c>
      <c r="M34" s="28">
        <f t="shared" si="3"/>
        <v>4289937.1253000097</v>
      </c>
    </row>
    <row r="35" spans="1:13" x14ac:dyDescent="0.3">
      <c r="A35" s="24" t="s">
        <v>194</v>
      </c>
      <c r="B35" s="25">
        <v>1134179161</v>
      </c>
      <c r="C35" s="26">
        <v>0</v>
      </c>
      <c r="D35" s="26">
        <v>-3042.0600000000004</v>
      </c>
      <c r="E35" s="26">
        <f t="shared" si="0"/>
        <v>0</v>
      </c>
      <c r="F35" s="26">
        <v>-3042.0600000000004</v>
      </c>
      <c r="G35" s="26">
        <f t="shared" si="1"/>
        <v>0</v>
      </c>
      <c r="H35" s="26">
        <v>-3042.0600000000004</v>
      </c>
      <c r="I35" s="26">
        <f t="shared" si="2"/>
        <v>0</v>
      </c>
      <c r="J35" s="26">
        <v>-3042.0600000000004</v>
      </c>
      <c r="K35" s="26">
        <v>256576.9687</v>
      </c>
      <c r="L35" s="26">
        <v>39635</v>
      </c>
      <c r="M35" s="28">
        <f t="shared" si="3"/>
        <v>284043.72869999998</v>
      </c>
    </row>
    <row r="36" spans="1:13" x14ac:dyDescent="0.3">
      <c r="A36" s="24" t="s">
        <v>195</v>
      </c>
      <c r="B36" s="25">
        <v>1972685584</v>
      </c>
      <c r="C36" s="26">
        <v>102339.89</v>
      </c>
      <c r="D36" s="26">
        <v>-15500.639999999996</v>
      </c>
      <c r="E36" s="26">
        <f t="shared" si="0"/>
        <v>102339.89</v>
      </c>
      <c r="F36" s="26">
        <v>-15500.639999999996</v>
      </c>
      <c r="G36" s="26">
        <f t="shared" si="1"/>
        <v>102339.89</v>
      </c>
      <c r="H36" s="26">
        <v>-15500.639999999996</v>
      </c>
      <c r="I36" s="26">
        <f t="shared" si="2"/>
        <v>102339.89</v>
      </c>
      <c r="J36" s="26">
        <v>-15500.639999999996</v>
      </c>
      <c r="K36" s="26">
        <v>340912.00649999996</v>
      </c>
      <c r="L36" s="26">
        <v>210877</v>
      </c>
      <c r="M36" s="28">
        <f t="shared" si="3"/>
        <v>899146.0064999999</v>
      </c>
    </row>
    <row r="37" spans="1:13" x14ac:dyDescent="0.3">
      <c r="A37" s="29" t="s">
        <v>196</v>
      </c>
      <c r="B37" s="25">
        <v>1447763750</v>
      </c>
      <c r="C37" s="26">
        <v>0</v>
      </c>
      <c r="D37" s="26">
        <v>0</v>
      </c>
      <c r="E37" s="26">
        <f t="shared" si="0"/>
        <v>0</v>
      </c>
      <c r="F37" s="26">
        <v>0</v>
      </c>
      <c r="G37" s="26">
        <f t="shared" si="1"/>
        <v>0</v>
      </c>
      <c r="H37" s="26">
        <v>0</v>
      </c>
      <c r="I37" s="26">
        <f t="shared" si="2"/>
        <v>0</v>
      </c>
      <c r="J37" s="26">
        <v>0</v>
      </c>
      <c r="K37" s="45">
        <v>0</v>
      </c>
      <c r="L37" s="45">
        <v>0</v>
      </c>
      <c r="M37" s="28">
        <f t="shared" si="3"/>
        <v>0</v>
      </c>
    </row>
    <row r="38" spans="1:13" x14ac:dyDescent="0.3">
      <c r="A38" s="24" t="s">
        <v>197</v>
      </c>
      <c r="B38" s="25">
        <v>1043250350</v>
      </c>
      <c r="C38" s="26">
        <v>554705.58999999962</v>
      </c>
      <c r="D38" s="26">
        <v>-104507.80000000008</v>
      </c>
      <c r="E38" s="26">
        <f t="shared" si="0"/>
        <v>554705.58999999962</v>
      </c>
      <c r="F38" s="26">
        <v>-104507.80000000008</v>
      </c>
      <c r="G38" s="26">
        <f t="shared" si="1"/>
        <v>554705.58999999962</v>
      </c>
      <c r="H38" s="26">
        <v>-104507.80000000008</v>
      </c>
      <c r="I38" s="26">
        <f t="shared" si="2"/>
        <v>554705.58999999962</v>
      </c>
      <c r="J38" s="26">
        <v>-104507.80000000008</v>
      </c>
      <c r="K38" s="26">
        <v>807085.54375800001</v>
      </c>
      <c r="L38" s="26">
        <v>387861</v>
      </c>
      <c r="M38" s="28">
        <f t="shared" si="3"/>
        <v>2995737.7037579985</v>
      </c>
    </row>
    <row r="39" spans="1:13" x14ac:dyDescent="0.3">
      <c r="A39" s="24" t="s">
        <v>198</v>
      </c>
      <c r="B39" s="25">
        <v>1942226501</v>
      </c>
      <c r="C39" s="26">
        <v>137634.96999999988</v>
      </c>
      <c r="D39" s="26">
        <v>-30052.790000000015</v>
      </c>
      <c r="E39" s="26">
        <f t="shared" si="0"/>
        <v>137634.96999999988</v>
      </c>
      <c r="F39" s="26">
        <v>-30052.790000000015</v>
      </c>
      <c r="G39" s="26">
        <f t="shared" si="1"/>
        <v>137634.96999999988</v>
      </c>
      <c r="H39" s="26">
        <v>-30052.790000000015</v>
      </c>
      <c r="I39" s="26">
        <f t="shared" si="2"/>
        <v>137634.96999999988</v>
      </c>
      <c r="J39" s="26">
        <v>-30052.790000000015</v>
      </c>
      <c r="K39" s="26">
        <v>369030.23119999998</v>
      </c>
      <c r="L39" s="26">
        <v>46760</v>
      </c>
      <c r="M39" s="28">
        <f t="shared" si="3"/>
        <v>846118.95119999931</v>
      </c>
    </row>
    <row r="40" spans="1:13" x14ac:dyDescent="0.3">
      <c r="A40" s="24" t="s">
        <v>199</v>
      </c>
      <c r="B40" s="25">
        <v>1932258506</v>
      </c>
      <c r="C40" s="26">
        <v>511850.17999999854</v>
      </c>
      <c r="D40" s="26">
        <v>-108873.03000000023</v>
      </c>
      <c r="E40" s="26">
        <f t="shared" si="0"/>
        <v>511850.17999999854</v>
      </c>
      <c r="F40" s="26">
        <v>-108873.03000000023</v>
      </c>
      <c r="G40" s="26">
        <f t="shared" si="1"/>
        <v>511850.17999999854</v>
      </c>
      <c r="H40" s="26">
        <v>-108873.03000000023</v>
      </c>
      <c r="I40" s="26">
        <f t="shared" si="2"/>
        <v>511850.17999999854</v>
      </c>
      <c r="J40" s="26">
        <v>-108873.03000000023</v>
      </c>
      <c r="K40" s="26">
        <v>933920.55392999994</v>
      </c>
      <c r="L40" s="26">
        <v>277614</v>
      </c>
      <c r="M40" s="28">
        <f t="shared" si="3"/>
        <v>2823443.153929993</v>
      </c>
    </row>
    <row r="41" spans="1:13" x14ac:dyDescent="0.3">
      <c r="A41" s="24" t="s">
        <v>200</v>
      </c>
      <c r="B41" s="25">
        <v>1528444643</v>
      </c>
      <c r="C41" s="26">
        <v>9847.93</v>
      </c>
      <c r="D41" s="26">
        <v>-1264.54</v>
      </c>
      <c r="E41" s="26">
        <f t="shared" si="0"/>
        <v>9847.93</v>
      </c>
      <c r="F41" s="26">
        <v>-1264.54</v>
      </c>
      <c r="G41" s="26">
        <f t="shared" si="1"/>
        <v>9847.93</v>
      </c>
      <c r="H41" s="26">
        <v>-1264.54</v>
      </c>
      <c r="I41" s="26">
        <f t="shared" si="2"/>
        <v>9847.93</v>
      </c>
      <c r="J41" s="26">
        <v>-1264.54</v>
      </c>
      <c r="K41" s="26">
        <v>62822.129499999995</v>
      </c>
      <c r="L41" s="26">
        <v>61150</v>
      </c>
      <c r="M41" s="28">
        <f t="shared" si="3"/>
        <v>158305.68949999998</v>
      </c>
    </row>
    <row r="42" spans="1:13" x14ac:dyDescent="0.3">
      <c r="A42" s="24" t="s">
        <v>201</v>
      </c>
      <c r="B42" s="25">
        <v>1194741066</v>
      </c>
      <c r="C42" s="26">
        <v>28652.9</v>
      </c>
      <c r="D42" s="26">
        <v>-5228.6399999999994</v>
      </c>
      <c r="E42" s="26">
        <f t="shared" si="0"/>
        <v>28652.9</v>
      </c>
      <c r="F42" s="26">
        <v>-5228.6399999999994</v>
      </c>
      <c r="G42" s="26">
        <f t="shared" si="1"/>
        <v>28652.9</v>
      </c>
      <c r="H42" s="26">
        <v>-5228.6399999999994</v>
      </c>
      <c r="I42" s="26">
        <f t="shared" si="2"/>
        <v>28652.9</v>
      </c>
      <c r="J42" s="26">
        <v>-5228.6399999999994</v>
      </c>
      <c r="K42" s="26">
        <v>135532.43789999999</v>
      </c>
      <c r="L42" s="26">
        <v>15975</v>
      </c>
      <c r="M42" s="28">
        <f t="shared" si="3"/>
        <v>245204.4779</v>
      </c>
    </row>
    <row r="43" spans="1:13" x14ac:dyDescent="0.3">
      <c r="A43" s="24" t="s">
        <v>202</v>
      </c>
      <c r="B43" s="25">
        <v>1801833751</v>
      </c>
      <c r="C43" s="26">
        <v>33581.409999999996</v>
      </c>
      <c r="D43" s="26">
        <v>-10282.579999999994</v>
      </c>
      <c r="E43" s="26">
        <f t="shared" si="0"/>
        <v>33581.409999999996</v>
      </c>
      <c r="F43" s="26">
        <v>-10282.579999999994</v>
      </c>
      <c r="G43" s="26">
        <f t="shared" si="1"/>
        <v>33581.409999999996</v>
      </c>
      <c r="H43" s="26">
        <v>-10282.579999999994</v>
      </c>
      <c r="I43" s="26">
        <f t="shared" si="2"/>
        <v>33581.409999999996</v>
      </c>
      <c r="J43" s="26">
        <v>-10282.579999999994</v>
      </c>
      <c r="K43" s="26">
        <v>80592.483800000002</v>
      </c>
      <c r="L43" s="26">
        <v>14688</v>
      </c>
      <c r="M43" s="28">
        <f t="shared" si="3"/>
        <v>188475.80380000005</v>
      </c>
    </row>
    <row r="44" spans="1:13" x14ac:dyDescent="0.3">
      <c r="A44" s="24" t="s">
        <v>203</v>
      </c>
      <c r="B44" s="25">
        <v>1851390553</v>
      </c>
      <c r="C44" s="26">
        <v>942851.600000003</v>
      </c>
      <c r="D44" s="26">
        <v>-27213.059999999961</v>
      </c>
      <c r="E44" s="26">
        <f t="shared" si="0"/>
        <v>942851.600000003</v>
      </c>
      <c r="F44" s="26">
        <v>-27213.059999999961</v>
      </c>
      <c r="G44" s="26">
        <f t="shared" si="1"/>
        <v>942851.600000003</v>
      </c>
      <c r="H44" s="26">
        <v>-27213.059999999961</v>
      </c>
      <c r="I44" s="26">
        <f t="shared" si="2"/>
        <v>942851.600000003</v>
      </c>
      <c r="J44" s="26">
        <v>-27213.059999999961</v>
      </c>
      <c r="K44" s="26">
        <v>337340.804</v>
      </c>
      <c r="L44" s="26">
        <v>87411</v>
      </c>
      <c r="M44" s="28">
        <f t="shared" si="3"/>
        <v>4087305.9640000118</v>
      </c>
    </row>
    <row r="45" spans="1:13" x14ac:dyDescent="0.3">
      <c r="A45" s="24" t="s">
        <v>204</v>
      </c>
      <c r="B45" s="25">
        <v>1780622498</v>
      </c>
      <c r="C45" s="26">
        <v>66696.229999999792</v>
      </c>
      <c r="D45" s="26">
        <v>-178522.03000000044</v>
      </c>
      <c r="E45" s="26">
        <f t="shared" si="0"/>
        <v>66696.229999999792</v>
      </c>
      <c r="F45" s="26">
        <v>-178522.03000000044</v>
      </c>
      <c r="G45" s="26">
        <f t="shared" si="1"/>
        <v>66696.229999999792</v>
      </c>
      <c r="H45" s="26">
        <v>-178522.03000000044</v>
      </c>
      <c r="I45" s="26">
        <f t="shared" si="2"/>
        <v>66696.229999999792</v>
      </c>
      <c r="J45" s="26">
        <v>-178522.03000000044</v>
      </c>
      <c r="K45" s="26">
        <v>1443990.9483999999</v>
      </c>
      <c r="L45" s="26">
        <v>436564</v>
      </c>
      <c r="M45" s="28">
        <f t="shared" si="3"/>
        <v>1433251.7483999974</v>
      </c>
    </row>
    <row r="46" spans="1:13" x14ac:dyDescent="0.3">
      <c r="A46" s="24" t="s">
        <v>205</v>
      </c>
      <c r="B46" s="25">
        <v>1730261348</v>
      </c>
      <c r="C46" s="26">
        <v>358597.50000000023</v>
      </c>
      <c r="D46" s="26">
        <v>-28467.599999999995</v>
      </c>
      <c r="E46" s="26">
        <f t="shared" si="0"/>
        <v>358597.50000000023</v>
      </c>
      <c r="F46" s="26">
        <v>-28467.599999999995</v>
      </c>
      <c r="G46" s="26">
        <f t="shared" si="1"/>
        <v>358597.50000000023</v>
      </c>
      <c r="H46" s="26">
        <v>-28467.599999999995</v>
      </c>
      <c r="I46" s="26">
        <f t="shared" si="2"/>
        <v>358597.50000000023</v>
      </c>
      <c r="J46" s="26">
        <v>-28467.599999999995</v>
      </c>
      <c r="K46" s="26">
        <v>355051.03959999996</v>
      </c>
      <c r="L46" s="26">
        <v>62781</v>
      </c>
      <c r="M46" s="28">
        <f t="shared" si="3"/>
        <v>1738351.639600001</v>
      </c>
    </row>
    <row r="47" spans="1:13" x14ac:dyDescent="0.3">
      <c r="A47" s="24" t="s">
        <v>206</v>
      </c>
      <c r="B47" s="25">
        <v>1588626519</v>
      </c>
      <c r="C47" s="26">
        <v>119354.33999999991</v>
      </c>
      <c r="D47" s="26">
        <v>-89863.89</v>
      </c>
      <c r="E47" s="26">
        <f t="shared" si="0"/>
        <v>119354.33999999991</v>
      </c>
      <c r="F47" s="26">
        <v>-89863.89</v>
      </c>
      <c r="G47" s="26">
        <f t="shared" si="1"/>
        <v>119354.33999999991</v>
      </c>
      <c r="H47" s="26">
        <v>-89863.89</v>
      </c>
      <c r="I47" s="26">
        <f t="shared" si="2"/>
        <v>119354.33999999991</v>
      </c>
      <c r="J47" s="26">
        <v>-89863.89</v>
      </c>
      <c r="K47" s="26">
        <v>761802.16369999992</v>
      </c>
      <c r="L47" s="26">
        <v>436564</v>
      </c>
      <c r="M47" s="28">
        <f t="shared" si="3"/>
        <v>1316327.9636999995</v>
      </c>
    </row>
    <row r="48" spans="1:13" x14ac:dyDescent="0.3">
      <c r="A48" s="24" t="s">
        <v>207</v>
      </c>
      <c r="B48" s="25">
        <v>1508803313</v>
      </c>
      <c r="C48" s="26">
        <v>32830.17</v>
      </c>
      <c r="D48" s="26">
        <v>-7219.2800000000016</v>
      </c>
      <c r="E48" s="26">
        <f t="shared" si="0"/>
        <v>32830.17</v>
      </c>
      <c r="F48" s="26">
        <v>-7219.2800000000016</v>
      </c>
      <c r="G48" s="26">
        <f t="shared" si="1"/>
        <v>32830.17</v>
      </c>
      <c r="H48" s="26">
        <v>-7219.2800000000016</v>
      </c>
      <c r="I48" s="26">
        <f t="shared" si="2"/>
        <v>32830.17</v>
      </c>
      <c r="J48" s="26">
        <v>-7219.2800000000016</v>
      </c>
      <c r="K48" s="26">
        <v>66942.804000000004</v>
      </c>
      <c r="L48" s="26">
        <v>14665</v>
      </c>
      <c r="M48" s="28">
        <f t="shared" si="3"/>
        <v>184051.364</v>
      </c>
    </row>
    <row r="49" spans="1:13" x14ac:dyDescent="0.3">
      <c r="A49" s="24" t="s">
        <v>208</v>
      </c>
      <c r="B49" s="25">
        <v>1013949403</v>
      </c>
      <c r="C49" s="26">
        <v>119354.33999999991</v>
      </c>
      <c r="D49" s="26">
        <v>-22193.229999999985</v>
      </c>
      <c r="E49" s="26">
        <f t="shared" si="0"/>
        <v>119354.33999999991</v>
      </c>
      <c r="F49" s="26">
        <v>-22193.229999999985</v>
      </c>
      <c r="G49" s="26">
        <f t="shared" si="1"/>
        <v>119354.33999999991</v>
      </c>
      <c r="H49" s="26">
        <v>-22193.229999999985</v>
      </c>
      <c r="I49" s="26">
        <f t="shared" si="2"/>
        <v>119354.33999999991</v>
      </c>
      <c r="J49" s="26">
        <v>-22193.229999999985</v>
      </c>
      <c r="K49" s="26">
        <v>359677.47239999997</v>
      </c>
      <c r="L49" s="26">
        <v>97360</v>
      </c>
      <c r="M49" s="28">
        <f t="shared" si="3"/>
        <v>845681.91239999968</v>
      </c>
    </row>
    <row r="50" spans="1:13" x14ac:dyDescent="0.3">
      <c r="A50" s="24" t="s">
        <v>209</v>
      </c>
      <c r="B50" s="25">
        <v>1891825782</v>
      </c>
      <c r="C50" s="26">
        <v>110149.05999999994</v>
      </c>
      <c r="D50" s="26">
        <v>-29494.610000000015</v>
      </c>
      <c r="E50" s="26">
        <f t="shared" si="0"/>
        <v>110149.05999999994</v>
      </c>
      <c r="F50" s="26">
        <v>-29494.610000000015</v>
      </c>
      <c r="G50" s="26">
        <f t="shared" si="1"/>
        <v>110149.05999999994</v>
      </c>
      <c r="H50" s="26">
        <v>-29494.610000000015</v>
      </c>
      <c r="I50" s="26">
        <f t="shared" si="2"/>
        <v>110149.05999999994</v>
      </c>
      <c r="J50" s="26">
        <v>-29494.610000000015</v>
      </c>
      <c r="K50" s="26">
        <v>356213.09279999998</v>
      </c>
      <c r="L50" s="26">
        <v>54373</v>
      </c>
      <c r="M50" s="28">
        <f t="shared" si="3"/>
        <v>733203.89279999968</v>
      </c>
    </row>
    <row r="51" spans="1:13" x14ac:dyDescent="0.3">
      <c r="A51" s="24" t="s">
        <v>210</v>
      </c>
      <c r="B51" s="25">
        <v>1881637171</v>
      </c>
      <c r="C51" s="26">
        <v>24164.169999999995</v>
      </c>
      <c r="D51" s="26">
        <v>-8567.5</v>
      </c>
      <c r="E51" s="26">
        <f t="shared" si="0"/>
        <v>24164.169999999995</v>
      </c>
      <c r="F51" s="26">
        <v>-8567.5</v>
      </c>
      <c r="G51" s="26">
        <f t="shared" si="1"/>
        <v>24164.169999999995</v>
      </c>
      <c r="H51" s="26">
        <v>-8567.5</v>
      </c>
      <c r="I51" s="26">
        <f t="shared" si="2"/>
        <v>24164.169999999995</v>
      </c>
      <c r="J51" s="26">
        <v>-8567.5</v>
      </c>
      <c r="K51" s="26">
        <v>178149.74969999999</v>
      </c>
      <c r="L51" s="26">
        <v>50132</v>
      </c>
      <c r="M51" s="28">
        <f t="shared" si="3"/>
        <v>290668.42969999998</v>
      </c>
    </row>
    <row r="52" spans="1:13" x14ac:dyDescent="0.3">
      <c r="A52" s="24" t="s">
        <v>211</v>
      </c>
      <c r="B52" s="25">
        <v>1417995309</v>
      </c>
      <c r="C52" s="26">
        <v>34695.919999999998</v>
      </c>
      <c r="D52" s="26">
        <v>-5996.619999999999</v>
      </c>
      <c r="E52" s="26">
        <f t="shared" si="0"/>
        <v>34695.919999999998</v>
      </c>
      <c r="F52" s="26">
        <v>-5996.619999999999</v>
      </c>
      <c r="G52" s="26">
        <f t="shared" si="1"/>
        <v>34695.919999999998</v>
      </c>
      <c r="H52" s="26">
        <v>-5996.619999999999</v>
      </c>
      <c r="I52" s="26">
        <f t="shared" si="2"/>
        <v>34695.919999999998</v>
      </c>
      <c r="J52" s="26">
        <v>-5996.619999999999</v>
      </c>
      <c r="K52" s="26">
        <v>32891.816899999998</v>
      </c>
      <c r="L52" s="26">
        <v>1354</v>
      </c>
      <c r="M52" s="28">
        <f t="shared" si="3"/>
        <v>149043.01690000002</v>
      </c>
    </row>
    <row r="53" spans="1:13" x14ac:dyDescent="0.3">
      <c r="A53" s="24" t="s">
        <v>212</v>
      </c>
      <c r="B53" s="25">
        <v>1952349847</v>
      </c>
      <c r="C53" s="26">
        <v>-22754.410000000189</v>
      </c>
      <c r="D53" s="26">
        <v>-61748.40000000014</v>
      </c>
      <c r="E53" s="26">
        <f t="shared" si="0"/>
        <v>-22754.410000000189</v>
      </c>
      <c r="F53" s="26">
        <v>-61748.40000000014</v>
      </c>
      <c r="G53" s="26">
        <f t="shared" si="1"/>
        <v>-22754.410000000189</v>
      </c>
      <c r="H53" s="26">
        <v>-61748.40000000014</v>
      </c>
      <c r="I53" s="26">
        <f t="shared" si="2"/>
        <v>-22754.410000000189</v>
      </c>
      <c r="J53" s="26">
        <v>-61748.40000000014</v>
      </c>
      <c r="K53" s="26">
        <v>403442.58499999996</v>
      </c>
      <c r="L53" s="26">
        <v>125243</v>
      </c>
      <c r="M53" s="28">
        <f t="shared" si="3"/>
        <v>190674.34499999863</v>
      </c>
    </row>
    <row r="54" spans="1:13" x14ac:dyDescent="0.3">
      <c r="A54" s="24" t="s">
        <v>213</v>
      </c>
      <c r="B54" s="25">
        <v>1114193844</v>
      </c>
      <c r="C54" s="26">
        <v>324245.6899999989</v>
      </c>
      <c r="D54" s="26">
        <v>-120180.74999999997</v>
      </c>
      <c r="E54" s="26">
        <f t="shared" si="0"/>
        <v>324245.6899999989</v>
      </c>
      <c r="F54" s="26">
        <v>-120180.74999999997</v>
      </c>
      <c r="G54" s="26">
        <f t="shared" si="1"/>
        <v>324245.6899999989</v>
      </c>
      <c r="H54" s="26">
        <v>-120180.74999999997</v>
      </c>
      <c r="I54" s="26">
        <f t="shared" si="2"/>
        <v>324245.6899999989</v>
      </c>
      <c r="J54" s="26">
        <v>-120180.74999999997</v>
      </c>
      <c r="K54" s="26">
        <v>1357575.8229999999</v>
      </c>
      <c r="L54" s="26">
        <v>162933</v>
      </c>
      <c r="M54" s="28">
        <f t="shared" si="3"/>
        <v>2336768.5829999954</v>
      </c>
    </row>
    <row r="55" spans="1:13" x14ac:dyDescent="0.3">
      <c r="A55" s="24" t="s">
        <v>214</v>
      </c>
      <c r="B55" s="25">
        <v>1184771479</v>
      </c>
      <c r="C55" s="26">
        <v>18866.709999999995</v>
      </c>
      <c r="D55" s="26">
        <v>-8404.1500000000015</v>
      </c>
      <c r="E55" s="26">
        <f t="shared" si="0"/>
        <v>18866.709999999995</v>
      </c>
      <c r="F55" s="26">
        <v>-8404.1500000000015</v>
      </c>
      <c r="G55" s="26">
        <f t="shared" si="1"/>
        <v>18866.709999999995</v>
      </c>
      <c r="H55" s="26">
        <v>-8404.1500000000015</v>
      </c>
      <c r="I55" s="26">
        <f t="shared" si="2"/>
        <v>18866.709999999995</v>
      </c>
      <c r="J55" s="26">
        <v>-8404.1500000000015</v>
      </c>
      <c r="K55" s="26">
        <v>91699.874199999991</v>
      </c>
      <c r="L55" s="26">
        <v>9448</v>
      </c>
      <c r="M55" s="28">
        <f t="shared" si="3"/>
        <v>142998.11419999998</v>
      </c>
    </row>
    <row r="56" spans="1:13" x14ac:dyDescent="0.3">
      <c r="A56" s="24" t="s">
        <v>215</v>
      </c>
      <c r="B56" s="25">
        <v>1508804568</v>
      </c>
      <c r="C56" s="26">
        <v>104867.6700000001</v>
      </c>
      <c r="D56" s="26">
        <v>-40865.939999999973</v>
      </c>
      <c r="E56" s="26">
        <f t="shared" si="0"/>
        <v>104867.6700000001</v>
      </c>
      <c r="F56" s="26">
        <v>-40865.939999999973</v>
      </c>
      <c r="G56" s="26">
        <f t="shared" si="1"/>
        <v>104867.6700000001</v>
      </c>
      <c r="H56" s="26">
        <v>-40865.939999999973</v>
      </c>
      <c r="I56" s="26">
        <f t="shared" si="2"/>
        <v>104867.6700000001</v>
      </c>
      <c r="J56" s="26">
        <v>-40865.939999999973</v>
      </c>
      <c r="K56" s="26">
        <v>442095.5245</v>
      </c>
      <c r="L56" s="26">
        <v>89778</v>
      </c>
      <c r="M56" s="28">
        <f t="shared" si="3"/>
        <v>787880.44450000045</v>
      </c>
    </row>
    <row r="57" spans="1:13" x14ac:dyDescent="0.3">
      <c r="A57" s="24" t="s">
        <v>216</v>
      </c>
      <c r="B57" s="25">
        <v>1144281858</v>
      </c>
      <c r="C57" s="26">
        <v>209251.03999999986</v>
      </c>
      <c r="D57" s="26">
        <v>-33799.089999999997</v>
      </c>
      <c r="E57" s="26">
        <f t="shared" si="0"/>
        <v>209251.03999999986</v>
      </c>
      <c r="F57" s="26">
        <v>-33799.089999999997</v>
      </c>
      <c r="G57" s="26">
        <f t="shared" si="1"/>
        <v>209251.03999999986</v>
      </c>
      <c r="H57" s="26">
        <v>-33799.089999999997</v>
      </c>
      <c r="I57" s="26">
        <f t="shared" si="2"/>
        <v>209251.03999999986</v>
      </c>
      <c r="J57" s="26">
        <v>-33799.089999999997</v>
      </c>
      <c r="K57" s="26">
        <v>417320.64859999996</v>
      </c>
      <c r="L57" s="26">
        <v>89728</v>
      </c>
      <c r="M57" s="28">
        <f t="shared" si="3"/>
        <v>1208856.4485999998</v>
      </c>
    </row>
    <row r="58" spans="1:13" x14ac:dyDescent="0.3">
      <c r="A58" s="24" t="s">
        <v>217</v>
      </c>
      <c r="B58" s="25">
        <v>1851352561</v>
      </c>
      <c r="C58" s="26">
        <v>51771.119999999995</v>
      </c>
      <c r="D58" s="26">
        <v>-10790.239999999998</v>
      </c>
      <c r="E58" s="26">
        <f t="shared" si="0"/>
        <v>51771.119999999995</v>
      </c>
      <c r="F58" s="26">
        <v>-10790.239999999998</v>
      </c>
      <c r="G58" s="26">
        <f t="shared" si="1"/>
        <v>51771.119999999995</v>
      </c>
      <c r="H58" s="26">
        <v>-10790.239999999998</v>
      </c>
      <c r="I58" s="26">
        <f t="shared" si="2"/>
        <v>51771.119999999995</v>
      </c>
      <c r="J58" s="26">
        <v>-10790.239999999998</v>
      </c>
      <c r="K58" s="26">
        <v>171656.0589</v>
      </c>
      <c r="L58" s="26">
        <v>19615</v>
      </c>
      <c r="M58" s="28">
        <f t="shared" si="3"/>
        <v>355194.57890000002</v>
      </c>
    </row>
    <row r="59" spans="1:13" x14ac:dyDescent="0.3">
      <c r="A59" s="24" t="s">
        <v>218</v>
      </c>
      <c r="B59" s="25">
        <v>1639382716</v>
      </c>
      <c r="C59" s="26">
        <v>78982.149999999994</v>
      </c>
      <c r="D59" s="26">
        <v>-14801.600000000002</v>
      </c>
      <c r="E59" s="26">
        <f t="shared" si="0"/>
        <v>78982.149999999994</v>
      </c>
      <c r="F59" s="26">
        <v>-14801.600000000002</v>
      </c>
      <c r="G59" s="26">
        <f t="shared" si="1"/>
        <v>78982.149999999994</v>
      </c>
      <c r="H59" s="26">
        <v>-14801.600000000002</v>
      </c>
      <c r="I59" s="26">
        <f t="shared" si="2"/>
        <v>78982.149999999994</v>
      </c>
      <c r="J59" s="26">
        <v>-14801.600000000002</v>
      </c>
      <c r="K59" s="26">
        <v>323828.54009999998</v>
      </c>
      <c r="L59" s="26">
        <v>74402</v>
      </c>
      <c r="M59" s="28">
        <f t="shared" si="3"/>
        <v>654952.74009999994</v>
      </c>
    </row>
    <row r="60" spans="1:13" x14ac:dyDescent="0.3">
      <c r="A60" s="24" t="s">
        <v>219</v>
      </c>
      <c r="B60" s="25">
        <v>1336226034</v>
      </c>
      <c r="C60" s="26">
        <v>1803843.4300000011</v>
      </c>
      <c r="D60" s="26">
        <v>-325316.81000000169</v>
      </c>
      <c r="E60" s="26">
        <f t="shared" si="0"/>
        <v>1803843.4300000011</v>
      </c>
      <c r="F60" s="26">
        <v>-325316.81000000169</v>
      </c>
      <c r="G60" s="26">
        <f t="shared" si="1"/>
        <v>1803843.4300000011</v>
      </c>
      <c r="H60" s="26">
        <v>-325316.81000000169</v>
      </c>
      <c r="I60" s="26">
        <f t="shared" si="2"/>
        <v>1803843.4300000011</v>
      </c>
      <c r="J60" s="26">
        <v>-325316.81000000169</v>
      </c>
      <c r="K60" s="26">
        <v>4561199.7196999993</v>
      </c>
      <c r="L60" s="26">
        <v>1021076</v>
      </c>
      <c r="M60" s="28">
        <f t="shared" si="3"/>
        <v>11496382.199699998</v>
      </c>
    </row>
    <row r="61" spans="1:13" x14ac:dyDescent="0.3">
      <c r="A61" s="24" t="s">
        <v>220</v>
      </c>
      <c r="B61" s="25">
        <v>1407964125</v>
      </c>
      <c r="C61" s="26">
        <v>70913.220000000016</v>
      </c>
      <c r="D61" s="26">
        <v>-17106.07</v>
      </c>
      <c r="E61" s="26">
        <f t="shared" si="0"/>
        <v>70913.220000000016</v>
      </c>
      <c r="F61" s="26">
        <v>-17106.07</v>
      </c>
      <c r="G61" s="26">
        <f t="shared" si="1"/>
        <v>70913.220000000016</v>
      </c>
      <c r="H61" s="26">
        <v>-17106.07</v>
      </c>
      <c r="I61" s="26">
        <f t="shared" si="2"/>
        <v>70913.220000000016</v>
      </c>
      <c r="J61" s="26">
        <v>-17106.07</v>
      </c>
      <c r="K61" s="26">
        <v>241188.66019999998</v>
      </c>
      <c r="L61" s="26">
        <v>73702</v>
      </c>
      <c r="M61" s="28">
        <f t="shared" si="3"/>
        <v>530119.26020000002</v>
      </c>
    </row>
    <row r="62" spans="1:13" x14ac:dyDescent="0.3">
      <c r="A62" s="24" t="s">
        <v>221</v>
      </c>
      <c r="B62" s="25">
        <v>1598703290</v>
      </c>
      <c r="C62" s="26">
        <v>18930.62</v>
      </c>
      <c r="D62" s="26">
        <v>-5597.29</v>
      </c>
      <c r="E62" s="26">
        <f t="shared" si="0"/>
        <v>18930.62</v>
      </c>
      <c r="F62" s="26">
        <v>-5597.29</v>
      </c>
      <c r="G62" s="26">
        <f t="shared" si="1"/>
        <v>18930.62</v>
      </c>
      <c r="H62" s="26">
        <v>-5597.29</v>
      </c>
      <c r="I62" s="26">
        <f t="shared" si="2"/>
        <v>18930.62</v>
      </c>
      <c r="J62" s="26">
        <v>-5597.29</v>
      </c>
      <c r="K62" s="26">
        <v>63692.848299999998</v>
      </c>
      <c r="L62" s="26">
        <v>10084</v>
      </c>
      <c r="M62" s="28">
        <f t="shared" si="3"/>
        <v>127110.16829999999</v>
      </c>
    </row>
    <row r="63" spans="1:13" x14ac:dyDescent="0.3">
      <c r="A63" s="24" t="s">
        <v>222</v>
      </c>
      <c r="B63" s="25">
        <v>1326137530</v>
      </c>
      <c r="C63" s="26">
        <v>63350.709999999832</v>
      </c>
      <c r="D63" s="26">
        <v>-24001.639999999963</v>
      </c>
      <c r="E63" s="26">
        <f t="shared" si="0"/>
        <v>63350.709999999832</v>
      </c>
      <c r="F63" s="26">
        <v>-24001.639999999963</v>
      </c>
      <c r="G63" s="26">
        <f t="shared" si="1"/>
        <v>63350.709999999832</v>
      </c>
      <c r="H63" s="26">
        <v>-24001.639999999963</v>
      </c>
      <c r="I63" s="26">
        <f t="shared" si="2"/>
        <v>63350.709999999832</v>
      </c>
      <c r="J63" s="26">
        <v>-24001.639999999963</v>
      </c>
      <c r="K63" s="26">
        <v>501967.86079999997</v>
      </c>
      <c r="L63" s="26">
        <v>84713</v>
      </c>
      <c r="M63" s="28">
        <f t="shared" si="3"/>
        <v>744077.14079999947</v>
      </c>
    </row>
    <row r="64" spans="1:13" x14ac:dyDescent="0.3">
      <c r="A64" s="29" t="s">
        <v>223</v>
      </c>
      <c r="B64" s="25">
        <v>1578501490</v>
      </c>
      <c r="C64" s="26">
        <v>18089.290000000008</v>
      </c>
      <c r="D64" s="26">
        <v>-3017.9799999999996</v>
      </c>
      <c r="E64" s="26">
        <f t="shared" si="0"/>
        <v>18089.290000000008</v>
      </c>
      <c r="F64" s="26">
        <v>-3017.9799999999996</v>
      </c>
      <c r="G64" s="26">
        <f t="shared" si="1"/>
        <v>18089.290000000008</v>
      </c>
      <c r="H64" s="26">
        <v>-3017.9799999999996</v>
      </c>
      <c r="I64" s="26">
        <f t="shared" si="2"/>
        <v>18089.290000000008</v>
      </c>
      <c r="J64" s="26">
        <v>-3017.9799999999996</v>
      </c>
      <c r="K64" s="26">
        <v>65537.820399999997</v>
      </c>
      <c r="L64" s="26">
        <v>14727</v>
      </c>
      <c r="M64" s="28">
        <f t="shared" si="3"/>
        <v>140550.06040000005</v>
      </c>
    </row>
    <row r="65" spans="1:13" x14ac:dyDescent="0.3">
      <c r="A65" s="24" t="s">
        <v>224</v>
      </c>
      <c r="B65" s="25">
        <v>1588868400</v>
      </c>
      <c r="C65" s="26">
        <v>67879.34</v>
      </c>
      <c r="D65" s="26">
        <v>-23814.929999999997</v>
      </c>
      <c r="E65" s="26">
        <f t="shared" si="0"/>
        <v>67879.34</v>
      </c>
      <c r="F65" s="26">
        <v>-23814.929999999997</v>
      </c>
      <c r="G65" s="26">
        <f t="shared" si="1"/>
        <v>67879.34</v>
      </c>
      <c r="H65" s="26">
        <v>-23814.929999999997</v>
      </c>
      <c r="I65" s="26">
        <f t="shared" si="2"/>
        <v>67879.34</v>
      </c>
      <c r="J65" s="26">
        <v>-23814.929999999997</v>
      </c>
      <c r="K65" s="26">
        <v>201004.2751</v>
      </c>
      <c r="L65" s="26">
        <v>24380</v>
      </c>
      <c r="M65" s="28">
        <f t="shared" si="3"/>
        <v>401641.91509999998</v>
      </c>
    </row>
    <row r="66" spans="1:13" x14ac:dyDescent="0.3">
      <c r="A66" s="24" t="s">
        <v>225</v>
      </c>
      <c r="B66" s="25">
        <v>1720027147</v>
      </c>
      <c r="C66" s="26">
        <v>486764.13999999978</v>
      </c>
      <c r="D66" s="26">
        <v>-32884.550000000003</v>
      </c>
      <c r="E66" s="26">
        <f t="shared" si="0"/>
        <v>486764.13999999978</v>
      </c>
      <c r="F66" s="26">
        <v>-32884.550000000003</v>
      </c>
      <c r="G66" s="26">
        <f t="shared" si="1"/>
        <v>486764.13999999978</v>
      </c>
      <c r="H66" s="26">
        <v>-32884.550000000003</v>
      </c>
      <c r="I66" s="26">
        <f t="shared" si="2"/>
        <v>486764.13999999978</v>
      </c>
      <c r="J66" s="26">
        <v>-32884.550000000003</v>
      </c>
      <c r="K66" s="26">
        <v>636426.78480000002</v>
      </c>
      <c r="L66" s="26">
        <v>114237</v>
      </c>
      <c r="M66" s="28">
        <f t="shared" si="3"/>
        <v>2566182.144799999</v>
      </c>
    </row>
    <row r="67" spans="1:13" x14ac:dyDescent="0.3">
      <c r="A67" s="24" t="s">
        <v>226</v>
      </c>
      <c r="B67" s="25">
        <v>1629178629</v>
      </c>
      <c r="C67" s="26">
        <v>188604.28999999992</v>
      </c>
      <c r="D67" s="26">
        <v>-28907.129999999983</v>
      </c>
      <c r="E67" s="26">
        <f t="shared" si="0"/>
        <v>188604.28999999992</v>
      </c>
      <c r="F67" s="26">
        <v>-28907.129999999983</v>
      </c>
      <c r="G67" s="26">
        <f t="shared" si="1"/>
        <v>188604.28999999992</v>
      </c>
      <c r="H67" s="26">
        <v>-28907.129999999983</v>
      </c>
      <c r="I67" s="26">
        <f t="shared" si="2"/>
        <v>188604.28999999992</v>
      </c>
      <c r="J67" s="26">
        <v>-28907.129999999983</v>
      </c>
      <c r="K67" s="26">
        <v>816675.64389999991</v>
      </c>
      <c r="L67" s="26">
        <v>88664</v>
      </c>
      <c r="M67" s="28">
        <f t="shared" si="3"/>
        <v>1544128.2838999997</v>
      </c>
    </row>
    <row r="68" spans="1:13" x14ac:dyDescent="0.3">
      <c r="A68" s="24" t="s">
        <v>227</v>
      </c>
      <c r="B68" s="25">
        <v>1760445191</v>
      </c>
      <c r="C68" s="26">
        <v>60511.150000000009</v>
      </c>
      <c r="D68" s="26">
        <v>-13979.909999999996</v>
      </c>
      <c r="E68" s="26">
        <f t="shared" si="0"/>
        <v>60511.150000000009</v>
      </c>
      <c r="F68" s="26">
        <v>-13979.909999999996</v>
      </c>
      <c r="G68" s="26">
        <f t="shared" si="1"/>
        <v>60511.150000000009</v>
      </c>
      <c r="H68" s="26">
        <v>-13979.909999999996</v>
      </c>
      <c r="I68" s="26">
        <f t="shared" si="2"/>
        <v>60511.150000000009</v>
      </c>
      <c r="J68" s="26">
        <v>-13979.909999999996</v>
      </c>
      <c r="K68" s="26">
        <v>219231.24339999998</v>
      </c>
      <c r="L68" s="26">
        <v>43548</v>
      </c>
      <c r="M68" s="28">
        <f t="shared" si="3"/>
        <v>448904.2034</v>
      </c>
    </row>
    <row r="69" spans="1:13" x14ac:dyDescent="0.3">
      <c r="A69" s="24" t="s">
        <v>228</v>
      </c>
      <c r="B69" s="25">
        <v>1801895230</v>
      </c>
      <c r="C69" s="26">
        <v>95033.729999999981</v>
      </c>
      <c r="D69" s="26">
        <v>-17889.78</v>
      </c>
      <c r="E69" s="26">
        <f t="shared" si="0"/>
        <v>95033.729999999981</v>
      </c>
      <c r="F69" s="26">
        <v>-17889.78</v>
      </c>
      <c r="G69" s="26">
        <f t="shared" si="1"/>
        <v>95033.729999999981</v>
      </c>
      <c r="H69" s="26">
        <v>-17889.78</v>
      </c>
      <c r="I69" s="26">
        <f t="shared" si="2"/>
        <v>95033.729999999981</v>
      </c>
      <c r="J69" s="26">
        <v>-17889.78</v>
      </c>
      <c r="K69" s="26">
        <v>103202.5321</v>
      </c>
      <c r="L69" s="26">
        <v>13813</v>
      </c>
      <c r="M69" s="28">
        <f t="shared" si="3"/>
        <v>425591.33209999994</v>
      </c>
    </row>
    <row r="70" spans="1:13" x14ac:dyDescent="0.3">
      <c r="A70" s="24" t="s">
        <v>229</v>
      </c>
      <c r="B70" s="25">
        <v>1972539278</v>
      </c>
      <c r="C70" s="26">
        <v>79474.010000000009</v>
      </c>
      <c r="D70" s="26">
        <v>-28595.519999999997</v>
      </c>
      <c r="E70" s="26">
        <f t="shared" si="0"/>
        <v>79474.010000000009</v>
      </c>
      <c r="F70" s="26">
        <v>-28595.519999999997</v>
      </c>
      <c r="G70" s="26">
        <f t="shared" si="1"/>
        <v>79474.010000000009</v>
      </c>
      <c r="H70" s="26">
        <v>-28595.519999999997</v>
      </c>
      <c r="I70" s="26">
        <f t="shared" si="2"/>
        <v>79474.010000000009</v>
      </c>
      <c r="J70" s="26">
        <v>-28595.519999999997</v>
      </c>
      <c r="K70" s="26">
        <v>218872.69379999998</v>
      </c>
      <c r="L70" s="26">
        <v>28072</v>
      </c>
      <c r="M70" s="28">
        <f t="shared" si="3"/>
        <v>450458.65380000009</v>
      </c>
    </row>
    <row r="71" spans="1:13" x14ac:dyDescent="0.3">
      <c r="A71" s="24" t="s">
        <v>230</v>
      </c>
      <c r="B71" s="25">
        <v>1033155148</v>
      </c>
      <c r="C71" s="26">
        <v>340650.90000000037</v>
      </c>
      <c r="D71" s="26">
        <v>-59959.390000000072</v>
      </c>
      <c r="E71" s="26">
        <f t="shared" si="0"/>
        <v>340650.90000000037</v>
      </c>
      <c r="F71" s="26">
        <v>-59959.390000000072</v>
      </c>
      <c r="G71" s="26">
        <f t="shared" si="1"/>
        <v>340650.90000000037</v>
      </c>
      <c r="H71" s="26">
        <v>-59959.390000000072</v>
      </c>
      <c r="I71" s="26">
        <f t="shared" si="2"/>
        <v>340650.90000000037</v>
      </c>
      <c r="J71" s="26">
        <v>-59959.390000000072</v>
      </c>
      <c r="K71" s="26">
        <v>270016.75870000001</v>
      </c>
      <c r="L71" s="26">
        <v>76832</v>
      </c>
      <c r="M71" s="28">
        <f t="shared" si="3"/>
        <v>1469614.7987000011</v>
      </c>
    </row>
    <row r="72" spans="1:13" x14ac:dyDescent="0.3">
      <c r="A72" s="24" t="s">
        <v>231</v>
      </c>
      <c r="B72" s="25">
        <v>1811925100</v>
      </c>
      <c r="C72" s="26">
        <v>17153.57</v>
      </c>
      <c r="D72" s="26">
        <v>-1931.76</v>
      </c>
      <c r="E72" s="26">
        <f t="shared" ref="E72:E96" si="4">+C72</f>
        <v>17153.57</v>
      </c>
      <c r="F72" s="26">
        <v>-1931.76</v>
      </c>
      <c r="G72" s="26">
        <f t="shared" ref="G72:G96" si="5">+C72</f>
        <v>17153.57</v>
      </c>
      <c r="H72" s="26">
        <v>-1931.76</v>
      </c>
      <c r="I72" s="26">
        <f t="shared" ref="I72:I96" si="6">+C72</f>
        <v>17153.57</v>
      </c>
      <c r="J72" s="26">
        <v>-1931.76</v>
      </c>
      <c r="K72" s="26">
        <v>29727.535499999998</v>
      </c>
      <c r="L72" s="26">
        <v>6281</v>
      </c>
      <c r="M72" s="28">
        <f t="shared" ref="M72:M96" si="7">SUM(C72:L72)</f>
        <v>96895.775499999989</v>
      </c>
    </row>
    <row r="73" spans="1:13" x14ac:dyDescent="0.3">
      <c r="A73" s="24" t="s">
        <v>232</v>
      </c>
      <c r="B73" s="25">
        <v>1619965274</v>
      </c>
      <c r="C73" s="26">
        <v>105327.37000000021</v>
      </c>
      <c r="D73" s="26">
        <v>-25122.330000000009</v>
      </c>
      <c r="E73" s="26">
        <f t="shared" si="4"/>
        <v>105327.37000000021</v>
      </c>
      <c r="F73" s="26">
        <v>-25122.330000000009</v>
      </c>
      <c r="G73" s="26">
        <f t="shared" si="5"/>
        <v>105327.37000000021</v>
      </c>
      <c r="H73" s="26">
        <v>-25122.330000000009</v>
      </c>
      <c r="I73" s="26">
        <f t="shared" si="6"/>
        <v>105327.37000000021</v>
      </c>
      <c r="J73" s="26">
        <v>-25122.330000000009</v>
      </c>
      <c r="K73" s="26">
        <v>512934.0122</v>
      </c>
      <c r="L73" s="26">
        <v>84842</v>
      </c>
      <c r="M73" s="28">
        <f t="shared" si="7"/>
        <v>918596.17220000084</v>
      </c>
    </row>
    <row r="74" spans="1:13" x14ac:dyDescent="0.3">
      <c r="A74" s="24" t="s">
        <v>233</v>
      </c>
      <c r="B74" s="25">
        <v>1861468803</v>
      </c>
      <c r="C74" s="26">
        <v>88932.56999999992</v>
      </c>
      <c r="D74" s="26">
        <v>-45124.899999999994</v>
      </c>
      <c r="E74" s="26">
        <f t="shared" si="4"/>
        <v>88932.56999999992</v>
      </c>
      <c r="F74" s="26">
        <v>-45124.899999999994</v>
      </c>
      <c r="G74" s="26">
        <f t="shared" si="5"/>
        <v>88932.56999999992</v>
      </c>
      <c r="H74" s="26">
        <v>-45124.899999999994</v>
      </c>
      <c r="I74" s="26">
        <f t="shared" si="6"/>
        <v>88932.56999999992</v>
      </c>
      <c r="J74" s="26">
        <v>-45124.899999999994</v>
      </c>
      <c r="K74" s="26">
        <v>425663.01949999999</v>
      </c>
      <c r="L74" s="26">
        <v>186018</v>
      </c>
      <c r="M74" s="28">
        <f t="shared" si="7"/>
        <v>786911.69949999964</v>
      </c>
    </row>
    <row r="75" spans="1:13" x14ac:dyDescent="0.3">
      <c r="A75" s="24" t="s">
        <v>234</v>
      </c>
      <c r="B75" s="25">
        <v>1861489809</v>
      </c>
      <c r="C75" s="26">
        <v>171766.26</v>
      </c>
      <c r="D75" s="26">
        <v>-41758.040000000023</v>
      </c>
      <c r="E75" s="26">
        <f t="shared" si="4"/>
        <v>171766.26</v>
      </c>
      <c r="F75" s="26">
        <v>-41758.040000000023</v>
      </c>
      <c r="G75" s="26">
        <f t="shared" si="5"/>
        <v>171766.26</v>
      </c>
      <c r="H75" s="26">
        <v>-41758.040000000023</v>
      </c>
      <c r="I75" s="26">
        <f t="shared" si="6"/>
        <v>171766.26</v>
      </c>
      <c r="J75" s="26">
        <v>-41758.040000000023</v>
      </c>
      <c r="K75" s="26">
        <v>512319.83659999998</v>
      </c>
      <c r="L75" s="26">
        <v>97316</v>
      </c>
      <c r="M75" s="28">
        <f t="shared" si="7"/>
        <v>1129668.7165999999</v>
      </c>
    </row>
    <row r="76" spans="1:13" x14ac:dyDescent="0.3">
      <c r="A76" s="24" t="s">
        <v>235</v>
      </c>
      <c r="B76" s="25">
        <v>1437250347</v>
      </c>
      <c r="C76" s="26">
        <v>155410.86000000019</v>
      </c>
      <c r="D76" s="26">
        <v>-38007.719999999987</v>
      </c>
      <c r="E76" s="26">
        <f t="shared" si="4"/>
        <v>155410.86000000019</v>
      </c>
      <c r="F76" s="26">
        <v>-38007.719999999987</v>
      </c>
      <c r="G76" s="26">
        <f t="shared" si="5"/>
        <v>155410.86000000019</v>
      </c>
      <c r="H76" s="26">
        <v>-38007.719999999987</v>
      </c>
      <c r="I76" s="26">
        <f t="shared" si="6"/>
        <v>155410.86000000019</v>
      </c>
      <c r="J76" s="26">
        <v>-38007.719999999987</v>
      </c>
      <c r="K76" s="26">
        <v>477025.04509999999</v>
      </c>
      <c r="L76" s="26">
        <v>102811</v>
      </c>
      <c r="M76" s="28">
        <f t="shared" si="7"/>
        <v>1049448.6051000007</v>
      </c>
    </row>
    <row r="77" spans="1:13" x14ac:dyDescent="0.3">
      <c r="A77" s="24" t="s">
        <v>236</v>
      </c>
      <c r="B77" s="25">
        <v>1225083413</v>
      </c>
      <c r="C77" s="26">
        <v>117170.56999999998</v>
      </c>
      <c r="D77" s="26">
        <v>-20992.439999999991</v>
      </c>
      <c r="E77" s="26">
        <f t="shared" si="4"/>
        <v>117170.56999999998</v>
      </c>
      <c r="F77" s="26">
        <v>-20992.439999999991</v>
      </c>
      <c r="G77" s="26">
        <f t="shared" si="5"/>
        <v>117170.56999999998</v>
      </c>
      <c r="H77" s="26">
        <v>-20992.439999999991</v>
      </c>
      <c r="I77" s="26">
        <f t="shared" si="6"/>
        <v>117170.56999999998</v>
      </c>
      <c r="J77" s="26">
        <v>-20992.439999999991</v>
      </c>
      <c r="K77" s="26">
        <v>338128.2746</v>
      </c>
      <c r="L77" s="26">
        <v>129759</v>
      </c>
      <c r="M77" s="28">
        <f t="shared" si="7"/>
        <v>852599.79459999991</v>
      </c>
    </row>
    <row r="78" spans="1:13" x14ac:dyDescent="0.3">
      <c r="A78" s="24" t="s">
        <v>237</v>
      </c>
      <c r="B78" s="25">
        <v>1225076813</v>
      </c>
      <c r="C78" s="26">
        <v>140331.59999999998</v>
      </c>
      <c r="D78" s="26">
        <v>-36325.259999999995</v>
      </c>
      <c r="E78" s="26">
        <f t="shared" si="4"/>
        <v>140331.59999999998</v>
      </c>
      <c r="F78" s="26">
        <v>-36325.259999999995</v>
      </c>
      <c r="G78" s="26">
        <f t="shared" si="5"/>
        <v>140331.59999999998</v>
      </c>
      <c r="H78" s="26">
        <v>-36325.259999999995</v>
      </c>
      <c r="I78" s="26">
        <f t="shared" si="6"/>
        <v>140331.59999999998</v>
      </c>
      <c r="J78" s="26">
        <v>-36325.259999999995</v>
      </c>
      <c r="K78" s="26">
        <v>438756.52209999994</v>
      </c>
      <c r="L78" s="26">
        <v>106135</v>
      </c>
      <c r="M78" s="28">
        <f t="shared" si="7"/>
        <v>960916.88209999981</v>
      </c>
    </row>
    <row r="79" spans="1:13" x14ac:dyDescent="0.3">
      <c r="A79" s="24" t="s">
        <v>238</v>
      </c>
      <c r="B79" s="25">
        <v>1114924644</v>
      </c>
      <c r="C79" s="26">
        <v>106148.1299999999</v>
      </c>
      <c r="D79" s="26">
        <v>-21732.500000000004</v>
      </c>
      <c r="E79" s="26">
        <f t="shared" si="4"/>
        <v>106148.1299999999</v>
      </c>
      <c r="F79" s="26">
        <v>-21732.500000000004</v>
      </c>
      <c r="G79" s="26">
        <f t="shared" si="5"/>
        <v>106148.1299999999</v>
      </c>
      <c r="H79" s="26">
        <v>-21732.500000000004</v>
      </c>
      <c r="I79" s="26">
        <f t="shared" si="6"/>
        <v>106148.1299999999</v>
      </c>
      <c r="J79" s="26">
        <v>-21732.500000000004</v>
      </c>
      <c r="K79" s="26">
        <v>157529.27189999999</v>
      </c>
      <c r="L79" s="26">
        <v>46665</v>
      </c>
      <c r="M79" s="28">
        <f t="shared" si="7"/>
        <v>541856.7918999996</v>
      </c>
    </row>
    <row r="80" spans="1:13" x14ac:dyDescent="0.3">
      <c r="A80" s="24" t="s">
        <v>239</v>
      </c>
      <c r="B80" s="25">
        <v>1922150812</v>
      </c>
      <c r="C80" s="26">
        <v>82890.340000000011</v>
      </c>
      <c r="D80" s="26">
        <v>-25737.229999999985</v>
      </c>
      <c r="E80" s="26">
        <f t="shared" si="4"/>
        <v>82890.340000000011</v>
      </c>
      <c r="F80" s="26">
        <v>-25737.229999999985</v>
      </c>
      <c r="G80" s="26">
        <f t="shared" si="5"/>
        <v>82890.340000000011</v>
      </c>
      <c r="H80" s="26">
        <v>-25737.229999999985</v>
      </c>
      <c r="I80" s="26">
        <f t="shared" si="6"/>
        <v>82890.340000000011</v>
      </c>
      <c r="J80" s="26">
        <v>-25737.229999999985</v>
      </c>
      <c r="K80" s="26">
        <v>327261.01979999995</v>
      </c>
      <c r="L80" s="26">
        <v>71568</v>
      </c>
      <c r="M80" s="28">
        <f t="shared" si="7"/>
        <v>627441.45980000007</v>
      </c>
    </row>
    <row r="81" spans="1:13" x14ac:dyDescent="0.3">
      <c r="A81" s="24" t="s">
        <v>240</v>
      </c>
      <c r="B81" s="25">
        <v>1952306862</v>
      </c>
      <c r="C81" s="26">
        <v>31432.34</v>
      </c>
      <c r="D81" s="26">
        <v>-16982.86</v>
      </c>
      <c r="E81" s="26">
        <f t="shared" si="4"/>
        <v>31432.34</v>
      </c>
      <c r="F81" s="26">
        <v>-16982.86</v>
      </c>
      <c r="G81" s="26">
        <f t="shared" si="5"/>
        <v>31432.34</v>
      </c>
      <c r="H81" s="26">
        <v>-16982.86</v>
      </c>
      <c r="I81" s="26">
        <f t="shared" si="6"/>
        <v>31432.34</v>
      </c>
      <c r="J81" s="26">
        <v>-16982.86</v>
      </c>
      <c r="K81" s="26">
        <v>159374.57639999999</v>
      </c>
      <c r="L81" s="26">
        <v>44085</v>
      </c>
      <c r="M81" s="28">
        <f t="shared" si="7"/>
        <v>261257.4964</v>
      </c>
    </row>
    <row r="82" spans="1:13" x14ac:dyDescent="0.3">
      <c r="A82" s="24" t="s">
        <v>241</v>
      </c>
      <c r="B82" s="25">
        <v>1306843107</v>
      </c>
      <c r="C82" s="26">
        <v>115022.11000000003</v>
      </c>
      <c r="D82" s="26">
        <v>-25946.480000000025</v>
      </c>
      <c r="E82" s="26">
        <f t="shared" si="4"/>
        <v>115022.11000000003</v>
      </c>
      <c r="F82" s="26">
        <v>-25946.480000000025</v>
      </c>
      <c r="G82" s="26">
        <f t="shared" si="5"/>
        <v>115022.11000000003</v>
      </c>
      <c r="H82" s="26">
        <v>-25946.480000000025</v>
      </c>
      <c r="I82" s="26">
        <f t="shared" si="6"/>
        <v>115022.11000000003</v>
      </c>
      <c r="J82" s="26">
        <v>-25946.480000000025</v>
      </c>
      <c r="K82" s="26">
        <v>401824.83249999996</v>
      </c>
      <c r="L82" s="26">
        <v>71599</v>
      </c>
      <c r="M82" s="28">
        <f t="shared" si="7"/>
        <v>829726.35250000004</v>
      </c>
    </row>
    <row r="83" spans="1:13" x14ac:dyDescent="0.3">
      <c r="A83" s="24" t="s">
        <v>242</v>
      </c>
      <c r="B83" s="25">
        <v>1275571630</v>
      </c>
      <c r="C83" s="26">
        <v>2081</v>
      </c>
      <c r="D83" s="26">
        <v>-4812.26</v>
      </c>
      <c r="E83" s="26">
        <f t="shared" si="4"/>
        <v>2081</v>
      </c>
      <c r="F83" s="26">
        <v>-4812.26</v>
      </c>
      <c r="G83" s="26">
        <f t="shared" si="5"/>
        <v>2081</v>
      </c>
      <c r="H83" s="26">
        <v>-4812.26</v>
      </c>
      <c r="I83" s="26">
        <f t="shared" si="6"/>
        <v>2081</v>
      </c>
      <c r="J83" s="26">
        <v>-4812.26</v>
      </c>
      <c r="K83" s="26">
        <v>82871.593999999997</v>
      </c>
      <c r="L83" s="26">
        <v>16067</v>
      </c>
      <c r="M83" s="28">
        <f t="shared" si="7"/>
        <v>88013.554000000004</v>
      </c>
    </row>
    <row r="84" spans="1:13" x14ac:dyDescent="0.3">
      <c r="A84" s="24" t="s">
        <v>243</v>
      </c>
      <c r="B84" s="25">
        <v>1972627057</v>
      </c>
      <c r="C84" s="26">
        <v>48523.200000000004</v>
      </c>
      <c r="D84" s="26">
        <v>-11517.280000000002</v>
      </c>
      <c r="E84" s="26">
        <f t="shared" si="4"/>
        <v>48523.200000000004</v>
      </c>
      <c r="F84" s="26">
        <v>-11517.280000000002</v>
      </c>
      <c r="G84" s="26">
        <f t="shared" si="5"/>
        <v>48523.200000000004</v>
      </c>
      <c r="H84" s="26">
        <v>-11517.280000000002</v>
      </c>
      <c r="I84" s="26">
        <f t="shared" si="6"/>
        <v>48523.200000000004</v>
      </c>
      <c r="J84" s="26">
        <v>-11517.280000000002</v>
      </c>
      <c r="K84" s="26">
        <v>120803.80129999999</v>
      </c>
      <c r="L84" s="26">
        <v>19688</v>
      </c>
      <c r="M84" s="28">
        <f t="shared" si="7"/>
        <v>288515.48129999998</v>
      </c>
    </row>
    <row r="85" spans="1:13" x14ac:dyDescent="0.3">
      <c r="A85" s="24" t="s">
        <v>244</v>
      </c>
      <c r="B85" s="25">
        <v>1104913326</v>
      </c>
      <c r="C85" s="26">
        <v>268349.05999999994</v>
      </c>
      <c r="D85" s="26">
        <v>-32120.19000000001</v>
      </c>
      <c r="E85" s="26">
        <f t="shared" si="4"/>
        <v>268349.05999999994</v>
      </c>
      <c r="F85" s="26">
        <v>-32120.19000000001</v>
      </c>
      <c r="G85" s="26">
        <f t="shared" si="5"/>
        <v>268349.05999999994</v>
      </c>
      <c r="H85" s="26">
        <v>-32120.19000000001</v>
      </c>
      <c r="I85" s="26">
        <f t="shared" si="6"/>
        <v>268349.05999999994</v>
      </c>
      <c r="J85" s="26">
        <v>-32120.19000000001</v>
      </c>
      <c r="K85" s="26">
        <v>439470.61309999996</v>
      </c>
      <c r="L85" s="26">
        <v>69576</v>
      </c>
      <c r="M85" s="28">
        <f t="shared" si="7"/>
        <v>1453962.0930999997</v>
      </c>
    </row>
    <row r="86" spans="1:13" x14ac:dyDescent="0.3">
      <c r="A86" s="24" t="s">
        <v>245</v>
      </c>
      <c r="B86" s="25">
        <v>1376530725</v>
      </c>
      <c r="C86" s="26">
        <v>79333.480000000054</v>
      </c>
      <c r="D86" s="26">
        <v>-19767.819999999989</v>
      </c>
      <c r="E86" s="26">
        <f t="shared" si="4"/>
        <v>79333.480000000054</v>
      </c>
      <c r="F86" s="26">
        <v>-19767.819999999989</v>
      </c>
      <c r="G86" s="26">
        <f t="shared" si="5"/>
        <v>79333.480000000054</v>
      </c>
      <c r="H86" s="26">
        <v>-19767.819999999989</v>
      </c>
      <c r="I86" s="26">
        <f t="shared" si="6"/>
        <v>79333.480000000054</v>
      </c>
      <c r="J86" s="26">
        <v>-19767.819999999989</v>
      </c>
      <c r="K86" s="26">
        <v>0</v>
      </c>
      <c r="L86" s="26">
        <v>0</v>
      </c>
      <c r="M86" s="28">
        <f t="shared" si="7"/>
        <v>238262.64000000028</v>
      </c>
    </row>
    <row r="87" spans="1:13" x14ac:dyDescent="0.3">
      <c r="A87" s="24" t="s">
        <v>246</v>
      </c>
      <c r="B87" s="25">
        <v>1922098029</v>
      </c>
      <c r="C87" s="26">
        <v>1300226.9899999956</v>
      </c>
      <c r="D87" s="26">
        <v>-195296.51999999944</v>
      </c>
      <c r="E87" s="26">
        <f t="shared" si="4"/>
        <v>1300226.9899999956</v>
      </c>
      <c r="F87" s="26">
        <v>-195296.51999999944</v>
      </c>
      <c r="G87" s="26">
        <f t="shared" si="5"/>
        <v>1300226.9899999956</v>
      </c>
      <c r="H87" s="26">
        <v>-195296.51999999944</v>
      </c>
      <c r="I87" s="26">
        <f t="shared" si="6"/>
        <v>1300226.9899999956</v>
      </c>
      <c r="J87" s="26">
        <v>-195296.51999999944</v>
      </c>
      <c r="K87" s="26">
        <v>3697502.4894999997</v>
      </c>
      <c r="L87" s="26">
        <v>685745</v>
      </c>
      <c r="M87" s="28">
        <f t="shared" si="7"/>
        <v>8802969.3694999833</v>
      </c>
    </row>
    <row r="88" spans="1:13" x14ac:dyDescent="0.3">
      <c r="A88" s="24" t="s">
        <v>247</v>
      </c>
      <c r="B88" s="25">
        <v>1750463873</v>
      </c>
      <c r="C88" s="26">
        <v>53067.100000000006</v>
      </c>
      <c r="D88" s="26">
        <v>-17239.339999999997</v>
      </c>
      <c r="E88" s="26">
        <f t="shared" si="4"/>
        <v>53067.100000000006</v>
      </c>
      <c r="F88" s="26">
        <v>-17239.339999999997</v>
      </c>
      <c r="G88" s="26">
        <f t="shared" si="5"/>
        <v>53067.100000000006</v>
      </c>
      <c r="H88" s="26">
        <v>-17239.339999999997</v>
      </c>
      <c r="I88" s="26">
        <f t="shared" si="6"/>
        <v>53067.100000000006</v>
      </c>
      <c r="J88" s="26">
        <v>-17239.339999999997</v>
      </c>
      <c r="K88" s="26">
        <v>201831.51299999998</v>
      </c>
      <c r="L88" s="26">
        <v>24742</v>
      </c>
      <c r="M88" s="28">
        <f t="shared" si="7"/>
        <v>369884.55300000001</v>
      </c>
    </row>
    <row r="89" spans="1:13" x14ac:dyDescent="0.3">
      <c r="A89" s="24" t="s">
        <v>248</v>
      </c>
      <c r="B89" s="25">
        <v>1275515272</v>
      </c>
      <c r="C89" s="26">
        <v>37473.710000000006</v>
      </c>
      <c r="D89" s="26">
        <v>-14767.050000000007</v>
      </c>
      <c r="E89" s="26">
        <f t="shared" si="4"/>
        <v>37473.710000000006</v>
      </c>
      <c r="F89" s="26">
        <v>-14767.050000000007</v>
      </c>
      <c r="G89" s="26">
        <f t="shared" si="5"/>
        <v>37473.710000000006</v>
      </c>
      <c r="H89" s="26">
        <v>-14767.050000000007</v>
      </c>
      <c r="I89" s="26">
        <f t="shared" si="6"/>
        <v>37473.710000000006</v>
      </c>
      <c r="J89" s="26">
        <v>-14767.050000000007</v>
      </c>
      <c r="K89" s="26">
        <v>195196.6004</v>
      </c>
      <c r="L89" s="26">
        <v>19535</v>
      </c>
      <c r="M89" s="28">
        <f t="shared" si="7"/>
        <v>305558.24040000001</v>
      </c>
    </row>
    <row r="90" spans="1:13" x14ac:dyDescent="0.3">
      <c r="A90" s="24" t="s">
        <v>249</v>
      </c>
      <c r="B90" s="25">
        <v>1790821817</v>
      </c>
      <c r="C90" s="26">
        <v>21217.069999999992</v>
      </c>
      <c r="D90" s="26">
        <v>-2907.91</v>
      </c>
      <c r="E90" s="26">
        <f t="shared" si="4"/>
        <v>21217.069999999992</v>
      </c>
      <c r="F90" s="26">
        <v>-2907.91</v>
      </c>
      <c r="G90" s="26">
        <f t="shared" si="5"/>
        <v>21217.069999999992</v>
      </c>
      <c r="H90" s="26">
        <v>-2907.91</v>
      </c>
      <c r="I90" s="26">
        <f t="shared" si="6"/>
        <v>21217.069999999992</v>
      </c>
      <c r="J90" s="26">
        <v>-2907.91</v>
      </c>
      <c r="K90" s="26">
        <v>56539.085799999993</v>
      </c>
      <c r="L90" s="26">
        <v>25355</v>
      </c>
      <c r="M90" s="28">
        <f t="shared" si="7"/>
        <v>155130.72579999996</v>
      </c>
    </row>
    <row r="91" spans="1:13" x14ac:dyDescent="0.3">
      <c r="A91" s="24" t="s">
        <v>250</v>
      </c>
      <c r="B91" s="25">
        <v>1154363380</v>
      </c>
      <c r="C91" s="26">
        <v>122724.35999999984</v>
      </c>
      <c r="D91" s="26">
        <v>-49214.260000000082</v>
      </c>
      <c r="E91" s="26">
        <f t="shared" si="4"/>
        <v>122724.35999999984</v>
      </c>
      <c r="F91" s="26">
        <v>-49214.260000000082</v>
      </c>
      <c r="G91" s="26">
        <f t="shared" si="5"/>
        <v>122724.35999999984</v>
      </c>
      <c r="H91" s="26">
        <v>-49214.260000000082</v>
      </c>
      <c r="I91" s="26">
        <f t="shared" si="6"/>
        <v>122724.35999999984</v>
      </c>
      <c r="J91" s="26">
        <v>-49214.260000000082</v>
      </c>
      <c r="K91" s="26">
        <v>431564.8456</v>
      </c>
      <c r="L91" s="26">
        <v>171147</v>
      </c>
      <c r="M91" s="28">
        <f t="shared" si="7"/>
        <v>896752.24559999909</v>
      </c>
    </row>
    <row r="92" spans="1:13" x14ac:dyDescent="0.3">
      <c r="A92" s="24" t="s">
        <v>251</v>
      </c>
      <c r="B92" s="25">
        <v>1669539458</v>
      </c>
      <c r="C92" s="26">
        <v>96036.250000000029</v>
      </c>
      <c r="D92" s="26">
        <v>-19172.799999999996</v>
      </c>
      <c r="E92" s="26">
        <f t="shared" si="4"/>
        <v>96036.250000000029</v>
      </c>
      <c r="F92" s="26">
        <v>-19172.799999999996</v>
      </c>
      <c r="G92" s="26">
        <f t="shared" si="5"/>
        <v>96036.250000000029</v>
      </c>
      <c r="H92" s="26">
        <v>-19172.799999999996</v>
      </c>
      <c r="I92" s="26">
        <f t="shared" si="6"/>
        <v>96036.250000000029</v>
      </c>
      <c r="J92" s="26">
        <v>-19172.799999999996</v>
      </c>
      <c r="K92" s="26">
        <v>376913.62569999998</v>
      </c>
      <c r="L92" s="26">
        <v>102046</v>
      </c>
      <c r="M92" s="28">
        <f t="shared" si="7"/>
        <v>786413.42570000014</v>
      </c>
    </row>
    <row r="93" spans="1:13" x14ac:dyDescent="0.3">
      <c r="A93" s="30" t="s">
        <v>252</v>
      </c>
      <c r="B93" s="31">
        <v>1013955525</v>
      </c>
      <c r="C93" s="26">
        <v>28913.999999999993</v>
      </c>
      <c r="D93" s="26">
        <v>-3912.8500000000004</v>
      </c>
      <c r="E93" s="26">
        <f t="shared" si="4"/>
        <v>28913.999999999993</v>
      </c>
      <c r="F93" s="26">
        <v>-3912.8500000000004</v>
      </c>
      <c r="G93" s="26">
        <f t="shared" si="5"/>
        <v>28913.999999999993</v>
      </c>
      <c r="H93" s="26">
        <v>-3912.8500000000004</v>
      </c>
      <c r="I93" s="26">
        <f t="shared" si="6"/>
        <v>28913.999999999993</v>
      </c>
      <c r="J93" s="26">
        <v>-3912.8500000000004</v>
      </c>
      <c r="K93" s="26">
        <v>94386.436300000001</v>
      </c>
      <c r="L93" s="26">
        <v>25336</v>
      </c>
      <c r="M93" s="28">
        <f t="shared" si="7"/>
        <v>219727.03629999998</v>
      </c>
    </row>
    <row r="94" spans="1:13" x14ac:dyDescent="0.3">
      <c r="A94" s="24" t="s">
        <v>253</v>
      </c>
      <c r="B94" s="25">
        <v>1932281540</v>
      </c>
      <c r="C94" s="26">
        <v>200169.66999999969</v>
      </c>
      <c r="D94" s="26">
        <v>-45275.989999999969</v>
      </c>
      <c r="E94" s="26">
        <f t="shared" si="4"/>
        <v>200169.66999999969</v>
      </c>
      <c r="F94" s="26">
        <v>-45275.989999999969</v>
      </c>
      <c r="G94" s="26">
        <f t="shared" si="5"/>
        <v>200169.66999999969</v>
      </c>
      <c r="H94" s="26">
        <v>-45275.989999999969</v>
      </c>
      <c r="I94" s="26">
        <f t="shared" si="6"/>
        <v>200169.66999999969</v>
      </c>
      <c r="J94" s="26">
        <v>-45275.989999999969</v>
      </c>
      <c r="K94" s="26">
        <v>643668.37189999991</v>
      </c>
      <c r="L94" s="26">
        <v>138292</v>
      </c>
      <c r="M94" s="28">
        <f t="shared" si="7"/>
        <v>1401535.0918999987</v>
      </c>
    </row>
    <row r="95" spans="1:13" x14ac:dyDescent="0.3">
      <c r="A95" s="24" t="s">
        <v>254</v>
      </c>
      <c r="B95" s="25">
        <v>1083651434</v>
      </c>
      <c r="C95" s="26">
        <v>41473.920000000027</v>
      </c>
      <c r="D95" s="26">
        <v>-11118.169999999991</v>
      </c>
      <c r="E95" s="26">
        <f t="shared" si="4"/>
        <v>41473.920000000027</v>
      </c>
      <c r="F95" s="26">
        <v>-11118.169999999991</v>
      </c>
      <c r="G95" s="26">
        <f t="shared" si="5"/>
        <v>41473.920000000027</v>
      </c>
      <c r="H95" s="26">
        <v>-11118.169999999991</v>
      </c>
      <c r="I95" s="26">
        <f t="shared" si="6"/>
        <v>41473.920000000027</v>
      </c>
      <c r="J95" s="26">
        <v>-11118.169999999991</v>
      </c>
      <c r="K95" s="26">
        <v>313714.3187</v>
      </c>
      <c r="L95" s="26">
        <v>44173</v>
      </c>
      <c r="M95" s="28">
        <f t="shared" si="7"/>
        <v>479310.31870000018</v>
      </c>
    </row>
    <row r="96" spans="1:13" x14ac:dyDescent="0.3">
      <c r="A96" s="29" t="s">
        <v>255</v>
      </c>
      <c r="B96" s="25">
        <v>1932715372</v>
      </c>
      <c r="C96" s="26">
        <v>55024.060000000012</v>
      </c>
      <c r="D96" s="26">
        <v>-9706.84</v>
      </c>
      <c r="E96" s="26">
        <f t="shared" si="4"/>
        <v>55024.060000000012</v>
      </c>
      <c r="F96" s="26">
        <v>-9706.84</v>
      </c>
      <c r="G96" s="26">
        <f t="shared" si="5"/>
        <v>55024.060000000012</v>
      </c>
      <c r="H96" s="26">
        <v>-9706.84</v>
      </c>
      <c r="I96" s="26">
        <f t="shared" si="6"/>
        <v>55024.060000000012</v>
      </c>
      <c r="J96" s="26">
        <v>-9706.84</v>
      </c>
      <c r="K96" s="26">
        <v>160825.10662400001</v>
      </c>
      <c r="L96" s="26">
        <v>49273</v>
      </c>
      <c r="M96" s="28">
        <f t="shared" si="7"/>
        <v>391366.98662400013</v>
      </c>
    </row>
    <row r="97" spans="1:13" x14ac:dyDescent="0.3">
      <c r="A97" s="46"/>
    </row>
    <row r="98" spans="1:13" x14ac:dyDescent="0.3">
      <c r="C98" s="33">
        <f>SUM(C7:C97)</f>
        <v>13853467.829999998</v>
      </c>
      <c r="D98" s="33">
        <f t="shared" ref="D98:M98" si="8">SUM(D7:D97)</f>
        <v>-3127404.0800000015</v>
      </c>
      <c r="E98" s="33">
        <f t="shared" si="8"/>
        <v>13853467.829999998</v>
      </c>
      <c r="F98" s="33">
        <f t="shared" si="8"/>
        <v>-3127404.0800000015</v>
      </c>
      <c r="G98" s="33">
        <f t="shared" si="8"/>
        <v>13853467.829999998</v>
      </c>
      <c r="H98" s="33">
        <f t="shared" si="8"/>
        <v>-3127404.0800000015</v>
      </c>
      <c r="I98" s="33">
        <f t="shared" si="8"/>
        <v>13853467.829999998</v>
      </c>
      <c r="J98" s="33">
        <f t="shared" si="8"/>
        <v>-3127404.0800000015</v>
      </c>
      <c r="K98" s="33">
        <f t="shared" si="8"/>
        <v>38637153.506911986</v>
      </c>
      <c r="L98" s="33">
        <f t="shared" si="8"/>
        <v>8614216</v>
      </c>
      <c r="M98" s="33">
        <f t="shared" si="8"/>
        <v>90155624.506912008</v>
      </c>
    </row>
    <row r="100" spans="1:13" x14ac:dyDescent="0.3">
      <c r="K100" s="47"/>
      <c r="L100" s="4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Narrative for Budget Estimates</vt:lpstr>
      <vt:lpstr>Local Health Department</vt:lpstr>
      <vt:lpstr>Public Ambulance Provider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Mathewson, John</dc:creator>
  <cp:lastModifiedBy>Waters, Gloria</cp:lastModifiedBy>
  <dcterms:created xsi:type="dcterms:W3CDTF">2025-02-11T21:56:37Z</dcterms:created>
  <dcterms:modified xsi:type="dcterms:W3CDTF">2026-02-11T20:58:23Z</dcterms:modified>
</cp:coreProperties>
</file>