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Wayne Mohr\Miscellaneous\DSS County Estimates\SFY2023\LHD_PAPs\"/>
    </mc:Choice>
  </mc:AlternateContent>
  <xr:revisionPtr revIDLastSave="0" documentId="13_ncr:1_{21279242-6771-4F57-8F5C-ED965C34D9DA}" xr6:coauthVersionLast="47" xr6:coauthVersionMax="47" xr10:uidLastSave="{00000000-0000-0000-0000-000000000000}"/>
  <bookViews>
    <workbookView xWindow="-110" yWindow="-110" windowWidth="19420" windowHeight="12420" xr2:uid="{B3B2A4CB-A59F-4482-9392-1219B51BB431}"/>
  </bookViews>
  <sheets>
    <sheet name="Narrative for Budget Estimates" sheetId="1" r:id="rId1"/>
    <sheet name="Local Health Department" sheetId="3" r:id="rId2"/>
    <sheet name="Public Ambulance Provider" sheetId="4" r:id="rId3"/>
  </sheets>
  <definedNames>
    <definedName name="_xlnm.Print_Titles" localSheetId="0">'Narrative for Budget Estimates'!$1:$2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6" i="4" l="1"/>
  <c r="K96" i="4"/>
  <c r="J96" i="4"/>
  <c r="I96" i="4"/>
  <c r="H96" i="4"/>
  <c r="G96" i="4"/>
  <c r="F96" i="4"/>
  <c r="E96" i="4"/>
  <c r="D96" i="4"/>
  <c r="M91" i="4"/>
  <c r="M87" i="4"/>
  <c r="M85" i="4"/>
  <c r="M83" i="4"/>
  <c r="M82" i="4"/>
  <c r="M81" i="4"/>
  <c r="M80" i="4"/>
  <c r="M79" i="4"/>
  <c r="M77" i="4"/>
  <c r="M75" i="4"/>
  <c r="M74" i="4"/>
  <c r="M73" i="4"/>
  <c r="M72" i="4"/>
  <c r="M71" i="4"/>
  <c r="M69" i="4"/>
  <c r="M68" i="4"/>
  <c r="M67" i="4"/>
  <c r="M66" i="4"/>
  <c r="M65" i="4"/>
  <c r="M64" i="4"/>
  <c r="M63" i="4"/>
  <c r="M61" i="4"/>
  <c r="M60" i="4"/>
  <c r="M59" i="4"/>
  <c r="M58" i="4"/>
  <c r="M57" i="4"/>
  <c r="M55" i="4"/>
  <c r="M53" i="4"/>
  <c r="M52" i="4"/>
  <c r="M51" i="4"/>
  <c r="M50" i="4"/>
  <c r="M49" i="4"/>
  <c r="M48" i="4"/>
  <c r="M47" i="4"/>
  <c r="M45" i="4"/>
  <c r="M44" i="4"/>
  <c r="M43" i="4"/>
  <c r="M42" i="4"/>
  <c r="M41" i="4"/>
  <c r="M40" i="4"/>
  <c r="M39" i="4"/>
  <c r="M37" i="4"/>
  <c r="M36" i="4"/>
  <c r="M35" i="4"/>
  <c r="M34" i="4"/>
  <c r="M33" i="4"/>
  <c r="M32" i="4"/>
  <c r="M31" i="4"/>
  <c r="M29" i="4"/>
  <c r="M28" i="4"/>
  <c r="M27" i="4"/>
  <c r="M26" i="4"/>
  <c r="M25" i="4"/>
  <c r="M24" i="4"/>
  <c r="M23" i="4"/>
  <c r="M21" i="4"/>
  <c r="M20" i="4"/>
  <c r="M19" i="4"/>
  <c r="M18" i="4"/>
  <c r="M17" i="4"/>
  <c r="M16" i="4"/>
  <c r="M15" i="4"/>
  <c r="M13" i="4"/>
  <c r="M12" i="4"/>
  <c r="M11" i="4"/>
  <c r="M10" i="4"/>
  <c r="C96" i="4"/>
  <c r="M94" i="4"/>
  <c r="M93" i="4"/>
  <c r="M92" i="4"/>
  <c r="M90" i="4"/>
  <c r="M89" i="4"/>
  <c r="M88" i="4"/>
  <c r="M86" i="4"/>
  <c r="M84" i="4"/>
  <c r="M78" i="4"/>
  <c r="M76" i="4"/>
  <c r="M70" i="4"/>
  <c r="M62" i="4"/>
  <c r="M56" i="4"/>
  <c r="M54" i="4"/>
  <c r="M46" i="4"/>
  <c r="M38" i="4"/>
  <c r="M30" i="4"/>
  <c r="M22" i="4"/>
  <c r="M14" i="4"/>
  <c r="M93" i="3"/>
  <c r="L93" i="3"/>
  <c r="N91" i="3"/>
  <c r="N90" i="3"/>
  <c r="N8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N8" i="3"/>
  <c r="K93" i="3"/>
  <c r="J93" i="3"/>
  <c r="I93" i="3"/>
  <c r="H93" i="3"/>
  <c r="G93" i="3"/>
  <c r="F93" i="3"/>
  <c r="E93" i="3"/>
  <c r="D93" i="3"/>
  <c r="C93" i="3"/>
  <c r="M8" i="4" l="1"/>
  <c r="M9" i="4"/>
  <c r="N93" i="3"/>
  <c r="M96" i="4" l="1"/>
  <c r="D64" i="1"/>
  <c r="E62" i="1"/>
  <c r="D61" i="1"/>
  <c r="D63" i="1" s="1"/>
  <c r="D53" i="1"/>
  <c r="D55" i="1" s="1"/>
  <c r="E55" i="1" s="1"/>
  <c r="E52" i="1"/>
  <c r="D36" i="1"/>
  <c r="D35" i="1"/>
  <c r="E33" i="1"/>
  <c r="D27" i="1"/>
  <c r="D29" i="1" s="1"/>
  <c r="E29" i="1" s="1"/>
  <c r="E26" i="1"/>
  <c r="E56" i="1" l="1"/>
  <c r="E63" i="1"/>
  <c r="D65" i="1"/>
  <c r="E65" i="1" s="1"/>
  <c r="D37" i="1"/>
  <c r="E37" i="1" s="1"/>
  <c r="E38" i="1" s="1"/>
  <c r="E30" i="1"/>
  <c r="E66" i="1" l="1"/>
</calcChain>
</file>

<file path=xl/sharedStrings.xml><?xml version="1.0" encoding="utf-8"?>
<sst xmlns="http://schemas.openxmlformats.org/spreadsheetml/2006/main" count="326" uniqueCount="258">
  <si>
    <t>Narrative for Budget Estimates</t>
  </si>
  <si>
    <t>Additional Utilization Based Payments – Local Health Departments and Public Ambulance Providers</t>
  </si>
  <si>
    <t>Background</t>
  </si>
  <si>
    <r>
      <t xml:space="preserve">Under Managed Care, annual cost reports and cost report settlements for Local Health Departments and Public Ambulance Providers are planned to continue </t>
    </r>
    <r>
      <rPr>
        <u/>
        <sz val="11"/>
        <color theme="1"/>
        <rFont val="Calibri"/>
        <family val="2"/>
        <scheme val="minor"/>
      </rPr>
      <t>for all covered service claims activity that remains fee-for service</t>
    </r>
    <r>
      <rPr>
        <sz val="11"/>
        <color theme="1"/>
        <rFont val="Calibri"/>
        <family val="2"/>
        <scheme val="minor"/>
      </rPr>
      <t xml:space="preserve"> (i.e. Dental services and services for those beneficiaries that do not transition to Managed Care or have not yet transitioned  to Managed Care).</t>
    </r>
  </si>
  <si>
    <t>PHP Contract Requirements for AUBPs</t>
  </si>
  <si>
    <r>
      <rPr>
        <b/>
        <sz val="10"/>
        <color rgb="FF000000"/>
        <rFont val="Calibri"/>
        <family val="2"/>
        <scheme val="minor"/>
      </rPr>
      <t xml:space="preserve">LHDs: </t>
    </r>
    <r>
      <rPr>
        <i/>
        <sz val="10"/>
        <color rgb="FF000000"/>
        <rFont val="Calibri"/>
        <family val="2"/>
        <scheme val="minor"/>
      </rPr>
      <t>“In addition to base reimbursements, the PHP shall make additional, utilization-based, directed payments to in-network LHDs as defined by the Department and as outlined below in 9. Additional Directed Payments for Certain Providers. (30-1900029-DHB, Section V.D.4.i.vi)”</t>
    </r>
  </si>
  <si>
    <r>
      <rPr>
        <b/>
        <sz val="10"/>
        <color rgb="FF000000"/>
        <rFont val="Calibri"/>
        <family val="2"/>
        <scheme val="minor"/>
      </rPr>
      <t>Ambulance Providers:</t>
    </r>
    <r>
      <rPr>
        <i/>
        <sz val="10"/>
        <color rgb="FF000000"/>
        <rFont val="Calibri"/>
        <family val="2"/>
        <scheme val="minor"/>
      </rPr>
      <t xml:space="preserve"> “In addition to base reimbursements, the PHP shall make additional utilization-based payments to in-network public ambulance providers for Medicaid Members, only, (not NC Health Choice Members) as defined by the Department and as outlined below in 9. Additional Directed Payments for Certain Providers.  (30-1900029-DHB, Section V.D.4.j.ii)”</t>
    </r>
  </si>
  <si>
    <t>The funding mechanism for providing non-federal share of AUBPs will be the different from the mechanism for fee-for-service cost settlement payments.</t>
  </si>
  <si>
    <t>Notes on Attached Tables</t>
  </si>
  <si>
    <t>Per the North Carolina State Plan, Local Health Departments and county Public Ambulance Providers are required to file annual Medicaid cost reports based on State Fiscal Year dates of service.  Based on these cost reports, NC Medicaid issues the providers an annual cost report settlement for Medicaid Direct (Fee-for-Service) covered services.</t>
  </si>
  <si>
    <t>Federal law does not allow cost settlements for providers for services delivered through Managed Care; therefore, beginning with 07/01/2021 date of service, the Centers for Medicare and Medicaid Services (CMS) has approved the Department to make Directed Payments (Additional Utilization Based Payments) as allowed under 42 CFR § 438.6(c)(1)(iii)(B).  As a result, for the dates of service 07/01/2021 – 06/30/2022 and subsequent fiscal years, Local Health Departments and Public Ambulance Providers will receive cost settlement on covered services for their fee-for-service claims activity and Directed Payments on their managed care claims activity.</t>
  </si>
  <si>
    <t>Directed Payment / AUBP for Public Ambulance Providers</t>
  </si>
  <si>
    <t>Funding for Public Ambulance Provider Directed Payment / AUBP</t>
  </si>
  <si>
    <t>The funding mechanism for providing non-federal share of Directed Payments / AUBPs to Public Ambulance Providers will be the different from the mechanism for fee-for-service cost settlement payments.</t>
  </si>
  <si>
    <t>Illustrative Example</t>
  </si>
  <si>
    <t>Calculation</t>
  </si>
  <si>
    <t>Received by PAP</t>
  </si>
  <si>
    <t>Fee-for-Service</t>
  </si>
  <si>
    <t>Medicaid Allowable Cost</t>
  </si>
  <si>
    <t>Less Interim Medicaid Claims Payment Received (NC Tracks)</t>
  </si>
  <si>
    <t>Allowable Cost &gt; Payments Received</t>
  </si>
  <si>
    <t>Federal Share Match</t>
  </si>
  <si>
    <t>Cost Report Settlement Received (Federal Share) by PAP</t>
  </si>
  <si>
    <t>Total Net Amount Received by PAP</t>
  </si>
  <si>
    <t>Cost Based Rate Per Transport Paid by PHP to PAP</t>
  </si>
  <si>
    <t>Less Amount Historically Financed by DHB via NC Tracks Claims</t>
  </si>
  <si>
    <t>Cost Based Rate Less Historical Medicaid Payment</t>
  </si>
  <si>
    <t>Non-Federal Share</t>
  </si>
  <si>
    <t>Less Intergovernmental Transfer (IGT) Invoiced to PAP</t>
  </si>
  <si>
    <t>Illustrative Example for Public Ambulance Providers Fee-for-Service vs Managed Care</t>
  </si>
  <si>
    <t>Managed Care</t>
  </si>
  <si>
    <t xml:space="preserve">The Department has defined the Directed Payment / AUBP for Local Health Departments to be a separate aggregate directed payment paid quarterly to each Local Health Department through the respective Prepaid Health Plans. This separate directed payment is based on ratio of cost to charges and is constructed from each provider's historical Medicaid ratio of cost to charges from their 2019 Medicaid cost reports on file with the Department.  </t>
  </si>
  <si>
    <t>Directed Payment / AUBP for Local Health Departments</t>
  </si>
  <si>
    <t>Funding for Local Health Department Directed Payment / AUBP</t>
  </si>
  <si>
    <t>For cost settlement of fee-for-service claims, Public Ambulance Providers certify public expenditures (CPE) in their annual Medicaid cost report.  In the following example, a provider certifies a public expenditure of $100.00, bills and receives an interim payment of $10.00 from the fiscal intermediary (NC Tracks) during the year, leaving a net Medicaid allowable cost of $90.00.  With an illustrative Federal Medical Assistance Percentage (FMAP) of 66.00%, the provider receives a cost settlement net benefit at year end of the federal share of $90.00 or $59.40.  The net amount received by the PAP for these Fee-for-Service transactions is $69.40 comprising of the $10.00 claims payment and $59.40 settlement payment.  The settlement payment of $59.40 is covered by the provider’s CPE.  This mechanism will continue for covered service claims activity which remain fee-for-service.</t>
  </si>
  <si>
    <t>For cost settlement of fee-for-service claims, Local Health Department Providers certify public expenditures (CPE) in their annual Medicaid cost report.  In the following example, a provider certifies a public expenditure of $100.00, bills and receives an interim payment of $10.00 from the fiscal intermediary (NC Tracks) during the year, leaving a net Medicaid allowable cost of $90.00.  With an illustrative Federal Medical Assistance Percentage (FMAP) of 66.00%, the provider receives a cost settlement net benefit at year end of the federal share of $90.00 or $59.40.  The net amount received by the LHD for these Fee-for-Service transactions is $69.40 comprising of the $10.00 claims payment and $59.40 settlement payment.  The settlement payment of $59.40 is covered by the provider’s CPE.  This mechanism will continue for covered service claims activity which remain fee-for-service.</t>
  </si>
  <si>
    <r>
      <t xml:space="preserve">For managed care claims, Public Ambulance Providers will be paid their cost based rate per transport by the PHPs, illustrated at $100.00 in the below example.  The Department has constructed a provider specific historical Medicaid payment level based paid NC Tracks claims for which the Department has historically funded the non-federal share; this amount is subtracted from the cost based rate paid to the provider by the PHPs for purposes of determining the non-federal share responsibility of the provider; it is illustrated as $10.00 in the below example.  The remainder is the amount by which the cost based rate exceeds the historical payment level; in the example below, this is $90.00 and the provider shall be invoiced for the non-federal share of this amount, or $30.60. The net amount received by the PAP for these Managed Care transactions is $69.40 comprising of the $100.00 gross cost based payment paid by the PHP, and subtracting the non-federal share of $30.60 which the provider is invoiced and transfers to the Department via intergovernmental transfer (IGT) as allowed by 42 CFR </t>
    </r>
    <r>
      <rPr>
        <sz val="11"/>
        <color theme="1"/>
        <rFont val="Calibri"/>
        <family val="2"/>
      </rPr>
      <t>§ 433.51.</t>
    </r>
  </si>
  <si>
    <r>
      <t xml:space="preserve">For managed care claims, Local Health Department Providers will submit claims to the PHP and be paid based on a fee schedule, illustrated in the below example as $10.00. The PHP will use the billed charges on this claim to multiply by a provider specific ratio of cost to charges and then subtract the interim claim payment to derive the calculated separate direct payment amount, illustrated in the below example as $90.00.   The provider shall be invoiced for the non-federal share of this amount, or $30.60. The net amount received by the LHD for these Managed Care transactions is $69.40 comprising of the $90.00 Separate Directed Payment paid from the Department through the PHP to the Health Department, plus the $10.00 interim claim payment for services made by the PHP, and subtracting the non-federal share the separate directed payment of $30.60 which the provider is invoiced and transfers to the Department via intergovernmental transfer (IGT) as allowed by 42 CFR </t>
    </r>
    <r>
      <rPr>
        <sz val="11"/>
        <color theme="1"/>
        <rFont val="Calibri"/>
        <family val="2"/>
      </rPr>
      <t>§ 433.51.</t>
    </r>
  </si>
  <si>
    <t>The following language exists in each of the Prepaid Health Plan (PHP) contracts as a requirement for PHPs to make Additional Utilization Based Payments defined by the Department.</t>
  </si>
  <si>
    <t xml:space="preserve">The Department has defined the Directed Payment / AUBP for Public Ambulance Providers as a provider specific cost based rate per transport.  This cost base rate is  constructed from each provider's historical Medicaid cost per transport from their 2018 and 2019 Medicaid cost reports on file with the Department.  </t>
  </si>
  <si>
    <t>Received by LHD</t>
  </si>
  <si>
    <t>Cost Report Settlement Received (Federal Share) by LHD</t>
  </si>
  <si>
    <t>Total Net Amount Received by LHD</t>
  </si>
  <si>
    <t>Billed Charge on LHD Claim Submitted to PHP</t>
  </si>
  <si>
    <t>LHD Specific Ratio of Cost To Charges (RCC)</t>
  </si>
  <si>
    <t>Billed Charges x RCC</t>
  </si>
  <si>
    <t>Less Amount Paid by PHP to LHD on Submitted Claim</t>
  </si>
  <si>
    <t>Separate Directed Payment / AUBP Paid to LHD</t>
  </si>
  <si>
    <t>Less Intergovernmental Transfer (IGT) Invoiced to LHD</t>
  </si>
  <si>
    <t>The attached tables for Local Health Departments and Public Ambulance Providers are based on State Fiscal Year 2019 data trended forward to estimate both fee-for-service claims and cost report settlement payments as well as managed care claims, AUBP, and corresponding IGTs for the period July 2022 – June 2023 with the following notes:</t>
  </si>
  <si>
    <t xml:space="preserve">     1.     Data for the Public Ambulance Providers for Anson County, Beaufort County and Eastern Band of Cherokee are based on SFY2018 Medicaid cost report data (most recently filed data available prior to CMS approval) trended forward</t>
  </si>
  <si>
    <t>SEP 2022</t>
  </si>
  <si>
    <t>DEC 2022</t>
  </si>
  <si>
    <t>MAR 2023</t>
  </si>
  <si>
    <t>JUN 2023</t>
  </si>
  <si>
    <t>SFY2023</t>
  </si>
  <si>
    <t>Local Health Department</t>
  </si>
  <si>
    <t>Quarterly Directed Payment</t>
  </si>
  <si>
    <t>Quarterly IGT</t>
  </si>
  <si>
    <t>Estimated Tentative Cost Report Settlement FFS</t>
  </si>
  <si>
    <t>Estimated Managed Care Paid Claims</t>
  </si>
  <si>
    <t>Estimated FFS Paid Claims</t>
  </si>
  <si>
    <t>QTR Ended 6/30/2022</t>
  </si>
  <si>
    <t>QTR Ended 9/30/2022</t>
  </si>
  <si>
    <t>QTR Ended 12/31/2022</t>
  </si>
  <si>
    <t>QTR Ended 3/31/2023</t>
  </si>
  <si>
    <t>SFY2022 Cost Report</t>
  </si>
  <si>
    <t xml:space="preserve">Alamance </t>
  </si>
  <si>
    <t xml:space="preserve">Albemarle </t>
  </si>
  <si>
    <t>Alexander</t>
  </si>
  <si>
    <t>Anson</t>
  </si>
  <si>
    <t xml:space="preserve">Appalachian </t>
  </si>
  <si>
    <t xml:space="preserve">Beaufort </t>
  </si>
  <si>
    <t xml:space="preserve">Bladen </t>
  </si>
  <si>
    <t>Brunswick</t>
  </si>
  <si>
    <t>Buncombe</t>
  </si>
  <si>
    <t>Burke</t>
  </si>
  <si>
    <t>Cabarrus (Public Health Authority)</t>
  </si>
  <si>
    <t>Caldwell</t>
  </si>
  <si>
    <t xml:space="preserve">Carteret </t>
  </si>
  <si>
    <t xml:space="preserve">Caswell </t>
  </si>
  <si>
    <t>Catawba</t>
  </si>
  <si>
    <t xml:space="preserve">Chatham </t>
  </si>
  <si>
    <t>Cherokee</t>
  </si>
  <si>
    <t xml:space="preserve">Clay </t>
  </si>
  <si>
    <t xml:space="preserve">Cleveland </t>
  </si>
  <si>
    <t xml:space="preserve">Columbus </t>
  </si>
  <si>
    <t xml:space="preserve">Craven </t>
  </si>
  <si>
    <t xml:space="preserve">Cumberland </t>
  </si>
  <si>
    <t>Dare</t>
  </si>
  <si>
    <t xml:space="preserve">Davidson </t>
  </si>
  <si>
    <t>Davie</t>
  </si>
  <si>
    <t xml:space="preserve">Duplin </t>
  </si>
  <si>
    <t>Durham</t>
  </si>
  <si>
    <t xml:space="preserve">Edgecombe </t>
  </si>
  <si>
    <t>Forsyth</t>
  </si>
  <si>
    <t xml:space="preserve">Franklin </t>
  </si>
  <si>
    <t>Gaston</t>
  </si>
  <si>
    <t xml:space="preserve">Graham </t>
  </si>
  <si>
    <t>Granville Vance</t>
  </si>
  <si>
    <t>Greene</t>
  </si>
  <si>
    <t>Guilford</t>
  </si>
  <si>
    <t xml:space="preserve">Halifax </t>
  </si>
  <si>
    <t>Harnett</t>
  </si>
  <si>
    <t>Haywood</t>
  </si>
  <si>
    <t>Henderson</t>
  </si>
  <si>
    <t>Hoke</t>
  </si>
  <si>
    <t>Hyde</t>
  </si>
  <si>
    <t>Iredell</t>
  </si>
  <si>
    <t>Jackson</t>
  </si>
  <si>
    <t xml:space="preserve">Johnston </t>
  </si>
  <si>
    <t>Jones</t>
  </si>
  <si>
    <t>Lee</t>
  </si>
  <si>
    <t>Lenoir</t>
  </si>
  <si>
    <t xml:space="preserve">Lincoln </t>
  </si>
  <si>
    <t xml:space="preserve">Macon </t>
  </si>
  <si>
    <t>Madison</t>
  </si>
  <si>
    <t xml:space="preserve">Martin-Tyrell-Washington </t>
  </si>
  <si>
    <t>Mecklenburg</t>
  </si>
  <si>
    <t xml:space="preserve">Montgomery </t>
  </si>
  <si>
    <t xml:space="preserve">Moore </t>
  </si>
  <si>
    <t xml:space="preserve">Nash </t>
  </si>
  <si>
    <t>New Hanover</t>
  </si>
  <si>
    <t xml:space="preserve">Northampton </t>
  </si>
  <si>
    <t xml:space="preserve">Onslow </t>
  </si>
  <si>
    <t>Orange</t>
  </si>
  <si>
    <t xml:space="preserve">Pamlico </t>
  </si>
  <si>
    <t>Pender</t>
  </si>
  <si>
    <t xml:space="preserve">Person </t>
  </si>
  <si>
    <t>Pitt</t>
  </si>
  <si>
    <t>Randolph</t>
  </si>
  <si>
    <t>Richmond</t>
  </si>
  <si>
    <t xml:space="preserve">Robeson </t>
  </si>
  <si>
    <t>Rockingham</t>
  </si>
  <si>
    <t>Rowan</t>
  </si>
  <si>
    <t>Sampson</t>
  </si>
  <si>
    <t>Scotland</t>
  </si>
  <si>
    <t>Stanly</t>
  </si>
  <si>
    <t>Stokes</t>
  </si>
  <si>
    <t>Surry</t>
  </si>
  <si>
    <t>Swain</t>
  </si>
  <si>
    <t>Toe River</t>
  </si>
  <si>
    <t xml:space="preserve">Transylvania </t>
  </si>
  <si>
    <t xml:space="preserve">Union </t>
  </si>
  <si>
    <t xml:space="preserve">Wake </t>
  </si>
  <si>
    <t>Warren</t>
  </si>
  <si>
    <t>Wayne</t>
  </si>
  <si>
    <t xml:space="preserve">Wilkes </t>
  </si>
  <si>
    <t>Wilson</t>
  </si>
  <si>
    <t>Yadkin</t>
  </si>
  <si>
    <t>A</t>
  </si>
  <si>
    <t>B</t>
  </si>
  <si>
    <t>C</t>
  </si>
  <si>
    <t>D</t>
  </si>
  <si>
    <t>E</t>
  </si>
  <si>
    <t>F</t>
  </si>
  <si>
    <t>G</t>
  </si>
  <si>
    <t>H</t>
  </si>
  <si>
    <t>I</t>
  </si>
  <si>
    <t>J</t>
  </si>
  <si>
    <t>K</t>
  </si>
  <si>
    <t>Sum (A through K)</t>
  </si>
  <si>
    <t>Public Ambulance Provider</t>
  </si>
  <si>
    <t>Alamance County EMS</t>
  </si>
  <si>
    <t>Alexander County EMS</t>
  </si>
  <si>
    <t>Allegheny County EMS</t>
  </si>
  <si>
    <t>Anson County EMS</t>
  </si>
  <si>
    <t>Atlantic Beach EMS (Town of)</t>
  </si>
  <si>
    <t>Avery County EMS</t>
  </si>
  <si>
    <t>Beaufort County EMS</t>
  </si>
  <si>
    <t>Bertie County EMS</t>
  </si>
  <si>
    <t>Bladen County EMS</t>
  </si>
  <si>
    <t>Brunswick County EMS</t>
  </si>
  <si>
    <t>Buncombe County EMS</t>
  </si>
  <si>
    <t>Burke County EMS</t>
  </si>
  <si>
    <t>Cabarrus County EMS</t>
  </si>
  <si>
    <t>Caldwell County EMS</t>
  </si>
  <si>
    <t>Caswell County EMS</t>
  </si>
  <si>
    <t>Catawba County EMS</t>
  </si>
  <si>
    <t>Cherokee County EMS</t>
  </si>
  <si>
    <t>Chowan County EMS</t>
  </si>
  <si>
    <t>Clay County EMS</t>
  </si>
  <si>
    <t>Cleveland County CMS</t>
  </si>
  <si>
    <t>Craven County EMS</t>
  </si>
  <si>
    <t>Currituck County EMS</t>
  </si>
  <si>
    <t>Dare County EMS</t>
  </si>
  <si>
    <t>Davidson County EMS</t>
  </si>
  <si>
    <t>Davie County EMS</t>
  </si>
  <si>
    <t>Duplin County EMS</t>
  </si>
  <si>
    <t>Durham County EMS</t>
  </si>
  <si>
    <t>Eastern Band Cherokee 911</t>
  </si>
  <si>
    <t>Edgecombe County EMS</t>
  </si>
  <si>
    <t>Forsyth County EMS</t>
  </si>
  <si>
    <t>Franklin County 911</t>
  </si>
  <si>
    <t>Gaston County EMS</t>
  </si>
  <si>
    <t>Gates County EMS</t>
  </si>
  <si>
    <t>Graham County EMS</t>
  </si>
  <si>
    <t>Greene County EMS</t>
  </si>
  <si>
    <t>Greenville City EMS</t>
  </si>
  <si>
    <t>Guilford County EMS</t>
  </si>
  <si>
    <t>Halifax County EMS</t>
  </si>
  <si>
    <t>Harnett County EMS</t>
  </si>
  <si>
    <t>Havelock EMS (Town of)</t>
  </si>
  <si>
    <t>Haywood County EMS</t>
  </si>
  <si>
    <t>Henderson County EMS</t>
  </si>
  <si>
    <t>Hertford County EMS</t>
  </si>
  <si>
    <t>Hyde County EMS</t>
  </si>
  <si>
    <t>Iredell County EMS</t>
  </si>
  <si>
    <t>Johnston County EMS</t>
  </si>
  <si>
    <t>Jones County EMS</t>
  </si>
  <si>
    <t>Lenoir County EMS</t>
  </si>
  <si>
    <t>Lincoln County EMS</t>
  </si>
  <si>
    <t>Macon County EMS</t>
  </si>
  <si>
    <t>McDowell County EMS</t>
  </si>
  <si>
    <t>Mecklenburg County EMS</t>
  </si>
  <si>
    <t>Moore County EMS</t>
  </si>
  <si>
    <t>Morehead City EMS</t>
  </si>
  <si>
    <t>Nash County EMS</t>
  </si>
  <si>
    <t>Newport EMS (Town of)</t>
  </si>
  <si>
    <t>Northampton County EMS</t>
  </si>
  <si>
    <t>Onslow County EMS</t>
  </si>
  <si>
    <t>Orange County EMS</t>
  </si>
  <si>
    <t>Pasquotank County EMS</t>
  </si>
  <si>
    <t>Perquimans County EMS</t>
  </si>
  <si>
    <t>Person County EMS</t>
  </si>
  <si>
    <t>Pitt County EMS</t>
  </si>
  <si>
    <t>Polk County EMS</t>
  </si>
  <si>
    <t>Randolph County EMS</t>
  </si>
  <si>
    <t>Robeson County EMS</t>
  </si>
  <si>
    <t>Rockingham County EMS</t>
  </si>
  <si>
    <t>Rowan County EMS</t>
  </si>
  <si>
    <t>Rutherford County EMS</t>
  </si>
  <si>
    <t>Sampson County EMS</t>
  </si>
  <si>
    <t>Scotland County EMS</t>
  </si>
  <si>
    <t>Stanly County EMS</t>
  </si>
  <si>
    <t>Stokes County EMS</t>
  </si>
  <si>
    <t>Surry County EMS</t>
  </si>
  <si>
    <t>Swain County EMS</t>
  </si>
  <si>
    <t>Transylvania County EMS</t>
  </si>
  <si>
    <t>Union County EMS</t>
  </si>
  <si>
    <t>Vance County EMS</t>
  </si>
  <si>
    <t>Wake County EMS</t>
  </si>
  <si>
    <t>Warren County EMS</t>
  </si>
  <si>
    <t>Washington City EMS</t>
  </si>
  <si>
    <t>Washington County EMS</t>
  </si>
  <si>
    <t>Wayne County EMS</t>
  </si>
  <si>
    <t>Wilkes County EMS</t>
  </si>
  <si>
    <t>Williamston CMS (Town of)</t>
  </si>
  <si>
    <t>Wilson County EMS</t>
  </si>
  <si>
    <t>Yadkin County EMS</t>
  </si>
  <si>
    <t>SFY2023 Q1</t>
  </si>
  <si>
    <t>SFY2023 Q2</t>
  </si>
  <si>
    <t>SFY2023 Q3</t>
  </si>
  <si>
    <t>SFY2023 Q4</t>
  </si>
  <si>
    <t>Quarterly Estimated IGT for MC Claims</t>
  </si>
  <si>
    <t>Sum (A through J)</t>
  </si>
  <si>
    <t>Foothills</t>
  </si>
  <si>
    <t>Sum of SFY2023 Estimated Net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</si>
</sst>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000_);_(* \(#,##0.0000\);_(* &quot;-&quot;??_);_(@_)"/>
    <numFmt numFmtId="165" formatCode="_(* #,##0_);_(* \(#,##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i/>
      <sz val="10"/>
      <color rgb="FF000000"/>
      <name val="Calibri"/>
      <family val="2"/>
      <scheme val="minor"/>
    </font>
    <font>
      <b/>
      <sz val="10"/>
      <color rgb="FF000000"/>
      <name val="Calibri"/>
      <family val="2"/>
      <scheme val="minor"/>
    </font>
    <font>
      <b/>
      <u/>
      <sz val="11"/>
      <color theme="1"/>
      <name val="Calibri"/>
      <family val="2"/>
      <scheme val="minor"/>
    </font>
    <font>
      <sz val="11"/>
      <color theme="1"/>
      <name val="Calibri"/>
      <family val="2"/>
    </font>
    <font>
      <b/>
      <sz val="14"/>
      <color theme="1"/>
      <name val="Calibri"/>
      <family val="2"/>
      <scheme val="minor"/>
    </font>
    <font>
      <b/>
      <sz val="14"/>
      <color rgb="FF000000"/>
      <name val="Calibri"/>
      <family val="2"/>
    </font>
    <font>
      <b/>
      <sz val="11"/>
      <name val="Calibri"/>
      <family val="2"/>
    </font>
    <font>
      <b/>
      <sz val="11"/>
      <color rgb="FF000000"/>
      <name val="Calibri"/>
      <family val="2"/>
    </font>
    <font>
      <sz val="11"/>
      <name val="Calibri"/>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
    <xf numFmtId="0" fontId="0" fillId="0" borderId="0" xfId="0"/>
    <xf numFmtId="0" fontId="2" fillId="0" borderId="0" xfId="0" applyFont="1"/>
    <xf numFmtId="0" fontId="0" fillId="0" borderId="0" xfId="0" applyAlignment="1">
      <alignment vertical="center" wrapText="1"/>
    </xf>
    <xf numFmtId="0" fontId="4" fillId="0" borderId="0" xfId="0" applyFont="1" applyAlignment="1">
      <alignment horizontal="left" vertical="center" wrapText="1" indent="5"/>
    </xf>
    <xf numFmtId="0" fontId="0" fillId="0" borderId="0" xfId="0" quotePrefix="1" applyAlignment="1">
      <alignment horizontal="left" vertical="center" wrapText="1"/>
    </xf>
    <xf numFmtId="0" fontId="0" fillId="0" borderId="0" xfId="0" applyAlignment="1">
      <alignment wrapText="1"/>
    </xf>
    <xf numFmtId="0" fontId="6" fillId="0" borderId="0" xfId="0" applyFont="1"/>
    <xf numFmtId="0" fontId="0" fillId="0" borderId="1" xfId="0" applyBorder="1"/>
    <xf numFmtId="44" fontId="0" fillId="0" borderId="1" xfId="2" applyFont="1" applyBorder="1"/>
    <xf numFmtId="44" fontId="0" fillId="0" borderId="1" xfId="0" applyNumberFormat="1" applyBorder="1"/>
    <xf numFmtId="10" fontId="0" fillId="0" borderId="1" xfId="3" applyNumberFormat="1" applyFont="1" applyBorder="1"/>
    <xf numFmtId="44" fontId="2" fillId="0" borderId="1" xfId="2" applyFont="1" applyBorder="1"/>
    <xf numFmtId="164" fontId="0" fillId="0" borderId="1" xfId="1" applyNumberFormat="1" applyFont="1" applyBorder="1"/>
    <xf numFmtId="49" fontId="8" fillId="0" borderId="2" xfId="0" quotePrefix="1" applyNumberFormat="1" applyFont="1" applyBorder="1" applyAlignment="1">
      <alignment horizontal="center" wrapText="1"/>
    </xf>
    <xf numFmtId="17" fontId="9" fillId="0" borderId="4" xfId="0" quotePrefix="1" applyNumberFormat="1" applyFont="1" applyBorder="1" applyAlignment="1">
      <alignment horizontal="center" wrapText="1"/>
    </xf>
    <xf numFmtId="17" fontId="9" fillId="0" borderId="3" xfId="0" quotePrefix="1" applyNumberFormat="1" applyFont="1" applyBorder="1" applyAlignment="1">
      <alignment horizontal="center" wrapText="1"/>
    </xf>
    <xf numFmtId="0" fontId="0" fillId="0" borderId="1" xfId="0" quotePrefix="1" applyBorder="1" applyAlignment="1">
      <alignment horizontal="center" wrapText="1"/>
    </xf>
    <xf numFmtId="0" fontId="7" fillId="0" borderId="0" xfId="0" applyFont="1"/>
    <xf numFmtId="49" fontId="9" fillId="0" borderId="2" xfId="0" quotePrefix="1" applyNumberFormat="1" applyFont="1" applyBorder="1" applyAlignment="1">
      <alignment horizontal="center" wrapText="1"/>
    </xf>
    <xf numFmtId="0" fontId="9" fillId="0" borderId="2" xfId="0" applyFont="1" applyBorder="1" applyAlignment="1">
      <alignment horizontal="center"/>
    </xf>
    <xf numFmtId="17" fontId="9" fillId="0" borderId="7" xfId="0" quotePrefix="1" applyNumberFormat="1" applyFont="1" applyBorder="1" applyAlignment="1">
      <alignment horizontal="center" wrapText="1"/>
    </xf>
    <xf numFmtId="0" fontId="7" fillId="0" borderId="5" xfId="0" applyFont="1" applyBorder="1"/>
    <xf numFmtId="0" fontId="7" fillId="0" borderId="1" xfId="0" quotePrefix="1" applyFont="1" applyBorder="1" applyAlignment="1">
      <alignment horizontal="center" wrapText="1"/>
    </xf>
    <xf numFmtId="0" fontId="7" fillId="0" borderId="8" xfId="0" quotePrefix="1" applyFont="1" applyBorder="1" applyAlignment="1">
      <alignment horizontal="center" wrapText="1"/>
    </xf>
    <xf numFmtId="0" fontId="7" fillId="0" borderId="6" xfId="0" quotePrefix="1" applyFont="1" applyBorder="1" applyAlignment="1">
      <alignment horizontal="center" wrapText="1"/>
    </xf>
    <xf numFmtId="0" fontId="7" fillId="0" borderId="1" xfId="0" applyFont="1" applyBorder="1"/>
    <xf numFmtId="165" fontId="7" fillId="0" borderId="6" xfId="1" applyNumberFormat="1" applyFont="1" applyFill="1" applyBorder="1"/>
    <xf numFmtId="165" fontId="7" fillId="0" borderId="8" xfId="1" applyNumberFormat="1" applyFont="1" applyFill="1" applyBorder="1"/>
    <xf numFmtId="165" fontId="7" fillId="0" borderId="0" xfId="1" applyNumberFormat="1" applyFont="1" applyFill="1" applyBorder="1"/>
    <xf numFmtId="165" fontId="7" fillId="0" borderId="0" xfId="0" applyNumberFormat="1" applyFont="1"/>
    <xf numFmtId="17" fontId="7" fillId="0" borderId="6" xfId="0" quotePrefix="1" applyNumberFormat="1" applyFont="1" applyBorder="1" applyAlignment="1">
      <alignment horizontal="center" wrapText="1"/>
    </xf>
    <xf numFmtId="0" fontId="7" fillId="0" borderId="0" xfId="0" applyFont="1" applyAlignment="1">
      <alignment horizontal="center"/>
    </xf>
    <xf numFmtId="0" fontId="10" fillId="0" borderId="0" xfId="0" applyFont="1" applyAlignment="1">
      <alignment horizontal="center" vertical="top"/>
    </xf>
    <xf numFmtId="0" fontId="11" fillId="0" borderId="0" xfId="0" applyFont="1" applyAlignment="1">
      <alignment horizontal="center" wrapText="1"/>
    </xf>
    <xf numFmtId="0" fontId="11" fillId="0" borderId="1" xfId="0" applyFont="1" applyBorder="1" applyAlignment="1">
      <alignment horizontal="center" wrapText="1"/>
    </xf>
    <xf numFmtId="0" fontId="12" fillId="0" borderId="1" xfId="0" applyFont="1" applyBorder="1" applyAlignment="1">
      <alignment vertical="top" wrapText="1"/>
    </xf>
    <xf numFmtId="0" fontId="7" fillId="0" borderId="0" xfId="0" applyFont="1" applyAlignment="1">
      <alignment vertical="top" wrapText="1"/>
    </xf>
    <xf numFmtId="0" fontId="11" fillId="0" borderId="9" xfId="0" applyFont="1" applyBorder="1" applyAlignment="1">
      <alignment horizontal="center" wrapText="1"/>
    </xf>
    <xf numFmtId="17" fontId="8" fillId="0" borderId="10" xfId="0" quotePrefix="1" applyNumberFormat="1" applyFont="1" applyBorder="1" applyAlignment="1">
      <alignment horizontal="center" wrapText="1"/>
    </xf>
    <xf numFmtId="17" fontId="9" fillId="0" borderId="11" xfId="0" quotePrefix="1" applyNumberFormat="1" applyFont="1" applyBorder="1" applyAlignment="1">
      <alignment horizontal="center" wrapText="1"/>
    </xf>
    <xf numFmtId="165" fontId="0" fillId="0" borderId="1" xfId="1" applyNumberFormat="1" applyFont="1" applyFill="1" applyBorder="1"/>
    <xf numFmtId="165" fontId="7" fillId="0" borderId="1" xfId="1" applyNumberFormat="1" applyFont="1" applyFill="1" applyBorder="1"/>
    <xf numFmtId="0" fontId="2" fillId="0" borderId="0" xfId="0" applyFont="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C242F-7964-4611-944F-A5A842B28684}">
  <sheetPr>
    <pageSetUpPr fitToPage="1"/>
  </sheetPr>
  <dimension ref="A1:E71"/>
  <sheetViews>
    <sheetView tabSelected="1" workbookViewId="0">
      <pane ySplit="2" topLeftCell="A3" activePane="bottomLeft" state="frozen"/>
      <selection pane="bottomLeft" activeCell="C4" sqref="C4"/>
    </sheetView>
  </sheetViews>
  <sheetFormatPr defaultRowHeight="14.5" x14ac:dyDescent="0.35"/>
  <cols>
    <col min="1" max="1" width="3.54296875" customWidth="1"/>
    <col min="2" max="2" width="7.1796875" customWidth="1"/>
    <col min="3" max="3" width="95.1796875" style="5" customWidth="1"/>
    <col min="4" max="4" width="11.1796875" customWidth="1"/>
    <col min="5" max="5" width="15.81640625" bestFit="1" customWidth="1"/>
  </cols>
  <sheetData>
    <row r="1" spans="1:3" x14ac:dyDescent="0.35">
      <c r="A1" s="42" t="s">
        <v>0</v>
      </c>
      <c r="B1" s="42"/>
      <c r="C1" s="42"/>
    </row>
    <row r="2" spans="1:3" ht="22.5" customHeight="1" x14ac:dyDescent="0.35">
      <c r="A2" s="42" t="s">
        <v>1</v>
      </c>
      <c r="B2" s="42"/>
      <c r="C2" s="42"/>
    </row>
    <row r="3" spans="1:3" ht="24.4" customHeight="1" x14ac:dyDescent="0.35">
      <c r="B3" s="1" t="s">
        <v>2</v>
      </c>
      <c r="C3" s="2"/>
    </row>
    <row r="4" spans="1:3" ht="58" x14ac:dyDescent="0.35">
      <c r="C4" s="2" t="s">
        <v>9</v>
      </c>
    </row>
    <row r="5" spans="1:3" ht="58" x14ac:dyDescent="0.35">
      <c r="C5" s="2" t="s">
        <v>3</v>
      </c>
    </row>
    <row r="6" spans="1:3" ht="87" x14ac:dyDescent="0.35">
      <c r="C6" s="2" t="s">
        <v>10</v>
      </c>
    </row>
    <row r="7" spans="1:3" x14ac:dyDescent="0.35">
      <c r="C7" s="2"/>
    </row>
    <row r="8" spans="1:3" x14ac:dyDescent="0.35">
      <c r="B8" s="1" t="s">
        <v>4</v>
      </c>
      <c r="C8" s="2"/>
    </row>
    <row r="9" spans="1:3" ht="33" customHeight="1" x14ac:dyDescent="0.35">
      <c r="C9" s="5" t="s">
        <v>38</v>
      </c>
    </row>
    <row r="10" spans="1:3" ht="39" x14ac:dyDescent="0.35">
      <c r="C10" s="3" t="s">
        <v>5</v>
      </c>
    </row>
    <row r="11" spans="1:3" ht="52" x14ac:dyDescent="0.35">
      <c r="C11" s="3" t="s">
        <v>6</v>
      </c>
    </row>
    <row r="12" spans="1:3" x14ac:dyDescent="0.35">
      <c r="C12" s="3"/>
    </row>
    <row r="13" spans="1:3" x14ac:dyDescent="0.35">
      <c r="B13" s="1" t="s">
        <v>11</v>
      </c>
      <c r="C13" s="3"/>
    </row>
    <row r="14" spans="1:3" ht="43.5" x14ac:dyDescent="0.35">
      <c r="B14" s="1"/>
      <c r="C14" s="2" t="s">
        <v>39</v>
      </c>
    </row>
    <row r="15" spans="1:3" x14ac:dyDescent="0.35">
      <c r="B15" s="1"/>
      <c r="C15" s="2"/>
    </row>
    <row r="16" spans="1:3" x14ac:dyDescent="0.35">
      <c r="B16" s="1" t="s">
        <v>12</v>
      </c>
      <c r="C16" s="3"/>
    </row>
    <row r="17" spans="2:5" ht="29" x14ac:dyDescent="0.35">
      <c r="B17" s="1"/>
      <c r="C17" s="2" t="s">
        <v>13</v>
      </c>
    </row>
    <row r="18" spans="2:5" ht="130.5" x14ac:dyDescent="0.35">
      <c r="B18" s="1"/>
      <c r="C18" s="2" t="s">
        <v>34</v>
      </c>
    </row>
    <row r="19" spans="2:5" x14ac:dyDescent="0.35">
      <c r="B19" s="1"/>
      <c r="C19" s="2"/>
    </row>
    <row r="20" spans="2:5" ht="159.5" x14ac:dyDescent="0.35">
      <c r="B20" s="1"/>
      <c r="C20" s="2" t="s">
        <v>36</v>
      </c>
    </row>
    <row r="21" spans="2:5" x14ac:dyDescent="0.35">
      <c r="B21" s="1"/>
      <c r="C21" s="2"/>
    </row>
    <row r="22" spans="2:5" x14ac:dyDescent="0.35">
      <c r="B22" s="1"/>
      <c r="C22" s="1" t="s">
        <v>29</v>
      </c>
    </row>
    <row r="23" spans="2:5" x14ac:dyDescent="0.35">
      <c r="B23" s="1"/>
      <c r="C23"/>
      <c r="D23" t="s">
        <v>15</v>
      </c>
      <c r="E23" t="s">
        <v>16</v>
      </c>
    </row>
    <row r="24" spans="2:5" x14ac:dyDescent="0.35">
      <c r="B24" s="1"/>
      <c r="C24" s="6" t="s">
        <v>17</v>
      </c>
    </row>
    <row r="25" spans="2:5" x14ac:dyDescent="0.35">
      <c r="B25" s="1"/>
      <c r="C25" s="7" t="s">
        <v>18</v>
      </c>
      <c r="D25" s="8">
        <v>100</v>
      </c>
      <c r="E25" s="7"/>
    </row>
    <row r="26" spans="2:5" x14ac:dyDescent="0.35">
      <c r="B26" s="1"/>
      <c r="C26" s="7" t="s">
        <v>19</v>
      </c>
      <c r="D26" s="8">
        <v>-10</v>
      </c>
      <c r="E26" s="9">
        <f>-D26</f>
        <v>10</v>
      </c>
    </row>
    <row r="27" spans="2:5" x14ac:dyDescent="0.35">
      <c r="B27" s="1"/>
      <c r="C27" s="7" t="s">
        <v>20</v>
      </c>
      <c r="D27" s="9">
        <f>D25+D26</f>
        <v>90</v>
      </c>
      <c r="E27" s="7"/>
    </row>
    <row r="28" spans="2:5" x14ac:dyDescent="0.35">
      <c r="B28" s="1"/>
      <c r="C28" s="7" t="s">
        <v>21</v>
      </c>
      <c r="D28" s="10">
        <v>0.66</v>
      </c>
      <c r="E28" s="7"/>
    </row>
    <row r="29" spans="2:5" x14ac:dyDescent="0.35">
      <c r="B29" s="1"/>
      <c r="C29" s="7" t="s">
        <v>22</v>
      </c>
      <c r="D29" s="9">
        <f>D27*D28</f>
        <v>59.400000000000006</v>
      </c>
      <c r="E29" s="9">
        <f>D29</f>
        <v>59.400000000000006</v>
      </c>
    </row>
    <row r="30" spans="2:5" x14ac:dyDescent="0.35">
      <c r="B30" s="1"/>
      <c r="C30" t="s">
        <v>23</v>
      </c>
      <c r="E30" s="11">
        <f>SUM(E24:E29)</f>
        <v>69.400000000000006</v>
      </c>
    </row>
    <row r="31" spans="2:5" x14ac:dyDescent="0.35">
      <c r="B31" s="1"/>
      <c r="C31"/>
    </row>
    <row r="32" spans="2:5" x14ac:dyDescent="0.35">
      <c r="B32" s="1"/>
      <c r="C32" s="6" t="s">
        <v>30</v>
      </c>
    </row>
    <row r="33" spans="2:5" x14ac:dyDescent="0.35">
      <c r="B33" s="1"/>
      <c r="C33" s="7" t="s">
        <v>24</v>
      </c>
      <c r="D33" s="8">
        <v>100</v>
      </c>
      <c r="E33" s="9">
        <f>D33</f>
        <v>100</v>
      </c>
    </row>
    <row r="34" spans="2:5" x14ac:dyDescent="0.35">
      <c r="B34" s="1"/>
      <c r="C34" s="7" t="s">
        <v>25</v>
      </c>
      <c r="D34" s="8">
        <v>-10</v>
      </c>
      <c r="E34" s="9"/>
    </row>
    <row r="35" spans="2:5" x14ac:dyDescent="0.35">
      <c r="B35" s="1"/>
      <c r="C35" s="7" t="s">
        <v>26</v>
      </c>
      <c r="D35" s="9">
        <f>D33+D34</f>
        <v>90</v>
      </c>
      <c r="E35" s="7"/>
    </row>
    <row r="36" spans="2:5" x14ac:dyDescent="0.35">
      <c r="B36" s="1"/>
      <c r="C36" s="7" t="s">
        <v>27</v>
      </c>
      <c r="D36" s="10">
        <f>1-D28</f>
        <v>0.33999999999999997</v>
      </c>
      <c r="E36" s="7"/>
    </row>
    <row r="37" spans="2:5" x14ac:dyDescent="0.35">
      <c r="B37" s="1"/>
      <c r="C37" s="7" t="s">
        <v>28</v>
      </c>
      <c r="D37" s="9">
        <f>D35*D36</f>
        <v>30.599999999999998</v>
      </c>
      <c r="E37" s="9">
        <f>-D37</f>
        <v>-30.599999999999998</v>
      </c>
    </row>
    <row r="38" spans="2:5" x14ac:dyDescent="0.35">
      <c r="B38" s="1"/>
      <c r="C38" t="s">
        <v>23</v>
      </c>
      <c r="E38" s="11">
        <f>SUM(E32:E37)</f>
        <v>69.400000000000006</v>
      </c>
    </row>
    <row r="39" spans="2:5" x14ac:dyDescent="0.35">
      <c r="B39" s="1"/>
      <c r="C39" s="2"/>
    </row>
    <row r="40" spans="2:5" x14ac:dyDescent="0.35">
      <c r="B40" s="1" t="s">
        <v>32</v>
      </c>
      <c r="C40" s="2"/>
    </row>
    <row r="41" spans="2:5" ht="72.5" x14ac:dyDescent="0.35">
      <c r="B41" s="1"/>
      <c r="C41" s="2" t="s">
        <v>31</v>
      </c>
    </row>
    <row r="42" spans="2:5" x14ac:dyDescent="0.35">
      <c r="C42" s="3"/>
    </row>
    <row r="43" spans="2:5" x14ac:dyDescent="0.35">
      <c r="B43" s="1" t="s">
        <v>33</v>
      </c>
      <c r="C43" s="2"/>
    </row>
    <row r="44" spans="2:5" ht="29" x14ac:dyDescent="0.35">
      <c r="C44" s="2" t="s">
        <v>7</v>
      </c>
    </row>
    <row r="45" spans="2:5" ht="130.5" x14ac:dyDescent="0.35">
      <c r="C45" s="2" t="s">
        <v>35</v>
      </c>
    </row>
    <row r="46" spans="2:5" ht="145" x14ac:dyDescent="0.35">
      <c r="C46" s="2" t="s">
        <v>37</v>
      </c>
    </row>
    <row r="47" spans="2:5" x14ac:dyDescent="0.35">
      <c r="C47" s="2"/>
    </row>
    <row r="48" spans="2:5" x14ac:dyDescent="0.35">
      <c r="C48" s="1" t="s">
        <v>14</v>
      </c>
    </row>
    <row r="49" spans="3:5" x14ac:dyDescent="0.35">
      <c r="C49"/>
      <c r="D49" t="s">
        <v>15</v>
      </c>
      <c r="E49" t="s">
        <v>40</v>
      </c>
    </row>
    <row r="50" spans="3:5" x14ac:dyDescent="0.35">
      <c r="C50" s="6" t="s">
        <v>17</v>
      </c>
    </row>
    <row r="51" spans="3:5" x14ac:dyDescent="0.35">
      <c r="C51" s="7" t="s">
        <v>18</v>
      </c>
      <c r="D51" s="8">
        <v>100</v>
      </c>
      <c r="E51" s="7"/>
    </row>
    <row r="52" spans="3:5" x14ac:dyDescent="0.35">
      <c r="C52" s="7" t="s">
        <v>19</v>
      </c>
      <c r="D52" s="8">
        <v>-10</v>
      </c>
      <c r="E52" s="9">
        <f>-D52</f>
        <v>10</v>
      </c>
    </row>
    <row r="53" spans="3:5" x14ac:dyDescent="0.35">
      <c r="C53" s="7" t="s">
        <v>20</v>
      </c>
      <c r="D53" s="9">
        <f>D51+D52</f>
        <v>90</v>
      </c>
      <c r="E53" s="7"/>
    </row>
    <row r="54" spans="3:5" x14ac:dyDescent="0.35">
      <c r="C54" s="7" t="s">
        <v>21</v>
      </c>
      <c r="D54" s="10">
        <v>0.66</v>
      </c>
      <c r="E54" s="7"/>
    </row>
    <row r="55" spans="3:5" x14ac:dyDescent="0.35">
      <c r="C55" s="7" t="s">
        <v>41</v>
      </c>
      <c r="D55" s="9">
        <f>D53*D54</f>
        <v>59.400000000000006</v>
      </c>
      <c r="E55" s="9">
        <f>D55</f>
        <v>59.400000000000006</v>
      </c>
    </row>
    <row r="56" spans="3:5" x14ac:dyDescent="0.35">
      <c r="C56" t="s">
        <v>42</v>
      </c>
      <c r="E56" s="11">
        <f>SUM(E50:E55)</f>
        <v>69.400000000000006</v>
      </c>
    </row>
    <row r="57" spans="3:5" x14ac:dyDescent="0.35">
      <c r="C57"/>
    </row>
    <row r="58" spans="3:5" x14ac:dyDescent="0.35">
      <c r="C58" s="6" t="s">
        <v>30</v>
      </c>
    </row>
    <row r="59" spans="3:5" x14ac:dyDescent="0.35">
      <c r="C59" s="7" t="s">
        <v>43</v>
      </c>
      <c r="D59" s="8">
        <v>50</v>
      </c>
      <c r="E59" s="9"/>
    </row>
    <row r="60" spans="3:5" x14ac:dyDescent="0.35">
      <c r="C60" s="7" t="s">
        <v>44</v>
      </c>
      <c r="D60" s="12">
        <v>2</v>
      </c>
      <c r="E60" s="9"/>
    </row>
    <row r="61" spans="3:5" x14ac:dyDescent="0.35">
      <c r="C61" s="7" t="s">
        <v>45</v>
      </c>
      <c r="D61" s="8">
        <f>D59*D60</f>
        <v>100</v>
      </c>
      <c r="E61" s="9"/>
    </row>
    <row r="62" spans="3:5" x14ac:dyDescent="0.35">
      <c r="C62" s="7" t="s">
        <v>46</v>
      </c>
      <c r="D62" s="8">
        <v>-10</v>
      </c>
      <c r="E62" s="9">
        <f>-D62</f>
        <v>10</v>
      </c>
    </row>
    <row r="63" spans="3:5" x14ac:dyDescent="0.35">
      <c r="C63" s="7" t="s">
        <v>47</v>
      </c>
      <c r="D63" s="9">
        <f>D61+D62</f>
        <v>90</v>
      </c>
      <c r="E63" s="9">
        <f>D63</f>
        <v>90</v>
      </c>
    </row>
    <row r="64" spans="3:5" x14ac:dyDescent="0.35">
      <c r="C64" s="7" t="s">
        <v>27</v>
      </c>
      <c r="D64" s="10">
        <f>1-D54</f>
        <v>0.33999999999999997</v>
      </c>
      <c r="E64" s="7"/>
    </row>
    <row r="65" spans="2:5" x14ac:dyDescent="0.35">
      <c r="C65" s="7" t="s">
        <v>48</v>
      </c>
      <c r="D65" s="9">
        <f>D63*D64</f>
        <v>30.599999999999998</v>
      </c>
      <c r="E65" s="9">
        <f>-D65</f>
        <v>-30.599999999999998</v>
      </c>
    </row>
    <row r="66" spans="2:5" x14ac:dyDescent="0.35">
      <c r="C66" t="s">
        <v>42</v>
      </c>
      <c r="E66" s="11">
        <f>SUM(E58:E65)</f>
        <v>69.400000000000006</v>
      </c>
    </row>
    <row r="67" spans="2:5" x14ac:dyDescent="0.35">
      <c r="C67" s="2"/>
    </row>
    <row r="68" spans="2:5" x14ac:dyDescent="0.35">
      <c r="C68" s="2"/>
    </row>
    <row r="69" spans="2:5" ht="27" customHeight="1" x14ac:dyDescent="0.35">
      <c r="B69" s="1" t="s">
        <v>8</v>
      </c>
      <c r="C69" s="3"/>
    </row>
    <row r="70" spans="2:5" ht="58" x14ac:dyDescent="0.35">
      <c r="C70" s="2" t="s">
        <v>49</v>
      </c>
    </row>
    <row r="71" spans="2:5" ht="43.5" x14ac:dyDescent="0.35">
      <c r="C71" s="4" t="s">
        <v>50</v>
      </c>
    </row>
  </sheetData>
  <mergeCells count="2">
    <mergeCell ref="A1:C1"/>
    <mergeCell ref="A2:C2"/>
  </mergeCells>
  <pageMargins left="0.2" right="0.2" top="0.5" bottom="0.5" header="0.3" footer="0.3"/>
  <pageSetup scale="77" fitToHeight="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2F63-53E6-4D3D-A1C6-FBD39699FF59}">
  <dimension ref="A3:N101"/>
  <sheetViews>
    <sheetView topLeftCell="C1" zoomScale="80" zoomScaleNormal="80" workbookViewId="0">
      <pane ySplit="5" topLeftCell="A6" activePane="bottomLeft" state="frozen"/>
      <selection pane="bottomLeft" activeCell="N8" sqref="N8"/>
    </sheetView>
  </sheetViews>
  <sheetFormatPr defaultColWidth="8.81640625" defaultRowHeight="14.5" x14ac:dyDescent="0.35"/>
  <cols>
    <col min="1" max="1" width="4.7265625" style="17" customWidth="1"/>
    <col min="2" max="2" width="31.54296875" style="17" bestFit="1" customWidth="1"/>
    <col min="3" max="3" width="16.1796875" style="17" customWidth="1"/>
    <col min="4" max="6" width="12.7265625" style="17" customWidth="1"/>
    <col min="7" max="7" width="14.7265625" style="17" customWidth="1"/>
    <col min="8" max="8" width="13.7265625" style="17" customWidth="1"/>
    <col min="9" max="13" width="15.26953125" style="17" customWidth="1"/>
    <col min="14" max="14" width="17.54296875" style="17" bestFit="1" customWidth="1"/>
    <col min="15" max="16384" width="8.81640625" style="17"/>
  </cols>
  <sheetData>
    <row r="3" spans="1:14" ht="15" customHeight="1" thickBot="1" x14ac:dyDescent="0.4"/>
    <row r="4" spans="1:14" ht="32.5" customHeight="1" thickBot="1" x14ac:dyDescent="0.5">
      <c r="C4" s="18" t="s">
        <v>51</v>
      </c>
      <c r="D4" s="18" t="s">
        <v>51</v>
      </c>
      <c r="E4" s="18" t="s">
        <v>52</v>
      </c>
      <c r="F4" s="18" t="s">
        <v>52</v>
      </c>
      <c r="G4" s="18" t="s">
        <v>53</v>
      </c>
      <c r="H4" s="18" t="s">
        <v>53</v>
      </c>
      <c r="I4" s="18" t="s">
        <v>54</v>
      </c>
      <c r="J4" s="18" t="s">
        <v>54</v>
      </c>
      <c r="K4" s="18" t="s">
        <v>54</v>
      </c>
      <c r="L4" s="18" t="s">
        <v>55</v>
      </c>
      <c r="M4" s="18" t="s">
        <v>55</v>
      </c>
      <c r="N4" s="18" t="s">
        <v>55</v>
      </c>
    </row>
    <row r="5" spans="1:14" ht="77.650000000000006" customHeight="1" thickBot="1" x14ac:dyDescent="0.5">
      <c r="B5" s="19" t="s">
        <v>56</v>
      </c>
      <c r="C5" s="15" t="s">
        <v>57</v>
      </c>
      <c r="D5" s="15" t="s">
        <v>58</v>
      </c>
      <c r="E5" s="15" t="s">
        <v>57</v>
      </c>
      <c r="F5" s="15" t="s">
        <v>58</v>
      </c>
      <c r="G5" s="15" t="s">
        <v>57</v>
      </c>
      <c r="H5" s="15" t="s">
        <v>58</v>
      </c>
      <c r="I5" s="14" t="s">
        <v>57</v>
      </c>
      <c r="J5" s="14" t="s">
        <v>58</v>
      </c>
      <c r="K5" s="14" t="s">
        <v>59</v>
      </c>
      <c r="L5" s="14" t="s">
        <v>60</v>
      </c>
      <c r="M5" s="14" t="s">
        <v>61</v>
      </c>
      <c r="N5" s="20" t="s">
        <v>257</v>
      </c>
    </row>
    <row r="6" spans="1:14" ht="29" x14ac:dyDescent="0.35">
      <c r="B6" s="21"/>
      <c r="C6" s="22" t="s">
        <v>62</v>
      </c>
      <c r="D6" s="22" t="s">
        <v>62</v>
      </c>
      <c r="E6" s="22" t="s">
        <v>63</v>
      </c>
      <c r="F6" s="22" t="s">
        <v>63</v>
      </c>
      <c r="G6" s="22" t="s">
        <v>64</v>
      </c>
      <c r="H6" s="22" t="s">
        <v>64</v>
      </c>
      <c r="I6" s="22" t="s">
        <v>65</v>
      </c>
      <c r="J6" s="22" t="s">
        <v>65</v>
      </c>
      <c r="K6" s="22" t="s">
        <v>66</v>
      </c>
      <c r="L6" s="22" t="s">
        <v>55</v>
      </c>
      <c r="M6" s="22" t="s">
        <v>55</v>
      </c>
      <c r="N6" s="23" t="s">
        <v>55</v>
      </c>
    </row>
    <row r="7" spans="1:14" x14ac:dyDescent="0.35">
      <c r="B7" s="21"/>
      <c r="C7" s="24" t="s">
        <v>150</v>
      </c>
      <c r="D7" s="24" t="s">
        <v>151</v>
      </c>
      <c r="E7" s="24" t="s">
        <v>152</v>
      </c>
      <c r="F7" s="30" t="s">
        <v>153</v>
      </c>
      <c r="G7" s="24" t="s">
        <v>154</v>
      </c>
      <c r="H7" s="24" t="s">
        <v>155</v>
      </c>
      <c r="I7" s="24" t="s">
        <v>156</v>
      </c>
      <c r="J7" s="24" t="s">
        <v>157</v>
      </c>
      <c r="K7" s="24" t="s">
        <v>158</v>
      </c>
      <c r="L7" s="24" t="s">
        <v>159</v>
      </c>
      <c r="M7" s="24" t="s">
        <v>160</v>
      </c>
      <c r="N7" s="23" t="s">
        <v>161</v>
      </c>
    </row>
    <row r="8" spans="1:14" x14ac:dyDescent="0.35">
      <c r="A8" s="17">
        <v>1</v>
      </c>
      <c r="B8" s="25" t="s">
        <v>67</v>
      </c>
      <c r="C8" s="26">
        <v>87863.257237894126</v>
      </c>
      <c r="D8" s="26">
        <v>-15367.018520976355</v>
      </c>
      <c r="E8" s="26">
        <v>92381.324151533438</v>
      </c>
      <c r="F8" s="26">
        <v>-18791.632902984402</v>
      </c>
      <c r="G8" s="26">
        <v>92381.324151533438</v>
      </c>
      <c r="H8" s="26">
        <v>-18791.632902984402</v>
      </c>
      <c r="I8" s="26">
        <v>92381.324151533438</v>
      </c>
      <c r="J8" s="26">
        <v>-18791.632902984402</v>
      </c>
      <c r="K8" s="26">
        <v>1196521.4303555922</v>
      </c>
      <c r="L8" s="26">
        <v>398814.05833999533</v>
      </c>
      <c r="M8" s="26">
        <v>899062.40666000533</v>
      </c>
      <c r="N8" s="27">
        <f>SUM(C8:M8)</f>
        <v>2787663.207818158</v>
      </c>
    </row>
    <row r="9" spans="1:14" x14ac:dyDescent="0.35">
      <c r="A9" s="17">
        <v>2</v>
      </c>
      <c r="B9" s="25" t="s">
        <v>68</v>
      </c>
      <c r="C9" s="26">
        <v>282586.72651333926</v>
      </c>
      <c r="D9" s="26">
        <v>-63117.317092522455</v>
      </c>
      <c r="E9" s="26">
        <v>291599.43669889629</v>
      </c>
      <c r="F9" s="26">
        <v>-78716.061611172481</v>
      </c>
      <c r="G9" s="26">
        <v>291599.43669889629</v>
      </c>
      <c r="H9" s="26">
        <v>-78716.061611172481</v>
      </c>
      <c r="I9" s="26">
        <v>291599.43669889629</v>
      </c>
      <c r="J9" s="26">
        <v>-78716.061611172481</v>
      </c>
      <c r="K9" s="26">
        <v>237335.18969356475</v>
      </c>
      <c r="L9" s="26">
        <v>366297.55468000006</v>
      </c>
      <c r="M9" s="26">
        <v>110032.16532000001</v>
      </c>
      <c r="N9" s="27">
        <f t="shared" ref="N9:N72" si="0">SUM(C9:M9)</f>
        <v>1571784.444377553</v>
      </c>
    </row>
    <row r="10" spans="1:14" x14ac:dyDescent="0.35">
      <c r="A10" s="17">
        <v>3</v>
      </c>
      <c r="B10" s="25" t="s">
        <v>69</v>
      </c>
      <c r="C10" s="26">
        <v>10760.048113431114</v>
      </c>
      <c r="D10" s="26">
        <v>-2288.7610886916755</v>
      </c>
      <c r="E10" s="26">
        <v>11392.468674934138</v>
      </c>
      <c r="F10" s="26">
        <v>-2906.4887362838831</v>
      </c>
      <c r="G10" s="26">
        <v>11392.468674934138</v>
      </c>
      <c r="H10" s="26">
        <v>-2906.4887362838831</v>
      </c>
      <c r="I10" s="26">
        <v>11392.468674934138</v>
      </c>
      <c r="J10" s="26">
        <v>-2906.4887362838831</v>
      </c>
      <c r="K10" s="26">
        <v>386183.91189833899</v>
      </c>
      <c r="L10" s="26">
        <v>61979.131449996254</v>
      </c>
      <c r="M10" s="26">
        <v>465425.52155000431</v>
      </c>
      <c r="N10" s="27">
        <f t="shared" si="0"/>
        <v>947517.79173902981</v>
      </c>
    </row>
    <row r="11" spans="1:14" x14ac:dyDescent="0.35">
      <c r="A11" s="17">
        <v>4</v>
      </c>
      <c r="B11" s="25" t="s">
        <v>70</v>
      </c>
      <c r="C11" s="26">
        <v>64715.125613129989</v>
      </c>
      <c r="D11" s="26">
        <v>-9466.9232625013701</v>
      </c>
      <c r="E11" s="26">
        <v>66691.191907650005</v>
      </c>
      <c r="F11" s="26">
        <v>-10917.314919483466</v>
      </c>
      <c r="G11" s="26">
        <v>66691.191907650005</v>
      </c>
      <c r="H11" s="26">
        <v>-10917.314919483466</v>
      </c>
      <c r="I11" s="26">
        <v>66691.191907650005</v>
      </c>
      <c r="J11" s="26">
        <v>-10917.314919483466</v>
      </c>
      <c r="K11" s="26">
        <v>59745.650292305276</v>
      </c>
      <c r="L11" s="26">
        <v>69283.70865</v>
      </c>
      <c r="M11" s="26">
        <v>20812.141350000002</v>
      </c>
      <c r="N11" s="27">
        <f t="shared" si="0"/>
        <v>372411.33360743348</v>
      </c>
    </row>
    <row r="12" spans="1:14" x14ac:dyDescent="0.35">
      <c r="A12" s="17">
        <v>5</v>
      </c>
      <c r="B12" s="25" t="s">
        <v>71</v>
      </c>
      <c r="C12" s="26">
        <v>96514.71397811982</v>
      </c>
      <c r="D12" s="26">
        <v>-22721.743030073932</v>
      </c>
      <c r="E12" s="26">
        <v>100319.51286809737</v>
      </c>
      <c r="F12" s="26">
        <v>-28782.568397549476</v>
      </c>
      <c r="G12" s="26">
        <v>100319.51286809737</v>
      </c>
      <c r="H12" s="26">
        <v>-28782.568397549476</v>
      </c>
      <c r="I12" s="26">
        <v>100319.51286809737</v>
      </c>
      <c r="J12" s="26">
        <v>-28782.568397549476</v>
      </c>
      <c r="K12" s="26">
        <v>281773.76716910029</v>
      </c>
      <c r="L12" s="26">
        <v>245763.43346000169</v>
      </c>
      <c r="M12" s="26">
        <v>283092.60253999813</v>
      </c>
      <c r="N12" s="27">
        <f t="shared" si="0"/>
        <v>1099033.6075287897</v>
      </c>
    </row>
    <row r="13" spans="1:14" x14ac:dyDescent="0.35">
      <c r="A13" s="17">
        <v>6</v>
      </c>
      <c r="B13" s="25" t="s">
        <v>72</v>
      </c>
      <c r="C13" s="26">
        <v>79179.394178847011</v>
      </c>
      <c r="D13" s="26">
        <v>-16883.537603523935</v>
      </c>
      <c r="E13" s="26">
        <v>81792.845179035023</v>
      </c>
      <c r="F13" s="26">
        <v>-20897.404533924473</v>
      </c>
      <c r="G13" s="26">
        <v>81792.845179035023</v>
      </c>
      <c r="H13" s="26">
        <v>-20897.404533924473</v>
      </c>
      <c r="I13" s="26">
        <v>81792.845179035023</v>
      </c>
      <c r="J13" s="26">
        <v>-20897.404533924473</v>
      </c>
      <c r="K13" s="26">
        <v>67367.01473086953</v>
      </c>
      <c r="L13" s="26">
        <v>117270.30066000001</v>
      </c>
      <c r="M13" s="26">
        <v>35226.839339999991</v>
      </c>
      <c r="N13" s="27">
        <f t="shared" si="0"/>
        <v>464846.33324152429</v>
      </c>
    </row>
    <row r="14" spans="1:14" x14ac:dyDescent="0.35">
      <c r="A14" s="17">
        <v>7</v>
      </c>
      <c r="B14" s="25" t="s">
        <v>73</v>
      </c>
      <c r="C14" s="26">
        <v>59546.323423541748</v>
      </c>
      <c r="D14" s="26">
        <v>-13166.300084550618</v>
      </c>
      <c r="E14" s="26">
        <v>61418.030775908759</v>
      </c>
      <c r="F14" s="26">
        <v>-16401.531203389193</v>
      </c>
      <c r="G14" s="26">
        <v>61418.030775908759</v>
      </c>
      <c r="H14" s="26">
        <v>-16401.531203389193</v>
      </c>
      <c r="I14" s="26">
        <v>61418.030775908759</v>
      </c>
      <c r="J14" s="26">
        <v>-16401.531203389193</v>
      </c>
      <c r="K14" s="26">
        <v>50155.562300006524</v>
      </c>
      <c r="L14" s="26">
        <v>72629.143179999999</v>
      </c>
      <c r="M14" s="26">
        <v>21817.076819999998</v>
      </c>
      <c r="N14" s="27">
        <f t="shared" si="0"/>
        <v>326031.30435655639</v>
      </c>
    </row>
    <row r="15" spans="1:14" x14ac:dyDescent="0.35">
      <c r="A15" s="17">
        <v>8</v>
      </c>
      <c r="B15" s="25" t="s">
        <v>74</v>
      </c>
      <c r="C15" s="26">
        <v>212964.68129842199</v>
      </c>
      <c r="D15" s="26">
        <v>-49436.709149683316</v>
      </c>
      <c r="E15" s="26">
        <v>219959.24118691002</v>
      </c>
      <c r="F15" s="26">
        <v>-62057.541751559766</v>
      </c>
      <c r="G15" s="26">
        <v>219959.24118691002</v>
      </c>
      <c r="H15" s="26">
        <v>-62057.541751559766</v>
      </c>
      <c r="I15" s="26">
        <v>219959.24118691002</v>
      </c>
      <c r="J15" s="26">
        <v>-62057.541751559766</v>
      </c>
      <c r="K15" s="26">
        <v>176839.87209218604</v>
      </c>
      <c r="L15" s="26">
        <v>309653.08389000001</v>
      </c>
      <c r="M15" s="26">
        <v>93016.726110000003</v>
      </c>
      <c r="N15" s="27">
        <f t="shared" si="0"/>
        <v>1216742.7525469752</v>
      </c>
    </row>
    <row r="16" spans="1:14" x14ac:dyDescent="0.35">
      <c r="A16" s="17">
        <v>9</v>
      </c>
      <c r="B16" s="25" t="s">
        <v>75</v>
      </c>
      <c r="C16" s="26">
        <v>193090.09206463423</v>
      </c>
      <c r="D16" s="26">
        <v>-35450.738758982559</v>
      </c>
      <c r="E16" s="26">
        <v>198361.21446337126</v>
      </c>
      <c r="F16" s="26">
        <v>-42757.289687447403</v>
      </c>
      <c r="G16" s="26">
        <v>198361.21446337126</v>
      </c>
      <c r="H16" s="26">
        <v>-42757.289687447403</v>
      </c>
      <c r="I16" s="26">
        <v>198361.21446337126</v>
      </c>
      <c r="J16" s="26">
        <v>-42757.289687447403</v>
      </c>
      <c r="K16" s="26">
        <v>170471.8936397658</v>
      </c>
      <c r="L16" s="26">
        <v>102958.59545999998</v>
      </c>
      <c r="M16" s="26">
        <v>30927.744539999996</v>
      </c>
      <c r="N16" s="27">
        <f t="shared" si="0"/>
        <v>928809.36127318896</v>
      </c>
    </row>
    <row r="17" spans="1:14" x14ac:dyDescent="0.35">
      <c r="A17" s="17">
        <v>10</v>
      </c>
      <c r="B17" s="25" t="s">
        <v>76</v>
      </c>
      <c r="C17" s="26">
        <v>67727.304546349493</v>
      </c>
      <c r="D17" s="26">
        <v>-14721.846218979985</v>
      </c>
      <c r="E17" s="26">
        <v>70211.922892547489</v>
      </c>
      <c r="F17" s="26">
        <v>-18352.727856083467</v>
      </c>
      <c r="G17" s="26">
        <v>70211.922892547489</v>
      </c>
      <c r="H17" s="26">
        <v>-18352.727856083467</v>
      </c>
      <c r="I17" s="26">
        <v>70211.922892547489</v>
      </c>
      <c r="J17" s="26">
        <v>-18352.727856083467</v>
      </c>
      <c r="K17" s="26">
        <v>57320.336989649513</v>
      </c>
      <c r="L17" s="26">
        <v>141684.79719000001</v>
      </c>
      <c r="M17" s="26">
        <v>42560.712809999997</v>
      </c>
      <c r="N17" s="27">
        <f t="shared" si="0"/>
        <v>450148.89042641112</v>
      </c>
    </row>
    <row r="18" spans="1:14" x14ac:dyDescent="0.35">
      <c r="A18" s="17">
        <v>11</v>
      </c>
      <c r="B18" s="25" t="s">
        <v>77</v>
      </c>
      <c r="C18" s="26">
        <v>73690.35764985258</v>
      </c>
      <c r="D18" s="26">
        <v>-18414.698653781084</v>
      </c>
      <c r="E18" s="26">
        <v>80383.309701527935</v>
      </c>
      <c r="F18" s="26">
        <v>-24656.651672129017</v>
      </c>
      <c r="G18" s="26">
        <v>80383.309701527935</v>
      </c>
      <c r="H18" s="26">
        <v>-24656.651672129017</v>
      </c>
      <c r="I18" s="26">
        <v>80383.309701527935</v>
      </c>
      <c r="J18" s="26">
        <v>-24656.651672129017</v>
      </c>
      <c r="K18" s="26">
        <v>1728334.9021063226</v>
      </c>
      <c r="L18" s="26">
        <v>816665.58833948011</v>
      </c>
      <c r="M18" s="26">
        <v>2987470.0466605881</v>
      </c>
      <c r="N18" s="27">
        <f t="shared" si="0"/>
        <v>5754926.1701906594</v>
      </c>
    </row>
    <row r="19" spans="1:14" x14ac:dyDescent="0.35">
      <c r="A19" s="17">
        <v>12</v>
      </c>
      <c r="B19" s="25" t="s">
        <v>78</v>
      </c>
      <c r="C19" s="26">
        <v>102073.33640457902</v>
      </c>
      <c r="D19" s="26">
        <v>-23039.977318055175</v>
      </c>
      <c r="E19" s="26">
        <v>106009.7325069314</v>
      </c>
      <c r="F19" s="26">
        <v>-28940.369644469065</v>
      </c>
      <c r="G19" s="26">
        <v>106009.7325069314</v>
      </c>
      <c r="H19" s="26">
        <v>-28940.369644469065</v>
      </c>
      <c r="I19" s="26">
        <v>106009.7325069314</v>
      </c>
      <c r="J19" s="26">
        <v>-28940.369644469065</v>
      </c>
      <c r="K19" s="26">
        <v>212478.42835893214</v>
      </c>
      <c r="L19" s="26">
        <v>245381.88642000061</v>
      </c>
      <c r="M19" s="26">
        <v>265753.60657999932</v>
      </c>
      <c r="N19" s="27">
        <f t="shared" si="0"/>
        <v>1033855.3690328429</v>
      </c>
    </row>
    <row r="20" spans="1:14" x14ac:dyDescent="0.35">
      <c r="A20" s="17">
        <v>13</v>
      </c>
      <c r="B20" s="25" t="s">
        <v>79</v>
      </c>
      <c r="C20" s="26">
        <v>39767.617403275486</v>
      </c>
      <c r="D20" s="26">
        <v>-8919.6120080073197</v>
      </c>
      <c r="E20" s="26">
        <v>41311.549049105917</v>
      </c>
      <c r="F20" s="26">
        <v>-11195.449368386922</v>
      </c>
      <c r="G20" s="26">
        <v>41311.549049105917</v>
      </c>
      <c r="H20" s="26">
        <v>-11195.449368386922</v>
      </c>
      <c r="I20" s="26">
        <v>41311.549049105917</v>
      </c>
      <c r="J20" s="26">
        <v>-11195.449368386922</v>
      </c>
      <c r="K20" s="26">
        <v>296717.07692203607</v>
      </c>
      <c r="L20" s="26">
        <v>97313.758650003045</v>
      </c>
      <c r="M20" s="26">
        <v>290328.56434999657</v>
      </c>
      <c r="N20" s="27">
        <f t="shared" si="0"/>
        <v>805555.70435946085</v>
      </c>
    </row>
    <row r="21" spans="1:14" x14ac:dyDescent="0.35">
      <c r="A21" s="17">
        <v>14</v>
      </c>
      <c r="B21" s="25" t="s">
        <v>80</v>
      </c>
      <c r="C21" s="26">
        <v>58785.647978310502</v>
      </c>
      <c r="D21" s="26">
        <v>-14259.563023592296</v>
      </c>
      <c r="E21" s="26">
        <v>61143.659914752512</v>
      </c>
      <c r="F21" s="26">
        <v>-18111.8708748932</v>
      </c>
      <c r="G21" s="26">
        <v>61143.659914752512</v>
      </c>
      <c r="H21" s="26">
        <v>-18111.8708748932</v>
      </c>
      <c r="I21" s="26">
        <v>61143.659914752512</v>
      </c>
      <c r="J21" s="26">
        <v>-18111.8708748932</v>
      </c>
      <c r="K21" s="26">
        <v>48150.70513438707</v>
      </c>
      <c r="L21" s="26">
        <v>156427.25005</v>
      </c>
      <c r="M21" s="26">
        <v>46989.199950000002</v>
      </c>
      <c r="N21" s="27">
        <f t="shared" si="0"/>
        <v>425188.60720868321</v>
      </c>
    </row>
    <row r="22" spans="1:14" x14ac:dyDescent="0.35">
      <c r="A22" s="17">
        <v>15</v>
      </c>
      <c r="B22" s="25" t="s">
        <v>81</v>
      </c>
      <c r="C22" s="26">
        <v>134102.11962495378</v>
      </c>
      <c r="D22" s="26">
        <v>-24742.400450981004</v>
      </c>
      <c r="E22" s="26">
        <v>138282.49216376877</v>
      </c>
      <c r="F22" s="26">
        <v>-29920.902131813964</v>
      </c>
      <c r="G22" s="26">
        <v>138282.49216376877</v>
      </c>
      <c r="H22" s="26">
        <v>-29920.902131813964</v>
      </c>
      <c r="I22" s="26">
        <v>138282.49216376877</v>
      </c>
      <c r="J22" s="26">
        <v>-29920.902131813964</v>
      </c>
      <c r="K22" s="26">
        <v>118262.08382974738</v>
      </c>
      <c r="L22" s="26">
        <v>157781.31294</v>
      </c>
      <c r="M22" s="26">
        <v>47395.947059999991</v>
      </c>
      <c r="N22" s="27">
        <f t="shared" si="0"/>
        <v>757883.83309958444</v>
      </c>
    </row>
    <row r="23" spans="1:14" x14ac:dyDescent="0.35">
      <c r="A23" s="17">
        <v>16</v>
      </c>
      <c r="B23" s="25" t="s">
        <v>82</v>
      </c>
      <c r="C23" s="26">
        <v>125067.23749470702</v>
      </c>
      <c r="D23" s="26">
        <v>-28408.433337488896</v>
      </c>
      <c r="E23" s="26">
        <v>128685.79284233501</v>
      </c>
      <c r="F23" s="26">
        <v>-35429.125939726364</v>
      </c>
      <c r="G23" s="26">
        <v>128685.79284233501</v>
      </c>
      <c r="H23" s="26">
        <v>-35429.125939726364</v>
      </c>
      <c r="I23" s="26">
        <v>128685.79284233501</v>
      </c>
      <c r="J23" s="26">
        <v>-35429.125939726364</v>
      </c>
      <c r="K23" s="26">
        <v>104527.25817573805</v>
      </c>
      <c r="L23" s="26">
        <v>100625.86472000001</v>
      </c>
      <c r="M23" s="26">
        <v>30227.015279999996</v>
      </c>
      <c r="N23" s="27">
        <f t="shared" si="0"/>
        <v>611808.94304078224</v>
      </c>
    </row>
    <row r="24" spans="1:14" x14ac:dyDescent="0.35">
      <c r="A24" s="17">
        <v>17</v>
      </c>
      <c r="B24" s="25" t="s">
        <v>83</v>
      </c>
      <c r="C24" s="26">
        <v>18482.418773527999</v>
      </c>
      <c r="D24" s="26">
        <v>-3679.1306218085811</v>
      </c>
      <c r="E24" s="26">
        <v>19265.73728284</v>
      </c>
      <c r="F24" s="26">
        <v>-4566.9565989919738</v>
      </c>
      <c r="G24" s="26">
        <v>19265.73728284</v>
      </c>
      <c r="H24" s="26">
        <v>-4566.9565989919738</v>
      </c>
      <c r="I24" s="26">
        <v>19265.73728284</v>
      </c>
      <c r="J24" s="26">
        <v>-4566.9565989919738</v>
      </c>
      <c r="K24" s="26">
        <v>16008.341257438062</v>
      </c>
      <c r="L24" s="26">
        <v>56147.658340000002</v>
      </c>
      <c r="M24" s="26">
        <v>16866.201659999999</v>
      </c>
      <c r="N24" s="27">
        <f t="shared" si="0"/>
        <v>147921.83146070156</v>
      </c>
    </row>
    <row r="25" spans="1:14" x14ac:dyDescent="0.35">
      <c r="A25" s="17">
        <v>18</v>
      </c>
      <c r="B25" s="25" t="s">
        <v>84</v>
      </c>
      <c r="C25" s="26">
        <v>13361.7030319761</v>
      </c>
      <c r="D25" s="26">
        <v>-2785.8703421347832</v>
      </c>
      <c r="E25" s="26">
        <v>13906.249005168314</v>
      </c>
      <c r="F25" s="26">
        <v>-3480.6522433245464</v>
      </c>
      <c r="G25" s="26">
        <v>13906.249005168314</v>
      </c>
      <c r="H25" s="26">
        <v>-3480.6522433245464</v>
      </c>
      <c r="I25" s="26">
        <v>13906.249005168314</v>
      </c>
      <c r="J25" s="26">
        <v>-3480.6522433245464</v>
      </c>
      <c r="K25" s="26">
        <v>323979.09362282947</v>
      </c>
      <c r="L25" s="26">
        <v>36980.118020011658</v>
      </c>
      <c r="M25" s="26">
        <v>395419.00397998677</v>
      </c>
      <c r="N25" s="27">
        <f t="shared" si="0"/>
        <v>798230.83859820047</v>
      </c>
    </row>
    <row r="26" spans="1:14" x14ac:dyDescent="0.35">
      <c r="A26" s="17">
        <v>19</v>
      </c>
      <c r="B26" s="25" t="s">
        <v>85</v>
      </c>
      <c r="C26" s="26">
        <v>517088.85122675862</v>
      </c>
      <c r="D26" s="26">
        <v>-116884.18697770858</v>
      </c>
      <c r="E26" s="26">
        <v>534212.82058967452</v>
      </c>
      <c r="F26" s="26">
        <v>-146205.42396247017</v>
      </c>
      <c r="G26" s="26">
        <v>534212.82058967452</v>
      </c>
      <c r="H26" s="26">
        <v>-146205.42396247017</v>
      </c>
      <c r="I26" s="26">
        <v>534212.82058967452</v>
      </c>
      <c r="J26" s="26">
        <v>-146205.42396247017</v>
      </c>
      <c r="K26" s="26">
        <v>936303.08870122454</v>
      </c>
      <c r="L26" s="26">
        <v>775239.18153000379</v>
      </c>
      <c r="M26" s="26">
        <v>508121.06146999565</v>
      </c>
      <c r="N26" s="27">
        <f t="shared" si="0"/>
        <v>3783890.1858318876</v>
      </c>
    </row>
    <row r="27" spans="1:14" x14ac:dyDescent="0.35">
      <c r="A27" s="17">
        <v>20</v>
      </c>
      <c r="B27" s="25" t="s">
        <v>86</v>
      </c>
      <c r="C27" s="26">
        <v>70391.906171545474</v>
      </c>
      <c r="D27" s="26">
        <v>-15457.845017490523</v>
      </c>
      <c r="E27" s="26">
        <v>72733.432625665882</v>
      </c>
      <c r="F27" s="26">
        <v>-19281.75188224492</v>
      </c>
      <c r="G27" s="26">
        <v>72733.432625665882</v>
      </c>
      <c r="H27" s="26">
        <v>-19281.75188224492</v>
      </c>
      <c r="I27" s="26">
        <v>72733.432625665882</v>
      </c>
      <c r="J27" s="26">
        <v>-19281.75188224492</v>
      </c>
      <c r="K27" s="26">
        <v>168392.82321823161</v>
      </c>
      <c r="L27" s="26">
        <v>107264.6494099993</v>
      </c>
      <c r="M27" s="26">
        <v>99132.733590000818</v>
      </c>
      <c r="N27" s="27">
        <f t="shared" si="0"/>
        <v>590079.30960254953</v>
      </c>
    </row>
    <row r="28" spans="1:14" x14ac:dyDescent="0.35">
      <c r="A28" s="17">
        <v>21</v>
      </c>
      <c r="B28" s="25" t="s">
        <v>87</v>
      </c>
      <c r="C28" s="26">
        <v>327085.65919192741</v>
      </c>
      <c r="D28" s="26">
        <v>-79626.803733973327</v>
      </c>
      <c r="E28" s="26">
        <v>340554.30010070285</v>
      </c>
      <c r="F28" s="26">
        <v>-101320.84037976625</v>
      </c>
      <c r="G28" s="26">
        <v>340554.30010070285</v>
      </c>
      <c r="H28" s="26">
        <v>-101320.84037976625</v>
      </c>
      <c r="I28" s="26">
        <v>340554.30010070285</v>
      </c>
      <c r="J28" s="26">
        <v>-101320.84037976625</v>
      </c>
      <c r="K28" s="26">
        <v>458846.13394871668</v>
      </c>
      <c r="L28" s="26">
        <v>928250.61817000667</v>
      </c>
      <c r="M28" s="26">
        <v>644498.34382999234</v>
      </c>
      <c r="N28" s="27">
        <f t="shared" si="0"/>
        <v>2996754.3305694796</v>
      </c>
    </row>
    <row r="29" spans="1:14" x14ac:dyDescent="0.35">
      <c r="A29" s="17">
        <v>22</v>
      </c>
      <c r="B29" s="25" t="s">
        <v>88</v>
      </c>
      <c r="C29" s="26">
        <v>465620.88598940172</v>
      </c>
      <c r="D29" s="26">
        <v>-104037.01542885089</v>
      </c>
      <c r="E29" s="26">
        <v>480377.65570920875</v>
      </c>
      <c r="F29" s="26">
        <v>-129797.30584401239</v>
      </c>
      <c r="G29" s="26">
        <v>480377.65570920875</v>
      </c>
      <c r="H29" s="26">
        <v>-129797.30584401239</v>
      </c>
      <c r="I29" s="26">
        <v>480377.65570920875</v>
      </c>
      <c r="J29" s="26">
        <v>-129797.30584401239</v>
      </c>
      <c r="K29" s="26">
        <v>391018.39630449162</v>
      </c>
      <c r="L29" s="26">
        <v>588015.49626000004</v>
      </c>
      <c r="M29" s="26">
        <v>176634.04373999996</v>
      </c>
      <c r="N29" s="27">
        <f t="shared" si="0"/>
        <v>2568992.8564606314</v>
      </c>
    </row>
    <row r="30" spans="1:14" x14ac:dyDescent="0.35">
      <c r="A30" s="17">
        <v>23</v>
      </c>
      <c r="B30" s="25" t="s">
        <v>89</v>
      </c>
      <c r="C30" s="26">
        <v>87843.598708244986</v>
      </c>
      <c r="D30" s="26">
        <v>-20457.015480958187</v>
      </c>
      <c r="E30" s="26">
        <v>90582.07877922499</v>
      </c>
      <c r="F30" s="26">
        <v>-25610.159530874476</v>
      </c>
      <c r="G30" s="26">
        <v>90582.07877922499</v>
      </c>
      <c r="H30" s="26">
        <v>-25610.159530874476</v>
      </c>
      <c r="I30" s="26">
        <v>90582.07877922499</v>
      </c>
      <c r="J30" s="26">
        <v>-25610.159530874476</v>
      </c>
      <c r="K30" s="26">
        <v>72872.149040067219</v>
      </c>
      <c r="L30" s="26">
        <v>103375.72412999999</v>
      </c>
      <c r="M30" s="26">
        <v>31053.045869999998</v>
      </c>
      <c r="N30" s="27">
        <f t="shared" si="0"/>
        <v>469603.26001240552</v>
      </c>
    </row>
    <row r="31" spans="1:14" x14ac:dyDescent="0.35">
      <c r="A31" s="17">
        <v>24</v>
      </c>
      <c r="B31" s="25" t="s">
        <v>90</v>
      </c>
      <c r="C31" s="26">
        <v>81816.536703290985</v>
      </c>
      <c r="D31" s="26">
        <v>-13717.468457380317</v>
      </c>
      <c r="E31" s="26">
        <v>84280.959120855012</v>
      </c>
      <c r="F31" s="26">
        <v>-16269.030667102283</v>
      </c>
      <c r="G31" s="26">
        <v>84280.959120855012</v>
      </c>
      <c r="H31" s="26">
        <v>-16269.030667102283</v>
      </c>
      <c r="I31" s="26">
        <v>84280.959120855012</v>
      </c>
      <c r="J31" s="26">
        <v>-16269.030667102283</v>
      </c>
      <c r="K31" s="26">
        <v>73642.633489335902</v>
      </c>
      <c r="L31" s="26">
        <v>81974.146530000013</v>
      </c>
      <c r="M31" s="26">
        <v>24624.223469999997</v>
      </c>
      <c r="N31" s="27">
        <f t="shared" si="0"/>
        <v>452375.85709650477</v>
      </c>
    </row>
    <row r="32" spans="1:14" x14ac:dyDescent="0.35">
      <c r="A32" s="17">
        <v>25</v>
      </c>
      <c r="B32" s="25" t="s">
        <v>91</v>
      </c>
      <c r="C32" s="26">
        <v>180032.98726502771</v>
      </c>
      <c r="D32" s="26">
        <v>-44988.429664252122</v>
      </c>
      <c r="E32" s="26">
        <v>185740.90277573877</v>
      </c>
      <c r="F32" s="26">
        <v>-56979.909341088554</v>
      </c>
      <c r="G32" s="26">
        <v>185740.90277573877</v>
      </c>
      <c r="H32" s="26">
        <v>-56979.909341088554</v>
      </c>
      <c r="I32" s="26">
        <v>185740.90277573877</v>
      </c>
      <c r="J32" s="26">
        <v>-56979.909341088554</v>
      </c>
      <c r="K32" s="26">
        <v>146037.78166554612</v>
      </c>
      <c r="L32" s="26">
        <v>227720.57870999994</v>
      </c>
      <c r="M32" s="26">
        <v>68405.011289999995</v>
      </c>
      <c r="N32" s="27">
        <f t="shared" si="0"/>
        <v>963490.90957027231</v>
      </c>
    </row>
    <row r="33" spans="1:14" x14ac:dyDescent="0.35">
      <c r="A33" s="17">
        <v>26</v>
      </c>
      <c r="B33" s="25" t="s">
        <v>92</v>
      </c>
      <c r="C33" s="26">
        <v>93317.45980615876</v>
      </c>
      <c r="D33" s="26">
        <v>-23064.324723867539</v>
      </c>
      <c r="E33" s="26">
        <v>97146.325351793741</v>
      </c>
      <c r="F33" s="26">
        <v>-29416.744716037563</v>
      </c>
      <c r="G33" s="26">
        <v>97146.325351793741</v>
      </c>
      <c r="H33" s="26">
        <v>-29416.744716037563</v>
      </c>
      <c r="I33" s="26">
        <v>97146.325351793741</v>
      </c>
      <c r="J33" s="26">
        <v>-29416.744716037563</v>
      </c>
      <c r="K33" s="26">
        <v>75972.050890030398</v>
      </c>
      <c r="L33" s="26">
        <v>262548.94244999997</v>
      </c>
      <c r="M33" s="26">
        <v>78867.107549999986</v>
      </c>
      <c r="N33" s="27">
        <f t="shared" si="0"/>
        <v>690829.97787959001</v>
      </c>
    </row>
    <row r="34" spans="1:14" x14ac:dyDescent="0.35">
      <c r="A34" s="17">
        <v>27</v>
      </c>
      <c r="B34" s="25" t="s">
        <v>93</v>
      </c>
      <c r="C34" s="26">
        <v>335667.29208370874</v>
      </c>
      <c r="D34" s="26">
        <v>-78757.964273746882</v>
      </c>
      <c r="E34" s="26">
        <v>346487.31007187994</v>
      </c>
      <c r="F34" s="26">
        <v>-98815.212896469195</v>
      </c>
      <c r="G34" s="26">
        <v>346487.31007187994</v>
      </c>
      <c r="H34" s="26">
        <v>-98815.212896469195</v>
      </c>
      <c r="I34" s="26">
        <v>346487.31007187994</v>
      </c>
      <c r="J34" s="26">
        <v>-98815.212896469195</v>
      </c>
      <c r="K34" s="26">
        <v>1232048.7267473312</v>
      </c>
      <c r="L34" s="26">
        <v>454095.58429000096</v>
      </c>
      <c r="M34" s="26">
        <v>420083.7367099991</v>
      </c>
      <c r="N34" s="27">
        <f t="shared" si="0"/>
        <v>3106153.6670835251</v>
      </c>
    </row>
    <row r="35" spans="1:14" x14ac:dyDescent="0.35">
      <c r="A35" s="17">
        <v>28</v>
      </c>
      <c r="B35" s="25" t="s">
        <v>94</v>
      </c>
      <c r="C35" s="26">
        <v>44744.112377514692</v>
      </c>
      <c r="D35" s="26">
        <v>-8961.8329403562493</v>
      </c>
      <c r="E35" s="26">
        <v>46284.1815005401</v>
      </c>
      <c r="F35" s="26">
        <v>-11010.596235280298</v>
      </c>
      <c r="G35" s="26">
        <v>46284.1815005401</v>
      </c>
      <c r="H35" s="26">
        <v>-11010.596235280298</v>
      </c>
      <c r="I35" s="26">
        <v>46284.1815005401</v>
      </c>
      <c r="J35" s="26">
        <v>-11010.596235280298</v>
      </c>
      <c r="K35" s="26">
        <v>501606.11862074607</v>
      </c>
      <c r="L35" s="26">
        <v>76766.370870000988</v>
      </c>
      <c r="M35" s="26">
        <v>515442.53012999892</v>
      </c>
      <c r="N35" s="27">
        <f t="shared" si="0"/>
        <v>1235418.0548536838</v>
      </c>
    </row>
    <row r="36" spans="1:14" x14ac:dyDescent="0.35">
      <c r="A36" s="17">
        <v>29</v>
      </c>
      <c r="B36" s="25" t="s">
        <v>95</v>
      </c>
      <c r="C36" s="26">
        <v>63393.739094409058</v>
      </c>
      <c r="D36" s="26">
        <v>-6746.3373927401335</v>
      </c>
      <c r="E36" s="26">
        <v>65343.373269173957</v>
      </c>
      <c r="F36" s="26">
        <v>-7170.9690473968512</v>
      </c>
      <c r="G36" s="26">
        <v>65343.373269173957</v>
      </c>
      <c r="H36" s="26">
        <v>-7170.9690473968512</v>
      </c>
      <c r="I36" s="26">
        <v>65343.373269173957</v>
      </c>
      <c r="J36" s="26">
        <v>-7170.9690473968512</v>
      </c>
      <c r="K36" s="26">
        <v>947037.04414080025</v>
      </c>
      <c r="L36" s="26">
        <v>1168317.2611800071</v>
      </c>
      <c r="M36" s="26">
        <v>717679.24381999194</v>
      </c>
      <c r="N36" s="27">
        <f t="shared" si="0"/>
        <v>3064198.1635077996</v>
      </c>
    </row>
    <row r="37" spans="1:14" x14ac:dyDescent="0.35">
      <c r="A37" s="17">
        <v>30</v>
      </c>
      <c r="B37" s="25" t="s">
        <v>96</v>
      </c>
      <c r="C37" s="26">
        <v>242275.58179699979</v>
      </c>
      <c r="D37" s="26">
        <v>-58867.39300737856</v>
      </c>
      <c r="E37" s="26">
        <v>250834.04831039871</v>
      </c>
      <c r="F37" s="26">
        <v>-74491.222282178773</v>
      </c>
      <c r="G37" s="26">
        <v>250834.04831039871</v>
      </c>
      <c r="H37" s="26">
        <v>-74491.222282178773</v>
      </c>
      <c r="I37" s="26">
        <v>250834.04831039871</v>
      </c>
      <c r="J37" s="26">
        <v>-74491.222282178773</v>
      </c>
      <c r="K37" s="26">
        <v>198338.42626456302</v>
      </c>
      <c r="L37" s="26">
        <v>452110.74145999999</v>
      </c>
      <c r="M37" s="26">
        <v>135809.59853999998</v>
      </c>
      <c r="N37" s="27">
        <f t="shared" si="0"/>
        <v>1498695.4331388439</v>
      </c>
    </row>
    <row r="38" spans="1:14" x14ac:dyDescent="0.35">
      <c r="A38" s="17">
        <v>31</v>
      </c>
      <c r="B38" s="25" t="s">
        <v>97</v>
      </c>
      <c r="C38" s="26">
        <v>1264220.3378687028</v>
      </c>
      <c r="D38" s="26">
        <v>-291695.58651682595</v>
      </c>
      <c r="E38" s="26">
        <v>1303941.5615233162</v>
      </c>
      <c r="F38" s="26">
        <v>-364940.8203304169</v>
      </c>
      <c r="G38" s="26">
        <v>1303941.5615233162</v>
      </c>
      <c r="H38" s="26">
        <v>-364940.8203304169</v>
      </c>
      <c r="I38" s="26">
        <v>1303941.5615233162</v>
      </c>
      <c r="J38" s="26">
        <v>-364940.8203304169</v>
      </c>
      <c r="K38" s="26">
        <v>1051692.5659612757</v>
      </c>
      <c r="L38" s="26">
        <v>1539197.7559500004</v>
      </c>
      <c r="M38" s="26">
        <v>462359.79404999997</v>
      </c>
      <c r="N38" s="27">
        <f t="shared" si="0"/>
        <v>6842777.0908918502</v>
      </c>
    </row>
    <row r="39" spans="1:14" x14ac:dyDescent="0.35">
      <c r="A39" s="17">
        <v>32</v>
      </c>
      <c r="B39" s="25" t="s">
        <v>98</v>
      </c>
      <c r="C39" s="26">
        <v>18728.524163024671</v>
      </c>
      <c r="D39" s="26">
        <v>-4264.4577786384252</v>
      </c>
      <c r="E39" s="26">
        <v>19368.183014494232</v>
      </c>
      <c r="F39" s="26">
        <v>-5348.2429123640713</v>
      </c>
      <c r="G39" s="26">
        <v>19368.183014494232</v>
      </c>
      <c r="H39" s="26">
        <v>-5348.2429123640713</v>
      </c>
      <c r="I39" s="26">
        <v>19368.183014494232</v>
      </c>
      <c r="J39" s="26">
        <v>-5348.2429123640713</v>
      </c>
      <c r="K39" s="26">
        <v>265578.51250135514</v>
      </c>
      <c r="L39" s="26">
        <v>31307.212709997581</v>
      </c>
      <c r="M39" s="26">
        <v>264478.82329000271</v>
      </c>
      <c r="N39" s="27">
        <f t="shared" si="0"/>
        <v>617888.43519213214</v>
      </c>
    </row>
    <row r="40" spans="1:14" x14ac:dyDescent="0.35">
      <c r="A40" s="17">
        <v>33</v>
      </c>
      <c r="B40" s="25" t="s">
        <v>99</v>
      </c>
      <c r="C40" s="26">
        <v>93507.388638507415</v>
      </c>
      <c r="D40" s="26">
        <v>-22536.140207207794</v>
      </c>
      <c r="E40" s="26">
        <v>97097.992567308713</v>
      </c>
      <c r="F40" s="26">
        <v>-28541.694064332631</v>
      </c>
      <c r="G40" s="26">
        <v>97097.992567308713</v>
      </c>
      <c r="H40" s="26">
        <v>-28541.694064332631</v>
      </c>
      <c r="I40" s="26">
        <v>97097.992567308713</v>
      </c>
      <c r="J40" s="26">
        <v>-28541.694064332631</v>
      </c>
      <c r="K40" s="26">
        <v>342363.86051001999</v>
      </c>
      <c r="L40" s="26">
        <v>222223.66673999969</v>
      </c>
      <c r="M40" s="26">
        <v>321265.77626000036</v>
      </c>
      <c r="N40" s="27">
        <f t="shared" si="0"/>
        <v>1162493.4474502478</v>
      </c>
    </row>
    <row r="41" spans="1:14" x14ac:dyDescent="0.35">
      <c r="A41" s="17">
        <v>34</v>
      </c>
      <c r="B41" s="25" t="s">
        <v>100</v>
      </c>
      <c r="C41" s="26">
        <v>96387.895530365509</v>
      </c>
      <c r="D41" s="26">
        <v>-22209.593163022058</v>
      </c>
      <c r="E41" s="26">
        <v>99265.930167027487</v>
      </c>
      <c r="F41" s="26">
        <v>-27797.689671783926</v>
      </c>
      <c r="G41" s="26">
        <v>99265.930167027487</v>
      </c>
      <c r="H41" s="26">
        <v>-27797.689671783926</v>
      </c>
      <c r="I41" s="26">
        <v>99265.930167027487</v>
      </c>
      <c r="J41" s="26">
        <v>-27797.689671783926</v>
      </c>
      <c r="K41" s="26">
        <v>80216.744146531593</v>
      </c>
      <c r="L41" s="26">
        <v>92372.872130000003</v>
      </c>
      <c r="M41" s="26">
        <v>27747.897869999997</v>
      </c>
      <c r="N41" s="27">
        <f t="shared" si="0"/>
        <v>488920.53799960576</v>
      </c>
    </row>
    <row r="42" spans="1:14" x14ac:dyDescent="0.35">
      <c r="A42" s="17">
        <v>35</v>
      </c>
      <c r="B42" s="25" t="s">
        <v>101</v>
      </c>
      <c r="C42" s="26">
        <v>385346.50043294573</v>
      </c>
      <c r="D42" s="26">
        <v>-85538.295378193492</v>
      </c>
      <c r="E42" s="26">
        <v>400023.50054173311</v>
      </c>
      <c r="F42" s="26">
        <v>-107179.9931507858</v>
      </c>
      <c r="G42" s="26">
        <v>400023.50054173311</v>
      </c>
      <c r="H42" s="26">
        <v>-107179.9931507858</v>
      </c>
      <c r="I42" s="26">
        <v>400023.50054173311</v>
      </c>
      <c r="J42" s="26">
        <v>-107179.9931507858</v>
      </c>
      <c r="K42" s="26">
        <v>886618.45701123774</v>
      </c>
      <c r="L42" s="26">
        <v>895866.55169001548</v>
      </c>
      <c r="M42" s="26">
        <v>743932.91730998259</v>
      </c>
      <c r="N42" s="27">
        <f t="shared" si="0"/>
        <v>3704756.6532388302</v>
      </c>
    </row>
    <row r="43" spans="1:14" x14ac:dyDescent="0.35">
      <c r="A43" s="17">
        <v>36</v>
      </c>
      <c r="B43" s="25" t="s">
        <v>102</v>
      </c>
      <c r="C43" s="26">
        <v>122173.69726842549</v>
      </c>
      <c r="D43" s="26">
        <v>-25875.105817566917</v>
      </c>
      <c r="E43" s="26">
        <v>125743.36509132749</v>
      </c>
      <c r="F43" s="26">
        <v>-31921.063147680376</v>
      </c>
      <c r="G43" s="26">
        <v>125743.36509132749</v>
      </c>
      <c r="H43" s="26">
        <v>-31921.063147680376</v>
      </c>
      <c r="I43" s="26">
        <v>125743.36509132749</v>
      </c>
      <c r="J43" s="26">
        <v>-31921.063147680376</v>
      </c>
      <c r="K43" s="26">
        <v>104137.72256246292</v>
      </c>
      <c r="L43" s="26">
        <v>104081.79686</v>
      </c>
      <c r="M43" s="26">
        <v>31265.14314</v>
      </c>
      <c r="N43" s="27">
        <f t="shared" si="0"/>
        <v>617250.15984426276</v>
      </c>
    </row>
    <row r="44" spans="1:14" x14ac:dyDescent="0.35">
      <c r="A44" s="17">
        <v>37</v>
      </c>
      <c r="B44" s="25" t="s">
        <v>103</v>
      </c>
      <c r="C44" s="26">
        <v>188451.6260462577</v>
      </c>
      <c r="D44" s="26">
        <v>-46358.913602892462</v>
      </c>
      <c r="E44" s="26">
        <v>195165.24489388874</v>
      </c>
      <c r="F44" s="26">
        <v>-58730.173822949546</v>
      </c>
      <c r="G44" s="26">
        <v>195165.24489388874</v>
      </c>
      <c r="H44" s="26">
        <v>-58730.173822949546</v>
      </c>
      <c r="I44" s="26">
        <v>195165.24489388874</v>
      </c>
      <c r="J44" s="26">
        <v>-58730.173822949546</v>
      </c>
      <c r="K44" s="26">
        <v>153659.68747451564</v>
      </c>
      <c r="L44" s="26">
        <v>361052.42869000003</v>
      </c>
      <c r="M44" s="26">
        <v>108456.58130999999</v>
      </c>
      <c r="N44" s="27">
        <f t="shared" si="0"/>
        <v>1174566.6231306985</v>
      </c>
    </row>
    <row r="45" spans="1:14" x14ac:dyDescent="0.35">
      <c r="A45" s="17">
        <v>38</v>
      </c>
      <c r="B45" s="25" t="s">
        <v>104</v>
      </c>
      <c r="C45" s="26">
        <v>39015.016300098097</v>
      </c>
      <c r="D45" s="26">
        <v>-6241.5839607400903</v>
      </c>
      <c r="E45" s="26">
        <v>40414.037154216669</v>
      </c>
      <c r="F45" s="26">
        <v>-7378.0886997268872</v>
      </c>
      <c r="G45" s="26">
        <v>40414.037154216669</v>
      </c>
      <c r="H45" s="26">
        <v>-7378.0886997268872</v>
      </c>
      <c r="I45" s="26">
        <v>40414.037154216669</v>
      </c>
      <c r="J45" s="26">
        <v>-7378.0886997268872</v>
      </c>
      <c r="K45" s="26">
        <v>555466.85953155311</v>
      </c>
      <c r="L45" s="26">
        <v>76260.376559999349</v>
      </c>
      <c r="M45" s="26">
        <v>313732.37544000073</v>
      </c>
      <c r="N45" s="27">
        <f t="shared" si="0"/>
        <v>1077340.8892343806</v>
      </c>
    </row>
    <row r="46" spans="1:14" x14ac:dyDescent="0.35">
      <c r="A46" s="17">
        <v>39</v>
      </c>
      <c r="B46" s="25" t="s">
        <v>105</v>
      </c>
      <c r="C46" s="26">
        <v>335705.78645859024</v>
      </c>
      <c r="D46" s="26">
        <v>-81025.093496420042</v>
      </c>
      <c r="E46" s="26">
        <v>345510.5404335513</v>
      </c>
      <c r="F46" s="26">
        <v>-101922.09810500705</v>
      </c>
      <c r="G46" s="26">
        <v>345510.5404335513</v>
      </c>
      <c r="H46" s="26">
        <v>-101922.09810500705</v>
      </c>
      <c r="I46" s="26">
        <v>345510.5404335513</v>
      </c>
      <c r="J46" s="26">
        <v>-101922.09810500705</v>
      </c>
      <c r="K46" s="26">
        <v>275412.82739576173</v>
      </c>
      <c r="L46" s="26">
        <v>285347.56234999996</v>
      </c>
      <c r="M46" s="26">
        <v>85715.587649999987</v>
      </c>
      <c r="N46" s="27">
        <f t="shared" si="0"/>
        <v>1631921.9973435644</v>
      </c>
    </row>
    <row r="47" spans="1:14" x14ac:dyDescent="0.35">
      <c r="A47" s="17">
        <v>40</v>
      </c>
      <c r="B47" s="25" t="s">
        <v>106</v>
      </c>
      <c r="C47" s="26">
        <v>92950.936664367488</v>
      </c>
      <c r="D47" s="26">
        <v>-22514.730994685618</v>
      </c>
      <c r="E47" s="26">
        <v>96095.282023837513</v>
      </c>
      <c r="F47" s="26">
        <v>-28384.135531152322</v>
      </c>
      <c r="G47" s="26">
        <v>96095.282023837513</v>
      </c>
      <c r="H47" s="26">
        <v>-28384.135531152322</v>
      </c>
      <c r="I47" s="26">
        <v>96095.282023837513</v>
      </c>
      <c r="J47" s="26">
        <v>-28384.135531152322</v>
      </c>
      <c r="K47" s="26">
        <v>76170.024232649463</v>
      </c>
      <c r="L47" s="26">
        <v>150344.08324000001</v>
      </c>
      <c r="M47" s="26">
        <v>45161.876759999999</v>
      </c>
      <c r="N47" s="27">
        <f t="shared" si="0"/>
        <v>545245.6293803869</v>
      </c>
    </row>
    <row r="48" spans="1:14" x14ac:dyDescent="0.35">
      <c r="A48" s="17">
        <v>41</v>
      </c>
      <c r="B48" s="25" t="s">
        <v>107</v>
      </c>
      <c r="C48" s="26">
        <v>64228.98109851974</v>
      </c>
      <c r="D48" s="26">
        <v>-14918.446835645951</v>
      </c>
      <c r="E48" s="26">
        <v>66086.352635998745</v>
      </c>
      <c r="F48" s="26">
        <v>-18633.234553896411</v>
      </c>
      <c r="G48" s="26">
        <v>66086.352635998745</v>
      </c>
      <c r="H48" s="26">
        <v>-18633.234553896411</v>
      </c>
      <c r="I48" s="26">
        <v>66086.352635998745</v>
      </c>
      <c r="J48" s="26">
        <v>-18633.234553896411</v>
      </c>
      <c r="K48" s="26">
        <v>53324.629769838553</v>
      </c>
      <c r="L48" s="26">
        <v>51517.91691</v>
      </c>
      <c r="M48" s="26">
        <v>15475.47309</v>
      </c>
      <c r="N48" s="27">
        <f t="shared" si="0"/>
        <v>311987.90827901929</v>
      </c>
    </row>
    <row r="49" spans="1:14" x14ac:dyDescent="0.35">
      <c r="A49" s="17">
        <v>42</v>
      </c>
      <c r="B49" s="25" t="s">
        <v>108</v>
      </c>
      <c r="C49" s="26">
        <v>115318.51740553686</v>
      </c>
      <c r="D49" s="26">
        <v>-27212.08815096541</v>
      </c>
      <c r="E49" s="26">
        <v>118900.70506621368</v>
      </c>
      <c r="F49" s="26">
        <v>-34161.643841916724</v>
      </c>
      <c r="G49" s="26">
        <v>118900.70506621368</v>
      </c>
      <c r="H49" s="26">
        <v>-34161.643841916724</v>
      </c>
      <c r="I49" s="26">
        <v>118900.70506621368</v>
      </c>
      <c r="J49" s="26">
        <v>-34161.643841916724</v>
      </c>
      <c r="K49" s="26">
        <v>767625.88651080453</v>
      </c>
      <c r="L49" s="26">
        <v>133581.55196999808</v>
      </c>
      <c r="M49" s="26">
        <v>380553.70903000218</v>
      </c>
      <c r="N49" s="27">
        <f t="shared" si="0"/>
        <v>1624084.7604382669</v>
      </c>
    </row>
    <row r="50" spans="1:14" x14ac:dyDescent="0.35">
      <c r="A50" s="17">
        <v>43</v>
      </c>
      <c r="B50" s="25" t="s">
        <v>109</v>
      </c>
      <c r="C50" s="26">
        <v>18780.415835850745</v>
      </c>
      <c r="D50" s="26">
        <v>-3983.3291670689905</v>
      </c>
      <c r="E50" s="26">
        <v>19413.63257305375</v>
      </c>
      <c r="F50" s="26">
        <v>-4935.7163235692915</v>
      </c>
      <c r="G50" s="26">
        <v>19413.63257305375</v>
      </c>
      <c r="H50" s="26">
        <v>-4935.7163235692915</v>
      </c>
      <c r="I50" s="26">
        <v>19413.63257305375</v>
      </c>
      <c r="J50" s="26">
        <v>-4935.7163235692915</v>
      </c>
      <c r="K50" s="26">
        <v>16001.63494637049</v>
      </c>
      <c r="L50" s="26">
        <v>30029.872950000004</v>
      </c>
      <c r="M50" s="26">
        <v>9020.6770500000002</v>
      </c>
      <c r="N50" s="27">
        <f t="shared" si="0"/>
        <v>113283.02036360562</v>
      </c>
    </row>
    <row r="51" spans="1:14" x14ac:dyDescent="0.35">
      <c r="A51" s="17">
        <v>44</v>
      </c>
      <c r="B51" s="25" t="s">
        <v>110</v>
      </c>
      <c r="C51" s="26">
        <v>317682.6441336649</v>
      </c>
      <c r="D51" s="26">
        <v>-77835.843943327302</v>
      </c>
      <c r="E51" s="26">
        <v>328477.13338432496</v>
      </c>
      <c r="F51" s="26">
        <v>-98509.964617571473</v>
      </c>
      <c r="G51" s="26">
        <v>328477.13338432496</v>
      </c>
      <c r="H51" s="26">
        <v>-98509.964617571473</v>
      </c>
      <c r="I51" s="26">
        <v>328477.13338432496</v>
      </c>
      <c r="J51" s="26">
        <v>-98509.964617571473</v>
      </c>
      <c r="K51" s="26">
        <v>259371.39016682017</v>
      </c>
      <c r="L51" s="26">
        <v>521794.89148000005</v>
      </c>
      <c r="M51" s="26">
        <v>156742.02852000002</v>
      </c>
      <c r="N51" s="27">
        <f t="shared" si="0"/>
        <v>1867656.6166574182</v>
      </c>
    </row>
    <row r="52" spans="1:14" x14ac:dyDescent="0.35">
      <c r="A52" s="17">
        <v>45</v>
      </c>
      <c r="B52" s="25" t="s">
        <v>111</v>
      </c>
      <c r="C52" s="26">
        <v>29211.480810357745</v>
      </c>
      <c r="D52" s="26">
        <v>-5320.0491032430191</v>
      </c>
      <c r="E52" s="26">
        <v>29993.107174388744</v>
      </c>
      <c r="F52" s="26">
        <v>-6389.5568592449599</v>
      </c>
      <c r="G52" s="26">
        <v>29993.107174388744</v>
      </c>
      <c r="H52" s="26">
        <v>-6389.5568592449599</v>
      </c>
      <c r="I52" s="26">
        <v>29993.107174388744</v>
      </c>
      <c r="J52" s="26">
        <v>-6389.5568592449599</v>
      </c>
      <c r="K52" s="26">
        <v>25836.299879891558</v>
      </c>
      <c r="L52" s="26">
        <v>12950.413710000001</v>
      </c>
      <c r="M52" s="26">
        <v>3890.1762900000008</v>
      </c>
      <c r="N52" s="27">
        <f t="shared" si="0"/>
        <v>137378.97253243765</v>
      </c>
    </row>
    <row r="53" spans="1:14" x14ac:dyDescent="0.35">
      <c r="A53" s="17">
        <v>46</v>
      </c>
      <c r="B53" s="25" t="s">
        <v>112</v>
      </c>
      <c r="C53" s="26">
        <v>37718.286280182248</v>
      </c>
      <c r="D53" s="26">
        <v>-6969.5564886216962</v>
      </c>
      <c r="E53" s="26">
        <v>38908.533284311256</v>
      </c>
      <c r="F53" s="26">
        <v>-8425.8807014147696</v>
      </c>
      <c r="G53" s="26">
        <v>38908.533284311256</v>
      </c>
      <c r="H53" s="26">
        <v>-8425.8807014147696</v>
      </c>
      <c r="I53" s="26">
        <v>38908.533284311256</v>
      </c>
      <c r="J53" s="26">
        <v>-8425.8807014147696</v>
      </c>
      <c r="K53" s="26">
        <v>33251.812346764309</v>
      </c>
      <c r="L53" s="26">
        <v>46778.454560000006</v>
      </c>
      <c r="M53" s="26">
        <v>14051.78544</v>
      </c>
      <c r="N53" s="27">
        <f t="shared" si="0"/>
        <v>216278.73988701432</v>
      </c>
    </row>
    <row r="54" spans="1:14" x14ac:dyDescent="0.35">
      <c r="A54" s="17">
        <v>47</v>
      </c>
      <c r="B54" s="25" t="s">
        <v>113</v>
      </c>
      <c r="C54" s="26">
        <v>94275.105539301745</v>
      </c>
      <c r="D54" s="26">
        <v>-20522.170551695526</v>
      </c>
      <c r="E54" s="26">
        <v>97064.06544870873</v>
      </c>
      <c r="F54" s="26">
        <v>-25412.97612868368</v>
      </c>
      <c r="G54" s="26">
        <v>97064.06544870873</v>
      </c>
      <c r="H54" s="26">
        <v>-25412.97612868368</v>
      </c>
      <c r="I54" s="26">
        <v>97064.06544870873</v>
      </c>
      <c r="J54" s="26">
        <v>-25412.97612868368</v>
      </c>
      <c r="K54" s="26">
        <v>79756.74998139574</v>
      </c>
      <c r="L54" s="26">
        <v>86032.344089999999</v>
      </c>
      <c r="M54" s="26">
        <v>25843.265909999991</v>
      </c>
      <c r="N54" s="27">
        <f t="shared" si="0"/>
        <v>480338.56292907713</v>
      </c>
    </row>
    <row r="55" spans="1:14" x14ac:dyDescent="0.35">
      <c r="A55" s="17">
        <v>48</v>
      </c>
      <c r="B55" s="25" t="s">
        <v>114</v>
      </c>
      <c r="C55" s="26">
        <v>62373.091836224747</v>
      </c>
      <c r="D55" s="26">
        <v>-9789.013037074521</v>
      </c>
      <c r="E55" s="26">
        <v>64198.417436523756</v>
      </c>
      <c r="F55" s="26">
        <v>-11500.054695059414</v>
      </c>
      <c r="G55" s="26">
        <v>64198.417436523756</v>
      </c>
      <c r="H55" s="26">
        <v>-11500.054695059414</v>
      </c>
      <c r="I55" s="26">
        <v>64198.417436523756</v>
      </c>
      <c r="J55" s="26">
        <v>-11500.054695059414</v>
      </c>
      <c r="K55" s="26">
        <v>56864.655304776745</v>
      </c>
      <c r="L55" s="26">
        <v>53619.947650000009</v>
      </c>
      <c r="M55" s="26">
        <v>16106.90235</v>
      </c>
      <c r="N55" s="27">
        <f t="shared" si="0"/>
        <v>337270.67232831998</v>
      </c>
    </row>
    <row r="56" spans="1:14" x14ac:dyDescent="0.35">
      <c r="A56" s="17">
        <v>49</v>
      </c>
      <c r="B56" s="25" t="s">
        <v>115</v>
      </c>
      <c r="C56" s="26">
        <v>13930.873084859166</v>
      </c>
      <c r="D56" s="26">
        <v>-3062.7094613311615</v>
      </c>
      <c r="E56" s="26">
        <v>14554.305431137989</v>
      </c>
      <c r="F56" s="26">
        <v>-3857.8693303534537</v>
      </c>
      <c r="G56" s="26">
        <v>14554.305431137989</v>
      </c>
      <c r="H56" s="26">
        <v>-3857.8693303534537</v>
      </c>
      <c r="I56" s="26">
        <v>14554.305431137989</v>
      </c>
      <c r="J56" s="26">
        <v>-3857.8693303534537</v>
      </c>
      <c r="K56" s="26">
        <v>405311.12177294551</v>
      </c>
      <c r="L56" s="26">
        <v>47803.254720003752</v>
      </c>
      <c r="M56" s="26">
        <v>394076.41327999579</v>
      </c>
      <c r="N56" s="27">
        <f t="shared" si="0"/>
        <v>890148.26169882668</v>
      </c>
    </row>
    <row r="57" spans="1:14" x14ac:dyDescent="0.35">
      <c r="A57" s="17">
        <v>50</v>
      </c>
      <c r="B57" s="25" t="s">
        <v>116</v>
      </c>
      <c r="C57" s="26">
        <v>24364.467100964062</v>
      </c>
      <c r="D57" s="26">
        <v>-4988.8923023100979</v>
      </c>
      <c r="E57" s="26">
        <v>25317.583559925602</v>
      </c>
      <c r="F57" s="26">
        <v>-6193.5628787666401</v>
      </c>
      <c r="G57" s="26">
        <v>25317.583559925602</v>
      </c>
      <c r="H57" s="26">
        <v>-6193.5628787666401</v>
      </c>
      <c r="I57" s="26">
        <v>25317.583559925602</v>
      </c>
      <c r="J57" s="26">
        <v>-6193.5628787666401</v>
      </c>
      <c r="K57" s="26">
        <v>111688.62222387909</v>
      </c>
      <c r="L57" s="26">
        <v>60815.995879999609</v>
      </c>
      <c r="M57" s="26">
        <v>96785.490120000453</v>
      </c>
      <c r="N57" s="27">
        <f t="shared" si="0"/>
        <v>346037.74506600999</v>
      </c>
    </row>
    <row r="58" spans="1:14" x14ac:dyDescent="0.35">
      <c r="A58" s="17">
        <v>51</v>
      </c>
      <c r="B58" s="25" t="s">
        <v>117</v>
      </c>
      <c r="C58" s="26">
        <v>42487.760231871609</v>
      </c>
      <c r="D58" s="26">
        <v>-9533.1453130175723</v>
      </c>
      <c r="E58" s="26">
        <v>45004.096481813023</v>
      </c>
      <c r="F58" s="26">
        <v>-12193.113251866494</v>
      </c>
      <c r="G58" s="26">
        <v>45004.096481813023</v>
      </c>
      <c r="H58" s="26">
        <v>-12193.113251866494</v>
      </c>
      <c r="I58" s="26">
        <v>45004.096481813023</v>
      </c>
      <c r="J58" s="26">
        <v>-12193.113251866494</v>
      </c>
      <c r="K58" s="26">
        <v>460628.42466680979</v>
      </c>
      <c r="L58" s="26">
        <v>247910.02775000586</v>
      </c>
      <c r="M58" s="26">
        <v>577604.01324999332</v>
      </c>
      <c r="N58" s="27">
        <f t="shared" si="0"/>
        <v>1417530.0302755027</v>
      </c>
    </row>
    <row r="59" spans="1:14" x14ac:dyDescent="0.35">
      <c r="A59" s="17">
        <v>52</v>
      </c>
      <c r="B59" s="25" t="s">
        <v>118</v>
      </c>
      <c r="C59" s="26">
        <v>305858.49572175019</v>
      </c>
      <c r="D59" s="26">
        <v>-58425.667627069983</v>
      </c>
      <c r="E59" s="26">
        <v>315856.89212779287</v>
      </c>
      <c r="F59" s="26">
        <v>-71244.968659723178</v>
      </c>
      <c r="G59" s="26">
        <v>315856.89212779287</v>
      </c>
      <c r="H59" s="26">
        <v>-71244.968659723178</v>
      </c>
      <c r="I59" s="26">
        <v>315856.89212779287</v>
      </c>
      <c r="J59" s="26">
        <v>-71244.968659723178</v>
      </c>
      <c r="K59" s="26">
        <v>1795126.9928737266</v>
      </c>
      <c r="L59" s="26">
        <v>436892.854350054</v>
      </c>
      <c r="M59" s="26">
        <v>817237.63164993899</v>
      </c>
      <c r="N59" s="27">
        <f t="shared" si="0"/>
        <v>4030526.0773726087</v>
      </c>
    </row>
    <row r="60" spans="1:14" x14ac:dyDescent="0.35">
      <c r="A60" s="17">
        <v>53</v>
      </c>
      <c r="B60" s="25" t="s">
        <v>119</v>
      </c>
      <c r="C60" s="26">
        <v>50582.084814263493</v>
      </c>
      <c r="D60" s="26">
        <v>-10961.946290671442</v>
      </c>
      <c r="E60" s="26">
        <v>52347.236929717503</v>
      </c>
      <c r="F60" s="26">
        <v>-13650.972310723271</v>
      </c>
      <c r="G60" s="26">
        <v>52347.236929717503</v>
      </c>
      <c r="H60" s="26">
        <v>-13650.972310723271</v>
      </c>
      <c r="I60" s="26">
        <v>52347.236929717503</v>
      </c>
      <c r="J60" s="26">
        <v>-13650.972310723271</v>
      </c>
      <c r="K60" s="26">
        <v>42845.392972976799</v>
      </c>
      <c r="L60" s="26">
        <v>90791.608189999984</v>
      </c>
      <c r="M60" s="26">
        <v>27272.901809999996</v>
      </c>
      <c r="N60" s="27">
        <f t="shared" si="0"/>
        <v>316618.83535355155</v>
      </c>
    </row>
    <row r="61" spans="1:14" x14ac:dyDescent="0.35">
      <c r="A61" s="17">
        <v>54</v>
      </c>
      <c r="B61" s="25" t="s">
        <v>120</v>
      </c>
      <c r="C61" s="26">
        <v>80918.357910673745</v>
      </c>
      <c r="D61" s="26">
        <v>-16656.693910099551</v>
      </c>
      <c r="E61" s="26">
        <v>83385.221210368763</v>
      </c>
      <c r="F61" s="26">
        <v>-20464.916911596945</v>
      </c>
      <c r="G61" s="26">
        <v>83385.221210368763</v>
      </c>
      <c r="H61" s="26">
        <v>-20464.916911596945</v>
      </c>
      <c r="I61" s="26">
        <v>83385.221210368763</v>
      </c>
      <c r="J61" s="26">
        <v>-20464.916911596945</v>
      </c>
      <c r="K61" s="26">
        <v>69492.847572012339</v>
      </c>
      <c r="L61" s="26">
        <v>85972.192909999998</v>
      </c>
      <c r="M61" s="26">
        <v>25825.197089999998</v>
      </c>
      <c r="N61" s="27">
        <f t="shared" si="0"/>
        <v>434312.81446890195</v>
      </c>
    </row>
    <row r="62" spans="1:14" x14ac:dyDescent="0.35">
      <c r="A62" s="17">
        <v>55</v>
      </c>
      <c r="B62" s="25" t="s">
        <v>121</v>
      </c>
      <c r="C62" s="26">
        <v>202647.84042005677</v>
      </c>
      <c r="D62" s="26">
        <v>-44375.987031081408</v>
      </c>
      <c r="E62" s="26">
        <v>209606.66559448373</v>
      </c>
      <c r="F62" s="26">
        <v>-55255.119398072173</v>
      </c>
      <c r="G62" s="26">
        <v>209606.66559448373</v>
      </c>
      <c r="H62" s="26">
        <v>-55255.119398072173</v>
      </c>
      <c r="I62" s="26">
        <v>209606.66559448373</v>
      </c>
      <c r="J62" s="26">
        <v>-55255.119398072173</v>
      </c>
      <c r="K62" s="26">
        <v>171155.88202636139</v>
      </c>
      <c r="L62" s="26">
        <v>344986.36534000008</v>
      </c>
      <c r="M62" s="26">
        <v>103630.49466000001</v>
      </c>
      <c r="N62" s="27">
        <f t="shared" si="0"/>
        <v>1241099.2340045716</v>
      </c>
    </row>
    <row r="63" spans="1:14" x14ac:dyDescent="0.35">
      <c r="A63" s="17">
        <v>56</v>
      </c>
      <c r="B63" s="25" t="s">
        <v>122</v>
      </c>
      <c r="C63" s="26">
        <v>114935.84326897369</v>
      </c>
      <c r="D63" s="26">
        <v>-22850.000347883593</v>
      </c>
      <c r="E63" s="26">
        <v>118434.1746537001</v>
      </c>
      <c r="F63" s="26">
        <v>-28335.613075153076</v>
      </c>
      <c r="G63" s="26">
        <v>118434.1746537001</v>
      </c>
      <c r="H63" s="26">
        <v>-28335.613075153076</v>
      </c>
      <c r="I63" s="26">
        <v>118434.1746537001</v>
      </c>
      <c r="J63" s="26">
        <v>-28335.613075153076</v>
      </c>
      <c r="K63" s="26">
        <v>454672.89153894264</v>
      </c>
      <c r="L63" s="26">
        <v>121187.13295000237</v>
      </c>
      <c r="M63" s="26">
        <v>254706.94204999736</v>
      </c>
      <c r="N63" s="27">
        <f t="shared" si="0"/>
        <v>1192948.4941956734</v>
      </c>
    </row>
    <row r="64" spans="1:14" x14ac:dyDescent="0.35">
      <c r="A64" s="17">
        <v>57</v>
      </c>
      <c r="B64" s="25" t="s">
        <v>123</v>
      </c>
      <c r="C64" s="26">
        <v>40387.823614420748</v>
      </c>
      <c r="D64" s="26">
        <v>-8885.6022930176168</v>
      </c>
      <c r="E64" s="26">
        <v>41586.686083903762</v>
      </c>
      <c r="F64" s="26">
        <v>-11033.016605926356</v>
      </c>
      <c r="G64" s="26">
        <v>41586.686083903762</v>
      </c>
      <c r="H64" s="26">
        <v>-11033.016605926356</v>
      </c>
      <c r="I64" s="26">
        <v>41586.686083903762</v>
      </c>
      <c r="J64" s="26">
        <v>-11033.016605926356</v>
      </c>
      <c r="K64" s="26">
        <v>34066.64141856807</v>
      </c>
      <c r="L64" s="26">
        <v>37530.983480000003</v>
      </c>
      <c r="M64" s="26">
        <v>11273.936519999999</v>
      </c>
      <c r="N64" s="27">
        <f t="shared" si="0"/>
        <v>206034.79117390339</v>
      </c>
    </row>
    <row r="65" spans="1:14" x14ac:dyDescent="0.35">
      <c r="A65" s="17">
        <v>58</v>
      </c>
      <c r="B65" s="25" t="s">
        <v>124</v>
      </c>
      <c r="C65" s="26">
        <v>138154.40620954777</v>
      </c>
      <c r="D65" s="26">
        <v>-31864.598641511635</v>
      </c>
      <c r="E65" s="26">
        <v>143290.8857563388</v>
      </c>
      <c r="F65" s="26">
        <v>-40075.513911226393</v>
      </c>
      <c r="G65" s="26">
        <v>143290.8857563388</v>
      </c>
      <c r="H65" s="26">
        <v>-40075.513911226393</v>
      </c>
      <c r="I65" s="26">
        <v>143290.8857563388</v>
      </c>
      <c r="J65" s="26">
        <v>-40075.513911226393</v>
      </c>
      <c r="K65" s="26">
        <v>114942.26784600627</v>
      </c>
      <c r="L65" s="26">
        <v>300342.63939999993</v>
      </c>
      <c r="M65" s="26">
        <v>90219.960600000006</v>
      </c>
      <c r="N65" s="27">
        <f t="shared" si="0"/>
        <v>921440.79094937968</v>
      </c>
    </row>
    <row r="66" spans="1:14" x14ac:dyDescent="0.35">
      <c r="A66" s="17">
        <v>59</v>
      </c>
      <c r="B66" s="25" t="s">
        <v>125</v>
      </c>
      <c r="C66" s="26">
        <v>217818.34992150875</v>
      </c>
      <c r="D66" s="26">
        <v>-54099.931922872027</v>
      </c>
      <c r="E66" s="26">
        <v>224426.37230482046</v>
      </c>
      <c r="F66" s="26">
        <v>-68284.315031642953</v>
      </c>
      <c r="G66" s="26">
        <v>224426.37230482046</v>
      </c>
      <c r="H66" s="26">
        <v>-68284.315031642953</v>
      </c>
      <c r="I66" s="26">
        <v>224426.37230482046</v>
      </c>
      <c r="J66" s="26">
        <v>-68284.315031642953</v>
      </c>
      <c r="K66" s="26">
        <v>724701.00455710106</v>
      </c>
      <c r="L66" s="26">
        <v>226050.25688000032</v>
      </c>
      <c r="M66" s="26">
        <v>309903.60411999974</v>
      </c>
      <c r="N66" s="27">
        <f t="shared" si="0"/>
        <v>1892799.4553752705</v>
      </c>
    </row>
    <row r="67" spans="1:14" x14ac:dyDescent="0.35">
      <c r="A67" s="17">
        <v>60</v>
      </c>
      <c r="B67" s="25" t="s">
        <v>126</v>
      </c>
      <c r="C67" s="26">
        <v>17945.41567068825</v>
      </c>
      <c r="D67" s="26">
        <v>-2850.3100314677895</v>
      </c>
      <c r="E67" s="26">
        <v>18417.154827241258</v>
      </c>
      <c r="F67" s="26">
        <v>-3339.8296689042891</v>
      </c>
      <c r="G67" s="26">
        <v>18417.154827241258</v>
      </c>
      <c r="H67" s="26">
        <v>-3339.8296689042891</v>
      </c>
      <c r="I67" s="26">
        <v>18417.154827241258</v>
      </c>
      <c r="J67" s="26">
        <v>-3339.8296689042891</v>
      </c>
      <c r="K67" s="26">
        <v>16323.913978642046</v>
      </c>
      <c r="L67" s="26">
        <v>6555.0175200000012</v>
      </c>
      <c r="M67" s="26">
        <v>1969.0624799999998</v>
      </c>
      <c r="N67" s="27">
        <f t="shared" si="0"/>
        <v>85175.075092873391</v>
      </c>
    </row>
    <row r="68" spans="1:14" x14ac:dyDescent="0.35">
      <c r="A68" s="17">
        <v>61</v>
      </c>
      <c r="B68" s="25" t="s">
        <v>127</v>
      </c>
      <c r="C68" s="26">
        <v>103969.67098503379</v>
      </c>
      <c r="D68" s="26">
        <v>-23652.428525210875</v>
      </c>
      <c r="E68" s="26">
        <v>108168.63323036089</v>
      </c>
      <c r="F68" s="26">
        <v>-29836.712291367476</v>
      </c>
      <c r="G68" s="26">
        <v>108168.63323036089</v>
      </c>
      <c r="H68" s="26">
        <v>-29836.712291367476</v>
      </c>
      <c r="I68" s="26">
        <v>108168.63323036089</v>
      </c>
      <c r="J68" s="26">
        <v>-29836.712291367476</v>
      </c>
      <c r="K68" s="26">
        <v>309717.30413886404</v>
      </c>
      <c r="L68" s="26">
        <v>281398.10138999898</v>
      </c>
      <c r="M68" s="26">
        <v>212759.11261000115</v>
      </c>
      <c r="N68" s="27">
        <f t="shared" si="0"/>
        <v>1119187.5234156672</v>
      </c>
    </row>
    <row r="69" spans="1:14" x14ac:dyDescent="0.35">
      <c r="A69" s="17">
        <v>62</v>
      </c>
      <c r="B69" s="25" t="s">
        <v>128</v>
      </c>
      <c r="C69" s="26">
        <v>78725.765263168258</v>
      </c>
      <c r="D69" s="26">
        <v>-16479.163294753856</v>
      </c>
      <c r="E69" s="26">
        <v>81126.649871641261</v>
      </c>
      <c r="F69" s="26">
        <v>-20309.312460004116</v>
      </c>
      <c r="G69" s="26">
        <v>81126.649871641261</v>
      </c>
      <c r="H69" s="26">
        <v>-20309.312460004116</v>
      </c>
      <c r="I69" s="26">
        <v>81126.649871641261</v>
      </c>
      <c r="J69" s="26">
        <v>-20309.312460004116</v>
      </c>
      <c r="K69" s="26">
        <v>67313.750581187807</v>
      </c>
      <c r="L69" s="26">
        <v>83786.187370000014</v>
      </c>
      <c r="M69" s="26">
        <v>25168.542629999996</v>
      </c>
      <c r="N69" s="27">
        <f t="shared" si="0"/>
        <v>420967.09478451358</v>
      </c>
    </row>
    <row r="70" spans="1:14" x14ac:dyDescent="0.35">
      <c r="A70" s="17">
        <v>63</v>
      </c>
      <c r="B70" s="25" t="s">
        <v>129</v>
      </c>
      <c r="C70" s="26">
        <v>220280.68594465917</v>
      </c>
      <c r="D70" s="26">
        <v>-49743.765984110622</v>
      </c>
      <c r="E70" s="26">
        <v>226953.35780270043</v>
      </c>
      <c r="F70" s="26">
        <v>-61916.49410073366</v>
      </c>
      <c r="G70" s="26">
        <v>226953.35780270043</v>
      </c>
      <c r="H70" s="26">
        <v>-61916.49410073366</v>
      </c>
      <c r="I70" s="26">
        <v>226953.35780270043</v>
      </c>
      <c r="J70" s="26">
        <v>-61916.49410073366</v>
      </c>
      <c r="K70" s="26">
        <v>271347.13487358013</v>
      </c>
      <c r="L70" s="26">
        <v>226936.56013999972</v>
      </c>
      <c r="M70" s="26">
        <v>127222.14186000027</v>
      </c>
      <c r="N70" s="27">
        <f t="shared" si="0"/>
        <v>1291153.3479400291</v>
      </c>
    </row>
    <row r="71" spans="1:14" x14ac:dyDescent="0.35">
      <c r="A71" s="17">
        <v>64</v>
      </c>
      <c r="B71" s="25" t="s">
        <v>130</v>
      </c>
      <c r="C71" s="26">
        <v>53529.246834814374</v>
      </c>
      <c r="D71" s="26">
        <v>-7997.9028467177468</v>
      </c>
      <c r="E71" s="26">
        <v>55332.69388917512</v>
      </c>
      <c r="F71" s="26">
        <v>-9281.0334105278434</v>
      </c>
      <c r="G71" s="26">
        <v>55332.69388917512</v>
      </c>
      <c r="H71" s="26">
        <v>-9281.0334105278434</v>
      </c>
      <c r="I71" s="26">
        <v>55332.69388917512</v>
      </c>
      <c r="J71" s="26">
        <v>-9281.0334105278434</v>
      </c>
      <c r="K71" s="26">
        <v>192874.09820043543</v>
      </c>
      <c r="L71" s="26">
        <v>85362.191350000023</v>
      </c>
      <c r="M71" s="26">
        <v>116973.51764999999</v>
      </c>
      <c r="N71" s="27">
        <f t="shared" si="0"/>
        <v>578896.13262447389</v>
      </c>
    </row>
    <row r="72" spans="1:14" x14ac:dyDescent="0.35">
      <c r="A72" s="17">
        <v>65</v>
      </c>
      <c r="B72" s="25" t="s">
        <v>131</v>
      </c>
      <c r="C72" s="26">
        <v>53705.6768356635</v>
      </c>
      <c r="D72" s="26">
        <v>-10477.437936900027</v>
      </c>
      <c r="E72" s="26">
        <v>55564.6158159076</v>
      </c>
      <c r="F72" s="26">
        <v>-12832.504588102622</v>
      </c>
      <c r="G72" s="26">
        <v>55564.6158159076</v>
      </c>
      <c r="H72" s="26">
        <v>-12832.504588102622</v>
      </c>
      <c r="I72" s="26">
        <v>55564.6158159076</v>
      </c>
      <c r="J72" s="26">
        <v>-12832.504588102622</v>
      </c>
      <c r="K72" s="26">
        <v>386121.34775023896</v>
      </c>
      <c r="L72" s="26">
        <v>93871.422429999671</v>
      </c>
      <c r="M72" s="26">
        <v>195491.62457000042</v>
      </c>
      <c r="N72" s="27">
        <f t="shared" si="0"/>
        <v>846908.96733241749</v>
      </c>
    </row>
    <row r="73" spans="1:14" x14ac:dyDescent="0.35">
      <c r="A73" s="17">
        <v>66</v>
      </c>
      <c r="B73" s="25" t="s">
        <v>132</v>
      </c>
      <c r="C73" s="26">
        <v>296437.20765611751</v>
      </c>
      <c r="D73" s="26">
        <v>-72796.427696688974</v>
      </c>
      <c r="E73" s="26">
        <v>306385.07519258751</v>
      </c>
      <c r="F73" s="26">
        <v>-92027.780900055484</v>
      </c>
      <c r="G73" s="26">
        <v>306385.07519258751</v>
      </c>
      <c r="H73" s="26">
        <v>-92027.780900055484</v>
      </c>
      <c r="I73" s="26">
        <v>306385.07519258751</v>
      </c>
      <c r="J73" s="26">
        <v>-92027.780900055484</v>
      </c>
      <c r="K73" s="26">
        <v>241846.1282370101</v>
      </c>
      <c r="L73" s="26">
        <v>466187.21725000016</v>
      </c>
      <c r="M73" s="26">
        <v>140038.03275000001</v>
      </c>
      <c r="N73" s="27">
        <f t="shared" ref="N73:N91" si="1">SUM(C73:M73)</f>
        <v>1714784.041074035</v>
      </c>
    </row>
    <row r="74" spans="1:14" x14ac:dyDescent="0.35">
      <c r="A74" s="17">
        <v>67</v>
      </c>
      <c r="B74" s="25" t="s">
        <v>133</v>
      </c>
      <c r="C74" s="26">
        <v>137570.31302783359</v>
      </c>
      <c r="D74" s="26">
        <v>-30752.396901078013</v>
      </c>
      <c r="E74" s="26">
        <v>141729.54255306345</v>
      </c>
      <c r="F74" s="26">
        <v>-38288.698657222827</v>
      </c>
      <c r="G74" s="26">
        <v>141729.54255306345</v>
      </c>
      <c r="H74" s="26">
        <v>-38288.698657222827</v>
      </c>
      <c r="I74" s="26">
        <v>141729.54255306345</v>
      </c>
      <c r="J74" s="26">
        <v>-38288.698657222827</v>
      </c>
      <c r="K74" s="26">
        <v>441961.42881600553</v>
      </c>
      <c r="L74" s="26">
        <v>140397.5450199997</v>
      </c>
      <c r="M74" s="26">
        <v>217224.53698000035</v>
      </c>
      <c r="N74" s="27">
        <f t="shared" si="1"/>
        <v>1216723.9586302831</v>
      </c>
    </row>
    <row r="75" spans="1:14" x14ac:dyDescent="0.35">
      <c r="A75" s="17">
        <v>68</v>
      </c>
      <c r="B75" s="25" t="s">
        <v>134</v>
      </c>
      <c r="C75" s="26">
        <v>103309.99075194061</v>
      </c>
      <c r="D75" s="26">
        <v>-23506.43369567526</v>
      </c>
      <c r="E75" s="26">
        <v>107107.9349414809</v>
      </c>
      <c r="F75" s="26">
        <v>-29481.558036266812</v>
      </c>
      <c r="G75" s="26">
        <v>107107.9349414809</v>
      </c>
      <c r="H75" s="26">
        <v>-29481.558036266812</v>
      </c>
      <c r="I75" s="26">
        <v>107107.9349414809</v>
      </c>
      <c r="J75" s="26">
        <v>-29481.558036266812</v>
      </c>
      <c r="K75" s="26">
        <v>483629.94505264267</v>
      </c>
      <c r="L75" s="26">
        <v>217444.03952001291</v>
      </c>
      <c r="M75" s="26">
        <v>531114.6574799855</v>
      </c>
      <c r="N75" s="27">
        <f t="shared" si="1"/>
        <v>1544871.3298245487</v>
      </c>
    </row>
    <row r="76" spans="1:14" x14ac:dyDescent="0.35">
      <c r="A76" s="17">
        <v>69</v>
      </c>
      <c r="B76" s="25" t="s">
        <v>256</v>
      </c>
      <c r="C76" s="26">
        <v>173315.70109849953</v>
      </c>
      <c r="D76" s="26">
        <v>-42118.499613563043</v>
      </c>
      <c r="E76" s="26">
        <v>179910.38559329751</v>
      </c>
      <c r="F76" s="26">
        <v>-53384.556032514767</v>
      </c>
      <c r="G76" s="26">
        <v>179910.38559329751</v>
      </c>
      <c r="H76" s="26">
        <v>-53384.556032514767</v>
      </c>
      <c r="I76" s="26">
        <v>179910.38559329751</v>
      </c>
      <c r="J76" s="26">
        <v>-53384.556032514767</v>
      </c>
      <c r="K76" s="26">
        <v>141877.23375146053</v>
      </c>
      <c r="L76" s="26">
        <v>401845.97157000005</v>
      </c>
      <c r="M76" s="26">
        <v>120710.55842999999</v>
      </c>
      <c r="N76" s="27">
        <f t="shared" si="1"/>
        <v>1175208.4539187453</v>
      </c>
    </row>
    <row r="77" spans="1:14" x14ac:dyDescent="0.35">
      <c r="A77" s="17">
        <v>70</v>
      </c>
      <c r="B77" s="25" t="s">
        <v>135</v>
      </c>
      <c r="C77" s="26">
        <v>36259.551142625998</v>
      </c>
      <c r="D77" s="26">
        <v>-8056.7292110374956</v>
      </c>
      <c r="E77" s="26">
        <v>38052.406521530007</v>
      </c>
      <c r="F77" s="26">
        <v>-10208.187180947951</v>
      </c>
      <c r="G77" s="26">
        <v>38052.406521530007</v>
      </c>
      <c r="H77" s="26">
        <v>-10208.187180947951</v>
      </c>
      <c r="I77" s="26">
        <v>38052.406521530007</v>
      </c>
      <c r="J77" s="26">
        <v>-10208.187180947951</v>
      </c>
      <c r="K77" s="26">
        <v>30498.656330700902</v>
      </c>
      <c r="L77" s="26">
        <v>152682.12776999999</v>
      </c>
      <c r="M77" s="26">
        <v>45864.202230000003</v>
      </c>
      <c r="N77" s="27">
        <f t="shared" si="1"/>
        <v>340780.46628403553</v>
      </c>
    </row>
    <row r="78" spans="1:14" x14ac:dyDescent="0.35">
      <c r="A78" s="17">
        <v>71</v>
      </c>
      <c r="B78" s="25" t="s">
        <v>136</v>
      </c>
      <c r="C78" s="26">
        <v>95652.350923235746</v>
      </c>
      <c r="D78" s="26">
        <v>-19343.618161192993</v>
      </c>
      <c r="E78" s="26">
        <v>98418.26970397876</v>
      </c>
      <c r="F78" s="26">
        <v>-23670.530381398541</v>
      </c>
      <c r="G78" s="26">
        <v>98418.26970397876</v>
      </c>
      <c r="H78" s="26">
        <v>-23670.530381398541</v>
      </c>
      <c r="I78" s="26">
        <v>98418.26970397876</v>
      </c>
      <c r="J78" s="26">
        <v>-23670.530381398541</v>
      </c>
      <c r="K78" s="26">
        <v>82520.600994687586</v>
      </c>
      <c r="L78" s="26">
        <v>76697.168560000006</v>
      </c>
      <c r="M78" s="26">
        <v>23039.071439999996</v>
      </c>
      <c r="N78" s="27">
        <f t="shared" si="1"/>
        <v>482808.79172447097</v>
      </c>
    </row>
    <row r="79" spans="1:14" x14ac:dyDescent="0.35">
      <c r="A79" s="17">
        <v>72</v>
      </c>
      <c r="B79" s="25" t="s">
        <v>137</v>
      </c>
      <c r="C79" s="26">
        <v>10171.659474375338</v>
      </c>
      <c r="D79" s="26">
        <v>-1847.8586014497093</v>
      </c>
      <c r="E79" s="26">
        <v>10645.115746034959</v>
      </c>
      <c r="F79" s="26">
        <v>-2265.7161637925665</v>
      </c>
      <c r="G79" s="26">
        <v>10645.115746034959</v>
      </c>
      <c r="H79" s="26">
        <v>-2265.7161637925665</v>
      </c>
      <c r="I79" s="26">
        <v>10645.115746034959</v>
      </c>
      <c r="J79" s="26">
        <v>-2265.7161637925665</v>
      </c>
      <c r="K79" s="26">
        <v>733450.13682181132</v>
      </c>
      <c r="L79" s="26">
        <v>37935.185260018123</v>
      </c>
      <c r="M79" s="26">
        <v>705819.99773997942</v>
      </c>
      <c r="N79" s="27">
        <f t="shared" si="1"/>
        <v>1510667.3194414615</v>
      </c>
    </row>
    <row r="80" spans="1:14" x14ac:dyDescent="0.35">
      <c r="A80" s="17">
        <v>73</v>
      </c>
      <c r="B80" s="25" t="s">
        <v>138</v>
      </c>
      <c r="C80" s="26">
        <v>60780.193497207249</v>
      </c>
      <c r="D80" s="26">
        <v>-13879.03865019009</v>
      </c>
      <c r="E80" s="26">
        <v>62638.812929436244</v>
      </c>
      <c r="F80" s="26">
        <v>-17320.891313028918</v>
      </c>
      <c r="G80" s="26">
        <v>62638.812929436244</v>
      </c>
      <c r="H80" s="26">
        <v>-17320.891313028918</v>
      </c>
      <c r="I80" s="26">
        <v>62638.812929436244</v>
      </c>
      <c r="J80" s="26">
        <v>-17320.891313028918</v>
      </c>
      <c r="K80" s="26">
        <v>50719.116216878363</v>
      </c>
      <c r="L80" s="26">
        <v>65520.291859999998</v>
      </c>
      <c r="M80" s="26">
        <v>19681.648139999998</v>
      </c>
      <c r="N80" s="27">
        <f t="shared" si="1"/>
        <v>318775.97591311747</v>
      </c>
    </row>
    <row r="81" spans="1:14" x14ac:dyDescent="0.35">
      <c r="A81" s="17">
        <v>74</v>
      </c>
      <c r="B81" s="25" t="s">
        <v>139</v>
      </c>
      <c r="C81" s="26">
        <v>171858.69307031258</v>
      </c>
      <c r="D81" s="26">
        <v>-41746.748484376221</v>
      </c>
      <c r="E81" s="26">
        <v>178601.4982226546</v>
      </c>
      <c r="F81" s="26">
        <v>-53180.403574999422</v>
      </c>
      <c r="G81" s="26">
        <v>178601.4982226546</v>
      </c>
      <c r="H81" s="26">
        <v>-53180.403574999422</v>
      </c>
      <c r="I81" s="26">
        <v>178601.4982226546</v>
      </c>
      <c r="J81" s="26">
        <v>-53180.403574999422</v>
      </c>
      <c r="K81" s="26">
        <v>724759.62136073399</v>
      </c>
      <c r="L81" s="26">
        <v>432270.81830002437</v>
      </c>
      <c r="M81" s="26">
        <v>712951.07069997245</v>
      </c>
      <c r="N81" s="27">
        <f t="shared" si="1"/>
        <v>2376356.7388896327</v>
      </c>
    </row>
    <row r="82" spans="1:14" x14ac:dyDescent="0.35">
      <c r="A82" s="17">
        <v>75</v>
      </c>
      <c r="B82" s="25" t="s">
        <v>140</v>
      </c>
      <c r="C82" s="26">
        <v>13679.508665490503</v>
      </c>
      <c r="D82" s="26">
        <v>-2082.3434727404024</v>
      </c>
      <c r="E82" s="26">
        <v>14059.258012652503</v>
      </c>
      <c r="F82" s="26">
        <v>-2414.1150534465414</v>
      </c>
      <c r="G82" s="26">
        <v>14059.258012652503</v>
      </c>
      <c r="H82" s="26">
        <v>-2414.1150534465414</v>
      </c>
      <c r="I82" s="26">
        <v>14059.258012652503</v>
      </c>
      <c r="J82" s="26">
        <v>-2414.1150534465414</v>
      </c>
      <c r="K82" s="26">
        <v>12541.225714292565</v>
      </c>
      <c r="L82" s="26">
        <v>8342.8809999999994</v>
      </c>
      <c r="M82" s="26">
        <v>2506.1189999999997</v>
      </c>
      <c r="N82" s="27">
        <f t="shared" si="1"/>
        <v>69922.819784660547</v>
      </c>
    </row>
    <row r="83" spans="1:14" x14ac:dyDescent="0.35">
      <c r="A83" s="17">
        <v>76</v>
      </c>
      <c r="B83" s="25" t="s">
        <v>141</v>
      </c>
      <c r="C83" s="26">
        <v>75298.464183195727</v>
      </c>
      <c r="D83" s="26">
        <v>-17625.806724709408</v>
      </c>
      <c r="E83" s="26">
        <v>77979.326457778749</v>
      </c>
      <c r="F83" s="26">
        <v>-22239.016942010356</v>
      </c>
      <c r="G83" s="26">
        <v>77979.326457778749</v>
      </c>
      <c r="H83" s="26">
        <v>-22239.016942010356</v>
      </c>
      <c r="I83" s="26">
        <v>77979.326457778749</v>
      </c>
      <c r="J83" s="26">
        <v>-22239.016942010356</v>
      </c>
      <c r="K83" s="26">
        <v>62367.466765249963</v>
      </c>
      <c r="L83" s="26">
        <v>143988.29055000001</v>
      </c>
      <c r="M83" s="26">
        <v>43252.659449999999</v>
      </c>
      <c r="N83" s="27">
        <f t="shared" si="1"/>
        <v>474502.00277104153</v>
      </c>
    </row>
    <row r="84" spans="1:14" x14ac:dyDescent="0.35">
      <c r="A84" s="17">
        <v>77</v>
      </c>
      <c r="B84" s="25" t="s">
        <v>142</v>
      </c>
      <c r="C84" s="26">
        <v>22412.671166865752</v>
      </c>
      <c r="D84" s="26">
        <v>-4097.885429911652</v>
      </c>
      <c r="E84" s="26">
        <v>23101.49409412875</v>
      </c>
      <c r="F84" s="26">
        <v>-4970.0260660859349</v>
      </c>
      <c r="G84" s="26">
        <v>23101.49409412875</v>
      </c>
      <c r="H84" s="26">
        <v>-4970.0260660859349</v>
      </c>
      <c r="I84" s="26">
        <v>23101.49409412875</v>
      </c>
      <c r="J84" s="26">
        <v>-4970.0260660859349</v>
      </c>
      <c r="K84" s="26">
        <v>19805.69027158781</v>
      </c>
      <c r="L84" s="26">
        <v>24734.777340000001</v>
      </c>
      <c r="M84" s="26">
        <v>7430.08266</v>
      </c>
      <c r="N84" s="27">
        <f t="shared" si="1"/>
        <v>124679.74009267036</v>
      </c>
    </row>
    <row r="85" spans="1:14" ht="14.5" customHeight="1" x14ac:dyDescent="0.35">
      <c r="A85" s="17">
        <v>78</v>
      </c>
      <c r="B85" s="25" t="s">
        <v>143</v>
      </c>
      <c r="C85" s="26">
        <v>512836.42758778663</v>
      </c>
      <c r="D85" s="26">
        <v>-124180.88854115494</v>
      </c>
      <c r="E85" s="26">
        <v>527659.38564513368</v>
      </c>
      <c r="F85" s="26">
        <v>-156510.9207325459</v>
      </c>
      <c r="G85" s="26">
        <v>527659.38564513368</v>
      </c>
      <c r="H85" s="26">
        <v>-156510.9207325459</v>
      </c>
      <c r="I85" s="26">
        <v>527659.38564513368</v>
      </c>
      <c r="J85" s="26">
        <v>-156510.9207325459</v>
      </c>
      <c r="K85" s="26">
        <v>420293.81829802197</v>
      </c>
      <c r="L85" s="26">
        <v>410144.51972000004</v>
      </c>
      <c r="M85" s="26">
        <v>123203.36027999998</v>
      </c>
      <c r="N85" s="27">
        <f t="shared" si="1"/>
        <v>2455742.6320824171</v>
      </c>
    </row>
    <row r="86" spans="1:14" ht="14.5" customHeight="1" x14ac:dyDescent="0.35">
      <c r="A86" s="17">
        <v>79</v>
      </c>
      <c r="B86" s="25" t="s">
        <v>144</v>
      </c>
      <c r="C86" s="26">
        <v>1476197.3550408408</v>
      </c>
      <c r="D86" s="26">
        <v>-357749.55917458155</v>
      </c>
      <c r="E86" s="26">
        <v>1530246.3563780356</v>
      </c>
      <c r="F86" s="26">
        <v>-453009.43830135872</v>
      </c>
      <c r="G86" s="26">
        <v>1530246.3563780356</v>
      </c>
      <c r="H86" s="26">
        <v>-453009.43830135872</v>
      </c>
      <c r="I86" s="26">
        <v>1530246.3563780356</v>
      </c>
      <c r="J86" s="26">
        <v>-453009.43830135872</v>
      </c>
      <c r="K86" s="26">
        <v>2263270.8652072991</v>
      </c>
      <c r="L86" s="26">
        <v>3070550.6045400193</v>
      </c>
      <c r="M86" s="26">
        <v>1622603.4974599781</v>
      </c>
      <c r="N86" s="27">
        <f t="shared" si="1"/>
        <v>11306583.517303586</v>
      </c>
    </row>
    <row r="87" spans="1:14" ht="14.5" customHeight="1" x14ac:dyDescent="0.35">
      <c r="A87" s="17">
        <v>80</v>
      </c>
      <c r="B87" s="25" t="s">
        <v>145</v>
      </c>
      <c r="C87" s="26">
        <v>74006.894850656245</v>
      </c>
      <c r="D87" s="26">
        <v>-17272.191877123129</v>
      </c>
      <c r="E87" s="26">
        <v>76077.776188281248</v>
      </c>
      <c r="F87" s="26">
        <v>-21575.015700228585</v>
      </c>
      <c r="G87" s="26">
        <v>76077.776188281248</v>
      </c>
      <c r="H87" s="26">
        <v>-21575.015700228585</v>
      </c>
      <c r="I87" s="26">
        <v>76077.776188281248</v>
      </c>
      <c r="J87" s="26">
        <v>-21575.015700228585</v>
      </c>
      <c r="K87" s="26">
        <v>61353.158638218643</v>
      </c>
      <c r="L87" s="26">
        <v>47861.552610000006</v>
      </c>
      <c r="M87" s="26">
        <v>14377.137390000002</v>
      </c>
      <c r="N87" s="27">
        <f t="shared" si="1"/>
        <v>343834.83307590982</v>
      </c>
    </row>
    <row r="88" spans="1:14" x14ac:dyDescent="0.35">
      <c r="A88" s="17">
        <v>81</v>
      </c>
      <c r="B88" s="25" t="s">
        <v>146</v>
      </c>
      <c r="C88" s="26">
        <v>250249.74552543694</v>
      </c>
      <c r="D88" s="26">
        <v>-55852.688042266571</v>
      </c>
      <c r="E88" s="26">
        <v>259915.6063269857</v>
      </c>
      <c r="F88" s="26">
        <v>-69976.804211720926</v>
      </c>
      <c r="G88" s="26">
        <v>259915.6063269857</v>
      </c>
      <c r="H88" s="26">
        <v>-69976.804211720926</v>
      </c>
      <c r="I88" s="26">
        <v>259915.6063269857</v>
      </c>
      <c r="J88" s="26">
        <v>-69976.804211720926</v>
      </c>
      <c r="K88" s="26">
        <v>316392.98667645059</v>
      </c>
      <c r="L88" s="26">
        <v>604107.22113999969</v>
      </c>
      <c r="M88" s="26">
        <v>295906.08586000046</v>
      </c>
      <c r="N88" s="27">
        <f t="shared" si="1"/>
        <v>1980619.7575054155</v>
      </c>
    </row>
    <row r="89" spans="1:14" x14ac:dyDescent="0.35">
      <c r="A89" s="17">
        <v>82</v>
      </c>
      <c r="B89" s="25" t="s">
        <v>147</v>
      </c>
      <c r="C89" s="26">
        <v>34208.071407303018</v>
      </c>
      <c r="D89" s="26">
        <v>-8610.9529721513245</v>
      </c>
      <c r="E89" s="26">
        <v>36526.198675137777</v>
      </c>
      <c r="F89" s="26">
        <v>-11289.252693293267</v>
      </c>
      <c r="G89" s="26">
        <v>36526.198675137777</v>
      </c>
      <c r="H89" s="26">
        <v>-11289.252693293267</v>
      </c>
      <c r="I89" s="26">
        <v>36526.198675137777</v>
      </c>
      <c r="J89" s="26">
        <v>-11289.252693293267</v>
      </c>
      <c r="K89" s="26">
        <v>566645.20090284257</v>
      </c>
      <c r="L89" s="26">
        <v>248114.33567007273</v>
      </c>
      <c r="M89" s="26">
        <v>917930.97032991797</v>
      </c>
      <c r="N89" s="27">
        <f t="shared" si="1"/>
        <v>1833998.4632835183</v>
      </c>
    </row>
    <row r="90" spans="1:14" x14ac:dyDescent="0.35">
      <c r="A90" s="17">
        <v>83</v>
      </c>
      <c r="B90" s="25" t="s">
        <v>148</v>
      </c>
      <c r="C90" s="26">
        <v>164992.05236132001</v>
      </c>
      <c r="D90" s="26">
        <v>-38457.783071193531</v>
      </c>
      <c r="E90" s="26">
        <v>170594.20130460002</v>
      </c>
      <c r="F90" s="26">
        <v>-48338.865148088953</v>
      </c>
      <c r="G90" s="26">
        <v>170594.20130460002</v>
      </c>
      <c r="H90" s="26">
        <v>-48338.865148088953</v>
      </c>
      <c r="I90" s="26">
        <v>170594.20130460002</v>
      </c>
      <c r="J90" s="26">
        <v>-48338.865148088953</v>
      </c>
      <c r="K90" s="26">
        <v>136834.71825964778</v>
      </c>
      <c r="L90" s="26">
        <v>270320.79481000005</v>
      </c>
      <c r="M90" s="26">
        <v>81201.695189999999</v>
      </c>
      <c r="N90" s="27">
        <f t="shared" si="1"/>
        <v>981657.48601930763</v>
      </c>
    </row>
    <row r="91" spans="1:14" x14ac:dyDescent="0.35">
      <c r="A91" s="17">
        <v>84</v>
      </c>
      <c r="B91" s="25" t="s">
        <v>149</v>
      </c>
      <c r="C91" s="26">
        <v>36124.897258798243</v>
      </c>
      <c r="D91" s="26">
        <v>-8903.6699679947815</v>
      </c>
      <c r="E91" s="26">
        <v>37257.321811791247</v>
      </c>
      <c r="F91" s="26">
        <v>-11267.916905632042</v>
      </c>
      <c r="G91" s="26">
        <v>37257.321811791247</v>
      </c>
      <c r="H91" s="26">
        <v>-11267.916905632042</v>
      </c>
      <c r="I91" s="26">
        <v>37257.321811791247</v>
      </c>
      <c r="J91" s="26">
        <v>-11267.916905632042</v>
      </c>
      <c r="K91" s="26">
        <v>29437.155546205668</v>
      </c>
      <c r="L91" s="26">
        <v>43550.05414</v>
      </c>
      <c r="M91" s="26">
        <v>13082.005859999997</v>
      </c>
      <c r="N91" s="27">
        <f t="shared" si="1"/>
        <v>191258.65755548674</v>
      </c>
    </row>
    <row r="92" spans="1:14" x14ac:dyDescent="0.35">
      <c r="C92" s="28"/>
      <c r="D92" s="28"/>
      <c r="E92" s="28"/>
      <c r="F92" s="28"/>
      <c r="G92" s="28"/>
      <c r="H92" s="28"/>
      <c r="I92" s="28"/>
      <c r="J92" s="28"/>
      <c r="K92" s="28"/>
      <c r="L92" s="28"/>
      <c r="M92" s="28"/>
    </row>
    <row r="93" spans="1:14" x14ac:dyDescent="0.35">
      <c r="C93" s="28">
        <f t="shared" ref="C93:N93" si="2">SUM(C8:C91)</f>
        <v>13111237.460577561</v>
      </c>
      <c r="D93" s="28">
        <f t="shared" si="2"/>
        <v>-2979034.8999079796</v>
      </c>
      <c r="E93" s="28">
        <f t="shared" si="2"/>
        <v>13559639.875754012</v>
      </c>
      <c r="F93" s="28">
        <f t="shared" si="2"/>
        <v>-3732889.29589542</v>
      </c>
      <c r="G93" s="28">
        <f t="shared" si="2"/>
        <v>13559639.875754012</v>
      </c>
      <c r="H93" s="28">
        <f t="shared" si="2"/>
        <v>-3732889.29589542</v>
      </c>
      <c r="I93" s="28">
        <f t="shared" si="2"/>
        <v>13559639.875754012</v>
      </c>
      <c r="J93" s="28">
        <f t="shared" si="2"/>
        <v>-3732889.29589542</v>
      </c>
      <c r="K93" s="28">
        <f t="shared" si="2"/>
        <v>28266173.004687954</v>
      </c>
      <c r="L93" s="28">
        <f t="shared" si="2"/>
        <v>23114584.42834973</v>
      </c>
      <c r="M93" s="28">
        <f t="shared" si="2"/>
        <v>21554632.969650302</v>
      </c>
      <c r="N93" s="29">
        <f t="shared" si="2"/>
        <v>112547844.70293337</v>
      </c>
    </row>
    <row r="94" spans="1:14" x14ac:dyDescent="0.35">
      <c r="C94" s="28"/>
      <c r="D94" s="28"/>
      <c r="E94" s="28"/>
      <c r="F94" s="28"/>
      <c r="G94" s="28"/>
      <c r="H94" s="28"/>
      <c r="I94" s="28"/>
      <c r="J94" s="28"/>
      <c r="K94" s="28"/>
      <c r="L94" s="28"/>
      <c r="M94" s="28"/>
    </row>
    <row r="95" spans="1:14" x14ac:dyDescent="0.35">
      <c r="C95" s="28"/>
      <c r="D95" s="28"/>
      <c r="E95" s="28"/>
      <c r="F95" s="28"/>
      <c r="G95" s="28"/>
      <c r="H95" s="28"/>
      <c r="I95" s="28"/>
      <c r="J95" s="28"/>
      <c r="K95" s="28"/>
      <c r="L95" s="28"/>
      <c r="M95" s="28"/>
    </row>
    <row r="96" spans="1:14" x14ac:dyDescent="0.35">
      <c r="C96" s="28"/>
      <c r="D96" s="28"/>
      <c r="E96" s="28"/>
      <c r="F96" s="28"/>
      <c r="G96" s="28"/>
      <c r="H96" s="28"/>
      <c r="I96" s="28"/>
      <c r="J96" s="28"/>
      <c r="K96" s="28"/>
      <c r="L96" s="28"/>
      <c r="M96" s="28"/>
    </row>
    <row r="97" spans="3:13" x14ac:dyDescent="0.35">
      <c r="C97" s="28"/>
      <c r="D97" s="28"/>
      <c r="E97" s="28"/>
      <c r="F97" s="28"/>
      <c r="G97" s="28"/>
      <c r="H97" s="28"/>
      <c r="I97" s="28"/>
      <c r="J97" s="28"/>
      <c r="K97" s="28"/>
      <c r="L97" s="28"/>
      <c r="M97" s="28"/>
    </row>
    <row r="98" spans="3:13" x14ac:dyDescent="0.35">
      <c r="C98" s="28"/>
      <c r="D98" s="28"/>
      <c r="E98" s="28"/>
      <c r="F98" s="28"/>
      <c r="G98" s="28"/>
      <c r="H98" s="28"/>
      <c r="I98" s="28"/>
      <c r="J98" s="28"/>
      <c r="K98" s="28"/>
      <c r="L98" s="28"/>
      <c r="M98" s="28"/>
    </row>
    <row r="99" spans="3:13" x14ac:dyDescent="0.35">
      <c r="C99" s="28"/>
      <c r="D99" s="28"/>
      <c r="E99" s="28"/>
      <c r="F99" s="28"/>
      <c r="G99" s="28"/>
      <c r="H99" s="28"/>
      <c r="I99" s="28"/>
      <c r="J99" s="28"/>
      <c r="K99" s="28"/>
      <c r="L99" s="28"/>
      <c r="M99" s="28"/>
    </row>
    <row r="100" spans="3:13" x14ac:dyDescent="0.35">
      <c r="C100" s="28"/>
      <c r="D100" s="28"/>
      <c r="E100" s="28"/>
      <c r="F100" s="28"/>
      <c r="G100" s="28"/>
      <c r="H100" s="28"/>
      <c r="I100" s="28"/>
      <c r="J100" s="28"/>
      <c r="K100" s="28"/>
      <c r="L100" s="28"/>
      <c r="M100" s="28"/>
    </row>
    <row r="101" spans="3:13" x14ac:dyDescent="0.35">
      <c r="C101" s="28"/>
      <c r="D101" s="28"/>
      <c r="E101" s="28"/>
      <c r="F101" s="28"/>
      <c r="G101" s="28"/>
      <c r="H101" s="28"/>
      <c r="I101" s="28"/>
      <c r="J101" s="28"/>
      <c r="K101" s="28"/>
      <c r="L101" s="28"/>
      <c r="M101"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ED97D-26CD-4A0E-8A41-D500B63304C6}">
  <dimension ref="A3:M100"/>
  <sheetViews>
    <sheetView zoomScale="80" zoomScaleNormal="80" workbookViewId="0">
      <pane ySplit="5" topLeftCell="A6" activePane="bottomLeft" state="frozen"/>
      <selection pane="bottomLeft" activeCell="M10" sqref="M10"/>
    </sheetView>
  </sheetViews>
  <sheetFormatPr defaultColWidth="8.81640625" defaultRowHeight="14.5" x14ac:dyDescent="0.35"/>
  <cols>
    <col min="1" max="1" width="4.453125" style="31" customWidth="1"/>
    <col min="2" max="2" width="31.1796875" style="17" customWidth="1"/>
    <col min="3" max="3" width="14.7265625" style="17" customWidth="1"/>
    <col min="4" max="4" width="16.7265625" style="17" customWidth="1"/>
    <col min="5" max="5" width="14.7265625" style="17" customWidth="1"/>
    <col min="6" max="6" width="16.7265625" style="17" customWidth="1"/>
    <col min="7" max="7" width="14.7265625" style="17" customWidth="1"/>
    <col min="8" max="8" width="16.7265625" style="17" customWidth="1"/>
    <col min="9" max="9" width="14.7265625" style="17" customWidth="1"/>
    <col min="10" max="10" width="16.7265625" style="17" customWidth="1"/>
    <col min="11" max="11" width="14.453125" style="17" customWidth="1"/>
    <col min="12" max="13" width="13.1796875" style="17" customWidth="1"/>
    <col min="14" max="16384" width="8.81640625" style="17"/>
  </cols>
  <sheetData>
    <row r="3" spans="1:13" ht="15" thickBot="1" x14ac:dyDescent="0.4">
      <c r="B3" s="32"/>
    </row>
    <row r="4" spans="1:13" ht="22.4" customHeight="1" thickBot="1" x14ac:dyDescent="0.5">
      <c r="B4" s="33"/>
      <c r="C4" s="13" t="s">
        <v>250</v>
      </c>
      <c r="D4" s="13" t="s">
        <v>51</v>
      </c>
      <c r="E4" s="13" t="s">
        <v>251</v>
      </c>
      <c r="F4" s="13" t="s">
        <v>52</v>
      </c>
      <c r="G4" s="13" t="s">
        <v>252</v>
      </c>
      <c r="H4" s="13" t="s">
        <v>53</v>
      </c>
      <c r="I4" s="13" t="s">
        <v>253</v>
      </c>
      <c r="J4" s="13" t="s">
        <v>54</v>
      </c>
      <c r="K4" s="13" t="s">
        <v>54</v>
      </c>
      <c r="L4" s="13" t="s">
        <v>55</v>
      </c>
      <c r="M4" s="18" t="s">
        <v>55</v>
      </c>
    </row>
    <row r="5" spans="1:13" ht="76.5" customHeight="1" x14ac:dyDescent="0.45">
      <c r="B5" s="37" t="s">
        <v>162</v>
      </c>
      <c r="C5" s="38" t="s">
        <v>60</v>
      </c>
      <c r="D5" s="38" t="s">
        <v>254</v>
      </c>
      <c r="E5" s="38" t="s">
        <v>60</v>
      </c>
      <c r="F5" s="38" t="s">
        <v>254</v>
      </c>
      <c r="G5" s="38" t="s">
        <v>60</v>
      </c>
      <c r="H5" s="38" t="s">
        <v>254</v>
      </c>
      <c r="I5" s="38" t="s">
        <v>60</v>
      </c>
      <c r="J5" s="38" t="s">
        <v>254</v>
      </c>
      <c r="K5" s="38" t="s">
        <v>59</v>
      </c>
      <c r="L5" s="38" t="s">
        <v>61</v>
      </c>
      <c r="M5" s="39" t="s">
        <v>257</v>
      </c>
    </row>
    <row r="6" spans="1:13" ht="29.15" customHeight="1" x14ac:dyDescent="0.35">
      <c r="B6" s="34"/>
      <c r="C6" s="16" t="s">
        <v>250</v>
      </c>
      <c r="D6" s="16" t="s">
        <v>62</v>
      </c>
      <c r="E6" s="16" t="s">
        <v>251</v>
      </c>
      <c r="F6" s="16" t="s">
        <v>63</v>
      </c>
      <c r="G6" s="16" t="s">
        <v>252</v>
      </c>
      <c r="H6" s="16" t="s">
        <v>64</v>
      </c>
      <c r="I6" s="16" t="s">
        <v>253</v>
      </c>
      <c r="J6" s="16" t="s">
        <v>65</v>
      </c>
      <c r="K6" s="22" t="s">
        <v>66</v>
      </c>
      <c r="L6" s="16" t="s">
        <v>55</v>
      </c>
      <c r="M6" s="22" t="s">
        <v>55</v>
      </c>
    </row>
    <row r="7" spans="1:13" ht="29" x14ac:dyDescent="0.35">
      <c r="B7" s="34"/>
      <c r="C7" s="16" t="s">
        <v>150</v>
      </c>
      <c r="D7" s="16" t="s">
        <v>151</v>
      </c>
      <c r="E7" s="16" t="s">
        <v>152</v>
      </c>
      <c r="F7" s="16" t="s">
        <v>153</v>
      </c>
      <c r="G7" s="16" t="s">
        <v>154</v>
      </c>
      <c r="H7" s="16" t="s">
        <v>155</v>
      </c>
      <c r="I7" s="16" t="s">
        <v>156</v>
      </c>
      <c r="J7" s="16" t="s">
        <v>157</v>
      </c>
      <c r="K7" s="22" t="s">
        <v>158</v>
      </c>
      <c r="L7" s="16" t="s">
        <v>159</v>
      </c>
      <c r="M7" s="22" t="s">
        <v>255</v>
      </c>
    </row>
    <row r="8" spans="1:13" x14ac:dyDescent="0.35">
      <c r="A8" s="31">
        <v>1</v>
      </c>
      <c r="B8" s="35" t="s">
        <v>163</v>
      </c>
      <c r="C8" s="40">
        <v>188978.1047366696</v>
      </c>
      <c r="D8" s="40">
        <v>-37932.783279893294</v>
      </c>
      <c r="E8" s="40">
        <v>200202.53608363803</v>
      </c>
      <c r="F8" s="40">
        <v>-50946.03998879133</v>
      </c>
      <c r="G8" s="40">
        <v>200202.53608363803</v>
      </c>
      <c r="H8" s="40">
        <v>-50946.03998879133</v>
      </c>
      <c r="I8" s="40">
        <v>200202.53608363803</v>
      </c>
      <c r="J8" s="40">
        <v>-50946.03998879133</v>
      </c>
      <c r="K8" s="40">
        <v>220010.7215968103</v>
      </c>
      <c r="L8" s="40">
        <v>71129.106154166671</v>
      </c>
      <c r="M8" s="41">
        <f>SUM(C8:L8)</f>
        <v>889954.63749229326</v>
      </c>
    </row>
    <row r="9" spans="1:13" x14ac:dyDescent="0.35">
      <c r="A9" s="31">
        <v>2</v>
      </c>
      <c r="B9" s="35" t="s">
        <v>164</v>
      </c>
      <c r="C9" s="40">
        <v>75542.866182575992</v>
      </c>
      <c r="D9" s="40">
        <v>-16575.109248201054</v>
      </c>
      <c r="E9" s="40">
        <v>80029.765464245997</v>
      </c>
      <c r="F9" s="40">
        <v>-22158.304024308578</v>
      </c>
      <c r="G9" s="40">
        <v>80029.765464245997</v>
      </c>
      <c r="H9" s="40">
        <v>-22158.304024308578</v>
      </c>
      <c r="I9" s="40">
        <v>80029.765464245997</v>
      </c>
      <c r="J9" s="40">
        <v>-22158.304024308578</v>
      </c>
      <c r="K9" s="40">
        <v>82679.053205525764</v>
      </c>
      <c r="L9" s="40">
        <v>15229.087300000016</v>
      </c>
      <c r="M9" s="41">
        <f t="shared" ref="M9:M72" si="0">SUM(C9:L9)</f>
        <v>330490.28175971296</v>
      </c>
    </row>
    <row r="10" spans="1:13" x14ac:dyDescent="0.35">
      <c r="A10" s="31">
        <v>3</v>
      </c>
      <c r="B10" s="35" t="s">
        <v>165</v>
      </c>
      <c r="C10" s="40">
        <v>24020.251736937167</v>
      </c>
      <c r="D10" s="40">
        <v>-5309.0332504740081</v>
      </c>
      <c r="E10" s="40">
        <v>25446.944386233674</v>
      </c>
      <c r="F10" s="40">
        <v>-7094.7561234153418</v>
      </c>
      <c r="G10" s="40">
        <v>25446.944386233674</v>
      </c>
      <c r="H10" s="40">
        <v>-7094.7561234153418</v>
      </c>
      <c r="I10" s="40">
        <v>25446.944386233674</v>
      </c>
      <c r="J10" s="40">
        <v>-7094.7561234153418</v>
      </c>
      <c r="K10" s="40">
        <v>31669.777419179631</v>
      </c>
      <c r="L10" s="40">
        <v>5753.1104166666673</v>
      </c>
      <c r="M10" s="41">
        <f t="shared" si="0"/>
        <v>111190.67111076447</v>
      </c>
    </row>
    <row r="11" spans="1:13" x14ac:dyDescent="0.35">
      <c r="A11" s="31">
        <v>4</v>
      </c>
      <c r="B11" s="35" t="s">
        <v>166</v>
      </c>
      <c r="C11" s="40">
        <v>46842.254879406108</v>
      </c>
      <c r="D11" s="40">
        <v>-9888.3576502360338</v>
      </c>
      <c r="E11" s="40">
        <v>49624.466871984798</v>
      </c>
      <c r="F11" s="40">
        <v>-13245.184702805836</v>
      </c>
      <c r="G11" s="40">
        <v>49624.466871984798</v>
      </c>
      <c r="H11" s="40">
        <v>-13245.184702805836</v>
      </c>
      <c r="I11" s="40">
        <v>49624.466871984798</v>
      </c>
      <c r="J11" s="40">
        <v>-13245.184702805836</v>
      </c>
      <c r="K11" s="40">
        <v>53922.717835279211</v>
      </c>
      <c r="L11" s="40">
        <v>13550.471987499999</v>
      </c>
      <c r="M11" s="41">
        <f t="shared" si="0"/>
        <v>213564.93355948618</v>
      </c>
    </row>
    <row r="12" spans="1:13" x14ac:dyDescent="0.35">
      <c r="A12" s="31">
        <v>5</v>
      </c>
      <c r="B12" s="35" t="s">
        <v>167</v>
      </c>
      <c r="C12" s="40">
        <v>6050.2293981132725</v>
      </c>
      <c r="D12" s="40">
        <v>-1454.1852107243167</v>
      </c>
      <c r="E12" s="40">
        <v>6409.5852282505002</v>
      </c>
      <c r="F12" s="40">
        <v>-1935.5537794796614</v>
      </c>
      <c r="G12" s="40">
        <v>6409.5852282505002</v>
      </c>
      <c r="H12" s="40">
        <v>-1935.5537794796614</v>
      </c>
      <c r="I12" s="40">
        <v>6409.5852282505002</v>
      </c>
      <c r="J12" s="40">
        <v>-1935.5537794796614</v>
      </c>
      <c r="K12" s="40">
        <v>7254.7856545145341</v>
      </c>
      <c r="L12" s="40">
        <v>652.12291666666658</v>
      </c>
      <c r="M12" s="41">
        <f t="shared" si="0"/>
        <v>25925.047104882673</v>
      </c>
    </row>
    <row r="13" spans="1:13" x14ac:dyDescent="0.35">
      <c r="A13" s="31">
        <v>6</v>
      </c>
      <c r="B13" s="35" t="s">
        <v>168</v>
      </c>
      <c r="C13" s="40">
        <v>42492.157546132206</v>
      </c>
      <c r="D13" s="40">
        <v>-9477.0236910494859</v>
      </c>
      <c r="E13" s="40">
        <v>45015.996673351641</v>
      </c>
      <c r="F13" s="40">
        <v>-12659.019056173005</v>
      </c>
      <c r="G13" s="40">
        <v>45015.996673351641</v>
      </c>
      <c r="H13" s="40">
        <v>-12659.019056173005</v>
      </c>
      <c r="I13" s="40">
        <v>45015.996673351641</v>
      </c>
      <c r="J13" s="40">
        <v>-12659.019056173005</v>
      </c>
      <c r="K13" s="40">
        <v>50816.893878228802</v>
      </c>
      <c r="L13" s="40">
        <v>8935.4249833333379</v>
      </c>
      <c r="M13" s="41">
        <f t="shared" si="0"/>
        <v>189838.38556818076</v>
      </c>
    </row>
    <row r="14" spans="1:13" x14ac:dyDescent="0.35">
      <c r="A14" s="31">
        <v>7</v>
      </c>
      <c r="B14" s="35" t="s">
        <v>169</v>
      </c>
      <c r="C14" s="40">
        <v>78340.261736034678</v>
      </c>
      <c r="D14" s="40">
        <v>-19065.351355472842</v>
      </c>
      <c r="E14" s="40">
        <v>82993.308782230015</v>
      </c>
      <c r="F14" s="40">
        <v>-25362.016430410782</v>
      </c>
      <c r="G14" s="40">
        <v>82993.308782230015</v>
      </c>
      <c r="H14" s="40">
        <v>-25362.016430410782</v>
      </c>
      <c r="I14" s="40">
        <v>82993.308782230015</v>
      </c>
      <c r="J14" s="40">
        <v>-25362.016430410782</v>
      </c>
      <c r="K14" s="40">
        <v>103046.15223856668</v>
      </c>
      <c r="L14" s="40">
        <v>7850.0067041666662</v>
      </c>
      <c r="M14" s="41">
        <f t="shared" si="0"/>
        <v>343064.94637875282</v>
      </c>
    </row>
    <row r="15" spans="1:13" x14ac:dyDescent="0.35">
      <c r="A15" s="31">
        <v>8</v>
      </c>
      <c r="B15" s="35" t="s">
        <v>170</v>
      </c>
      <c r="C15" s="40">
        <v>179082.38691880542</v>
      </c>
      <c r="D15" s="40">
        <v>-34326.993462144281</v>
      </c>
      <c r="E15" s="40">
        <v>189719.05937528345</v>
      </c>
      <c r="F15" s="40">
        <v>-46221.493633763566</v>
      </c>
      <c r="G15" s="40">
        <v>189719.05937528345</v>
      </c>
      <c r="H15" s="40">
        <v>-46221.493633763566</v>
      </c>
      <c r="I15" s="40">
        <v>189719.05937528345</v>
      </c>
      <c r="J15" s="40">
        <v>-46221.493633763566</v>
      </c>
      <c r="K15" s="40">
        <v>218837.49732874602</v>
      </c>
      <c r="L15" s="40">
        <v>71710.70077499999</v>
      </c>
      <c r="M15" s="41">
        <f t="shared" si="0"/>
        <v>865796.28878496692</v>
      </c>
    </row>
    <row r="16" spans="1:13" x14ac:dyDescent="0.35">
      <c r="A16" s="31">
        <v>9</v>
      </c>
      <c r="B16" s="35" t="s">
        <v>171</v>
      </c>
      <c r="C16" s="40">
        <v>121444.92861939843</v>
      </c>
      <c r="D16" s="40">
        <v>-16528.227234748963</v>
      </c>
      <c r="E16" s="40">
        <v>128658.19973255091</v>
      </c>
      <c r="F16" s="40">
        <v>-22771.517255527091</v>
      </c>
      <c r="G16" s="40">
        <v>128658.19973255091</v>
      </c>
      <c r="H16" s="40">
        <v>-22771.517255527091</v>
      </c>
      <c r="I16" s="40">
        <v>128658.19973255091</v>
      </c>
      <c r="J16" s="40">
        <v>-22771.517255527091</v>
      </c>
      <c r="K16" s="40">
        <v>106187.19867208961</v>
      </c>
      <c r="L16" s="40">
        <v>88404.365612500027</v>
      </c>
      <c r="M16" s="41">
        <f t="shared" si="0"/>
        <v>617168.31310031051</v>
      </c>
    </row>
    <row r="17" spans="1:13" x14ac:dyDescent="0.35">
      <c r="A17" s="31">
        <v>10</v>
      </c>
      <c r="B17" s="35" t="s">
        <v>172</v>
      </c>
      <c r="C17" s="40">
        <v>218774.81604609088</v>
      </c>
      <c r="D17" s="40">
        <v>-49753.982797659337</v>
      </c>
      <c r="E17" s="40">
        <v>231769.03544746275</v>
      </c>
      <c r="F17" s="40">
        <v>-66396.197888660565</v>
      </c>
      <c r="G17" s="40">
        <v>231769.03544746275</v>
      </c>
      <c r="H17" s="40">
        <v>-66396.197888660565</v>
      </c>
      <c r="I17" s="40">
        <v>231769.03544746275</v>
      </c>
      <c r="J17" s="40">
        <v>-66396.197888660565</v>
      </c>
      <c r="K17" s="40">
        <v>270877.88057648606</v>
      </c>
      <c r="L17" s="40">
        <v>40262.999670832884</v>
      </c>
      <c r="M17" s="41">
        <f t="shared" si="0"/>
        <v>976280.2261721571</v>
      </c>
    </row>
    <row r="18" spans="1:13" x14ac:dyDescent="0.35">
      <c r="A18" s="31">
        <v>11</v>
      </c>
      <c r="B18" s="35" t="s">
        <v>173</v>
      </c>
      <c r="C18" s="40">
        <v>293948.10307389742</v>
      </c>
      <c r="D18" s="40">
        <v>-63699.783975924132</v>
      </c>
      <c r="E18" s="40">
        <v>311407.27173375024</v>
      </c>
      <c r="F18" s="40">
        <v>-85209.748788821453</v>
      </c>
      <c r="G18" s="40">
        <v>311407.27173375024</v>
      </c>
      <c r="H18" s="40">
        <v>-85209.748788821453</v>
      </c>
      <c r="I18" s="40">
        <v>311407.27173375024</v>
      </c>
      <c r="J18" s="40">
        <v>-85209.748788821453</v>
      </c>
      <c r="K18" s="40">
        <v>362520.85527579143</v>
      </c>
      <c r="L18" s="40">
        <v>73151.428437500013</v>
      </c>
      <c r="M18" s="41">
        <f t="shared" si="0"/>
        <v>1344513.1716460511</v>
      </c>
    </row>
    <row r="19" spans="1:13" x14ac:dyDescent="0.35">
      <c r="A19" s="31">
        <v>12</v>
      </c>
      <c r="B19" s="35" t="s">
        <v>174</v>
      </c>
      <c r="C19" s="40">
        <v>173846.21777769458</v>
      </c>
      <c r="D19" s="40">
        <v>-36192.705975930512</v>
      </c>
      <c r="E19" s="40">
        <v>184171.88499576491</v>
      </c>
      <c r="F19" s="40">
        <v>-48514.287377004963</v>
      </c>
      <c r="G19" s="40">
        <v>184171.88499576491</v>
      </c>
      <c r="H19" s="40">
        <v>-48514.287377004963</v>
      </c>
      <c r="I19" s="40">
        <v>184171.88499576491</v>
      </c>
      <c r="J19" s="40">
        <v>-48514.287377004963</v>
      </c>
      <c r="K19" s="40">
        <v>205995.43017631391</v>
      </c>
      <c r="L19" s="40">
        <v>53789.177604166667</v>
      </c>
      <c r="M19" s="41">
        <f t="shared" si="0"/>
        <v>804410.91243852454</v>
      </c>
    </row>
    <row r="20" spans="1:13" x14ac:dyDescent="0.35">
      <c r="A20" s="31">
        <v>13</v>
      </c>
      <c r="B20" s="35" t="s">
        <v>175</v>
      </c>
      <c r="C20" s="40">
        <v>254603.66004461434</v>
      </c>
      <c r="D20" s="40">
        <v>-54824.56055656838</v>
      </c>
      <c r="E20" s="40">
        <v>269725.94807072281</v>
      </c>
      <c r="F20" s="40">
        <v>-73361.175290472587</v>
      </c>
      <c r="G20" s="40">
        <v>269725.94807072281</v>
      </c>
      <c r="H20" s="40">
        <v>-73361.175290472587</v>
      </c>
      <c r="I20" s="40">
        <v>269725.94807072281</v>
      </c>
      <c r="J20" s="40">
        <v>-73361.175290472587</v>
      </c>
      <c r="K20" s="40">
        <v>311758.45251725073</v>
      </c>
      <c r="L20" s="40">
        <v>68440.319908333331</v>
      </c>
      <c r="M20" s="41">
        <f t="shared" si="0"/>
        <v>1169072.1902543807</v>
      </c>
    </row>
    <row r="21" spans="1:13" x14ac:dyDescent="0.35">
      <c r="A21" s="31">
        <v>14</v>
      </c>
      <c r="B21" s="35" t="s">
        <v>176</v>
      </c>
      <c r="C21" s="40">
        <v>149753.32172896009</v>
      </c>
      <c r="D21" s="40">
        <v>-32510.484418595799</v>
      </c>
      <c r="E21" s="40">
        <v>158647.98319179754</v>
      </c>
      <c r="F21" s="40">
        <v>-43484.591275812127</v>
      </c>
      <c r="G21" s="40">
        <v>158647.98319179754</v>
      </c>
      <c r="H21" s="40">
        <v>-43484.591275812127</v>
      </c>
      <c r="I21" s="40">
        <v>158647.98319179754</v>
      </c>
      <c r="J21" s="40">
        <v>-43484.591275812127</v>
      </c>
      <c r="K21" s="40">
        <v>225949.6473160506</v>
      </c>
      <c r="L21" s="40">
        <v>37474.01</v>
      </c>
      <c r="M21" s="41">
        <f t="shared" si="0"/>
        <v>726156.67037437111</v>
      </c>
    </row>
    <row r="22" spans="1:13" x14ac:dyDescent="0.35">
      <c r="A22" s="31">
        <v>15</v>
      </c>
      <c r="B22" s="35" t="s">
        <v>177</v>
      </c>
      <c r="C22" s="40">
        <v>62029.286875148784</v>
      </c>
      <c r="D22" s="40">
        <v>-13726.417380144601</v>
      </c>
      <c r="E22" s="40">
        <v>65713.541534944539</v>
      </c>
      <c r="F22" s="40">
        <v>-18342.279627898304</v>
      </c>
      <c r="G22" s="40">
        <v>65713.541534944539</v>
      </c>
      <c r="H22" s="40">
        <v>-18342.279627898304</v>
      </c>
      <c r="I22" s="40">
        <v>65713.541534944539</v>
      </c>
      <c r="J22" s="40">
        <v>-18342.279627898304</v>
      </c>
      <c r="K22" s="40">
        <v>79914.820882630374</v>
      </c>
      <c r="L22" s="40">
        <v>15255.876679166668</v>
      </c>
      <c r="M22" s="41">
        <f t="shared" si="0"/>
        <v>285587.35277793993</v>
      </c>
    </row>
    <row r="23" spans="1:13" x14ac:dyDescent="0.35">
      <c r="A23" s="31">
        <v>16</v>
      </c>
      <c r="B23" s="35" t="s">
        <v>178</v>
      </c>
      <c r="C23" s="40">
        <v>254035.16079489607</v>
      </c>
      <c r="D23" s="40">
        <v>-51892.565525181199</v>
      </c>
      <c r="E23" s="40">
        <v>269123.6825635971</v>
      </c>
      <c r="F23" s="40">
        <v>-69629.079486480099</v>
      </c>
      <c r="G23" s="40">
        <v>269123.6825635971</v>
      </c>
      <c r="H23" s="40">
        <v>-69629.079486480099</v>
      </c>
      <c r="I23" s="40">
        <v>269123.6825635971</v>
      </c>
      <c r="J23" s="40">
        <v>-69629.079486480099</v>
      </c>
      <c r="K23" s="40">
        <v>283435.86117981555</v>
      </c>
      <c r="L23" s="40">
        <v>83203.38404583151</v>
      </c>
      <c r="M23" s="41">
        <f t="shared" si="0"/>
        <v>1167265.6497267131</v>
      </c>
    </row>
    <row r="24" spans="1:13" x14ac:dyDescent="0.35">
      <c r="A24" s="31">
        <v>17</v>
      </c>
      <c r="B24" s="35" t="s">
        <v>179</v>
      </c>
      <c r="C24" s="40">
        <v>117234.50945833689</v>
      </c>
      <c r="D24" s="40">
        <v>-26643.343274441373</v>
      </c>
      <c r="E24" s="40">
        <v>124197.70169966557</v>
      </c>
      <c r="F24" s="40">
        <v>-35556.454576232441</v>
      </c>
      <c r="G24" s="40">
        <v>124197.70169966557</v>
      </c>
      <c r="H24" s="40">
        <v>-35556.454576232441</v>
      </c>
      <c r="I24" s="40">
        <v>124197.70169966557</v>
      </c>
      <c r="J24" s="40">
        <v>-35556.454576232441</v>
      </c>
      <c r="K24" s="40">
        <v>160958.55349844706</v>
      </c>
      <c r="L24" s="40">
        <v>21923.402054166669</v>
      </c>
      <c r="M24" s="41">
        <f t="shared" si="0"/>
        <v>539396.86310680863</v>
      </c>
    </row>
    <row r="25" spans="1:13" x14ac:dyDescent="0.35">
      <c r="A25" s="31">
        <v>18</v>
      </c>
      <c r="B25" s="35" t="s">
        <v>180</v>
      </c>
      <c r="C25" s="40">
        <v>31600.065189064495</v>
      </c>
      <c r="D25" s="40">
        <v>-6426.7934180921966</v>
      </c>
      <c r="E25" s="40">
        <v>33476.96381283713</v>
      </c>
      <c r="F25" s="40">
        <v>-8625.4531239215612</v>
      </c>
      <c r="G25" s="40">
        <v>33476.96381283713</v>
      </c>
      <c r="H25" s="40">
        <v>-8625.4531239215612</v>
      </c>
      <c r="I25" s="40">
        <v>33476.96381283713</v>
      </c>
      <c r="J25" s="40">
        <v>-8625.4531239215612</v>
      </c>
      <c r="K25" s="40">
        <v>31994.307781948326</v>
      </c>
      <c r="L25" s="40">
        <v>9249.6775000000016</v>
      </c>
      <c r="M25" s="41">
        <f t="shared" si="0"/>
        <v>140971.78911966732</v>
      </c>
    </row>
    <row r="26" spans="1:13" x14ac:dyDescent="0.35">
      <c r="A26" s="31">
        <v>19</v>
      </c>
      <c r="B26" s="35" t="s">
        <v>181</v>
      </c>
      <c r="C26" s="40">
        <v>21034.353715530313</v>
      </c>
      <c r="D26" s="40">
        <v>-4514.9194972397881</v>
      </c>
      <c r="E26" s="40">
        <v>22283.697679123128</v>
      </c>
      <c r="F26" s="40">
        <v>-6042.4341112588318</v>
      </c>
      <c r="G26" s="40">
        <v>22283.697679123128</v>
      </c>
      <c r="H26" s="40">
        <v>-6042.4341112588318</v>
      </c>
      <c r="I26" s="40">
        <v>22283.697679123128</v>
      </c>
      <c r="J26" s="40">
        <v>-6042.4341112588318</v>
      </c>
      <c r="K26" s="40">
        <v>20173.46659305253</v>
      </c>
      <c r="L26" s="40">
        <v>3564.1021208333332</v>
      </c>
      <c r="M26" s="41">
        <f t="shared" si="0"/>
        <v>88980.793635769282</v>
      </c>
    </row>
    <row r="27" spans="1:13" x14ac:dyDescent="0.35">
      <c r="A27" s="31">
        <v>20</v>
      </c>
      <c r="B27" s="35" t="s">
        <v>182</v>
      </c>
      <c r="C27" s="40">
        <v>242505.94416479478</v>
      </c>
      <c r="D27" s="40">
        <v>-55080.252304072863</v>
      </c>
      <c r="E27" s="40">
        <v>256909.68282458655</v>
      </c>
      <c r="F27" s="40">
        <v>-73508.606504394367</v>
      </c>
      <c r="G27" s="40">
        <v>256909.68282458655</v>
      </c>
      <c r="H27" s="40">
        <v>-73508.606504394367</v>
      </c>
      <c r="I27" s="40">
        <v>256909.68282458655</v>
      </c>
      <c r="J27" s="40">
        <v>-73508.606504394367</v>
      </c>
      <c r="K27" s="40">
        <v>317969.28024970699</v>
      </c>
      <c r="L27" s="40">
        <v>50871.127008333329</v>
      </c>
      <c r="M27" s="41">
        <f t="shared" si="0"/>
        <v>1106469.3280793389</v>
      </c>
    </row>
    <row r="28" spans="1:13" x14ac:dyDescent="0.35">
      <c r="A28" s="31">
        <v>21</v>
      </c>
      <c r="B28" s="35" t="s">
        <v>183</v>
      </c>
      <c r="C28" s="40">
        <v>82441.088524548555</v>
      </c>
      <c r="D28" s="40">
        <v>-19099.543614854327</v>
      </c>
      <c r="E28" s="40">
        <v>87337.710287870883</v>
      </c>
      <c r="F28" s="40">
        <v>-25465.54988781373</v>
      </c>
      <c r="G28" s="40">
        <v>87337.710287870883</v>
      </c>
      <c r="H28" s="40">
        <v>-25465.54988781373</v>
      </c>
      <c r="I28" s="40">
        <v>87337.710287870883</v>
      </c>
      <c r="J28" s="40">
        <v>-25465.54988781373</v>
      </c>
      <c r="K28" s="40">
        <v>103528.72650526032</v>
      </c>
      <c r="L28" s="40">
        <v>14029.837500000001</v>
      </c>
      <c r="M28" s="41">
        <f t="shared" si="0"/>
        <v>366516.59011512605</v>
      </c>
    </row>
    <row r="29" spans="1:13" x14ac:dyDescent="0.35">
      <c r="A29" s="31">
        <v>22</v>
      </c>
      <c r="B29" s="35" t="s">
        <v>184</v>
      </c>
      <c r="C29" s="40">
        <v>84585.423194781673</v>
      </c>
      <c r="D29" s="40">
        <v>-20821.818962289959</v>
      </c>
      <c r="E29" s="40">
        <v>89609.408197088371</v>
      </c>
      <c r="F29" s="40">
        <v>-27684.34357460184</v>
      </c>
      <c r="G29" s="40">
        <v>89609.408197088371</v>
      </c>
      <c r="H29" s="40">
        <v>-27684.34357460184</v>
      </c>
      <c r="I29" s="40">
        <v>89609.408197088371</v>
      </c>
      <c r="J29" s="40">
        <v>-27684.34357460184</v>
      </c>
      <c r="K29" s="40">
        <v>102164.93523816833</v>
      </c>
      <c r="L29" s="40">
        <v>6426.9528458333343</v>
      </c>
      <c r="M29" s="41">
        <f t="shared" si="0"/>
        <v>358130.68618395296</v>
      </c>
    </row>
    <row r="30" spans="1:13" x14ac:dyDescent="0.35">
      <c r="A30" s="31">
        <v>23</v>
      </c>
      <c r="B30" s="35" t="s">
        <v>185</v>
      </c>
      <c r="C30" s="40">
        <v>192370.87919104952</v>
      </c>
      <c r="D30" s="40">
        <v>-46562.289794720142</v>
      </c>
      <c r="E30" s="40">
        <v>203796.82628443971</v>
      </c>
      <c r="F30" s="40">
        <v>-61955.622011703745</v>
      </c>
      <c r="G30" s="40">
        <v>203796.82628443971</v>
      </c>
      <c r="H30" s="40">
        <v>-61955.622011703745</v>
      </c>
      <c r="I30" s="40">
        <v>203796.82628443971</v>
      </c>
      <c r="J30" s="40">
        <v>-61955.622011703745</v>
      </c>
      <c r="K30" s="40">
        <v>187654.19726660955</v>
      </c>
      <c r="L30" s="40">
        <v>18688.102854166664</v>
      </c>
      <c r="M30" s="41">
        <f t="shared" si="0"/>
        <v>777674.50233531347</v>
      </c>
    </row>
    <row r="31" spans="1:13" x14ac:dyDescent="0.35">
      <c r="A31" s="31">
        <v>24</v>
      </c>
      <c r="B31" s="35" t="s">
        <v>186</v>
      </c>
      <c r="C31" s="40">
        <v>237394.27056943811</v>
      </c>
      <c r="D31" s="40">
        <v>-50531.99828385975</v>
      </c>
      <c r="E31" s="40">
        <v>251494.39968803199</v>
      </c>
      <c r="F31" s="40">
        <v>-67657.204343016012</v>
      </c>
      <c r="G31" s="40">
        <v>251494.39968803199</v>
      </c>
      <c r="H31" s="40">
        <v>-67657.204343016012</v>
      </c>
      <c r="I31" s="40">
        <v>251494.39968803199</v>
      </c>
      <c r="J31" s="40">
        <v>-67657.204343016012</v>
      </c>
      <c r="K31" s="40">
        <v>268638.77515825711</v>
      </c>
      <c r="L31" s="40">
        <v>64144.258616666673</v>
      </c>
      <c r="M31" s="41">
        <f t="shared" si="0"/>
        <v>1071156.89209555</v>
      </c>
    </row>
    <row r="32" spans="1:13" x14ac:dyDescent="0.35">
      <c r="A32" s="31">
        <v>25</v>
      </c>
      <c r="B32" s="35" t="s">
        <v>187</v>
      </c>
      <c r="C32" s="40">
        <v>81874.001567873172</v>
      </c>
      <c r="D32" s="40">
        <v>-18512.304269184824</v>
      </c>
      <c r="E32" s="40">
        <v>86736.941186089374</v>
      </c>
      <c r="F32" s="40">
        <v>-24711.418705262418</v>
      </c>
      <c r="G32" s="40">
        <v>86736.941186089374</v>
      </c>
      <c r="H32" s="40">
        <v>-24711.418705262418</v>
      </c>
      <c r="I32" s="40">
        <v>86736.941186089374</v>
      </c>
      <c r="J32" s="40">
        <v>-24711.418705262418</v>
      </c>
      <c r="K32" s="40">
        <v>100527.66129476645</v>
      </c>
      <c r="L32" s="40">
        <v>15877.000416666666</v>
      </c>
      <c r="M32" s="41">
        <f t="shared" si="0"/>
        <v>365842.92645260232</v>
      </c>
    </row>
    <row r="33" spans="1:13" x14ac:dyDescent="0.35">
      <c r="A33" s="31">
        <v>26</v>
      </c>
      <c r="B33" s="35" t="s">
        <v>188</v>
      </c>
      <c r="C33" s="40">
        <v>177544.88453182063</v>
      </c>
      <c r="D33" s="40">
        <v>-41256.513031862691</v>
      </c>
      <c r="E33" s="40">
        <v>188090.23506970023</v>
      </c>
      <c r="F33" s="40">
        <v>-54999.755159157401</v>
      </c>
      <c r="G33" s="40">
        <v>188090.23506970023</v>
      </c>
      <c r="H33" s="40">
        <v>-54999.755159157401</v>
      </c>
      <c r="I33" s="40">
        <v>188090.23506970023</v>
      </c>
      <c r="J33" s="40">
        <v>-54999.755159157401</v>
      </c>
      <c r="K33" s="40">
        <v>222756.14591247219</v>
      </c>
      <c r="L33" s="40">
        <v>29128.907616666693</v>
      </c>
      <c r="M33" s="41">
        <f t="shared" si="0"/>
        <v>787444.86476072529</v>
      </c>
    </row>
    <row r="34" spans="1:13" x14ac:dyDescent="0.35">
      <c r="A34" s="31">
        <v>27</v>
      </c>
      <c r="B34" s="35" t="s">
        <v>189</v>
      </c>
      <c r="C34" s="40">
        <v>645475.31943878706</v>
      </c>
      <c r="D34" s="40">
        <v>-142229.75783950623</v>
      </c>
      <c r="E34" s="40">
        <v>683813.5889790263</v>
      </c>
      <c r="F34" s="40">
        <v>-190098.39131716872</v>
      </c>
      <c r="G34" s="40">
        <v>683813.5889790263</v>
      </c>
      <c r="H34" s="40">
        <v>-190098.39131716872</v>
      </c>
      <c r="I34" s="40">
        <v>683813.5889790263</v>
      </c>
      <c r="J34" s="40">
        <v>-190098.39131716872</v>
      </c>
      <c r="K34" s="40">
        <v>771956.73884345521</v>
      </c>
      <c r="L34" s="40">
        <v>141791.04333333333</v>
      </c>
      <c r="M34" s="41">
        <f t="shared" si="0"/>
        <v>2898138.9367616423</v>
      </c>
    </row>
    <row r="35" spans="1:13" x14ac:dyDescent="0.35">
      <c r="A35" s="31">
        <v>28</v>
      </c>
      <c r="B35" s="35" t="s">
        <v>190</v>
      </c>
      <c r="C35" s="40">
        <v>77331.663347419497</v>
      </c>
      <c r="D35" s="40">
        <v>0</v>
      </c>
      <c r="E35" s="40">
        <v>81924.804342129384</v>
      </c>
      <c r="F35" s="40">
        <v>0</v>
      </c>
      <c r="G35" s="40">
        <v>81924.804342129384</v>
      </c>
      <c r="H35" s="40">
        <v>0</v>
      </c>
      <c r="I35" s="40">
        <v>81924.804342129384</v>
      </c>
      <c r="J35" s="40">
        <v>0</v>
      </c>
      <c r="K35" s="40">
        <v>91247.18548728984</v>
      </c>
      <c r="L35" s="40">
        <v>19806.882666666672</v>
      </c>
      <c r="M35" s="41">
        <f t="shared" si="0"/>
        <v>434160.14452776418</v>
      </c>
    </row>
    <row r="36" spans="1:13" x14ac:dyDescent="0.35">
      <c r="A36" s="31">
        <v>29</v>
      </c>
      <c r="B36" s="35" t="s">
        <v>191</v>
      </c>
      <c r="C36" s="40">
        <v>143788.20675095412</v>
      </c>
      <c r="D36" s="40">
        <v>-20349.792999172569</v>
      </c>
      <c r="E36" s="40">
        <v>152328.5661264034</v>
      </c>
      <c r="F36" s="40">
        <v>-27952.545614204046</v>
      </c>
      <c r="G36" s="40">
        <v>152328.5661264034</v>
      </c>
      <c r="H36" s="40">
        <v>-27952.545614204046</v>
      </c>
      <c r="I36" s="40">
        <v>152328.5661264034</v>
      </c>
      <c r="J36" s="40">
        <v>-27952.545614204046</v>
      </c>
      <c r="K36" s="40">
        <v>118422.01424616264</v>
      </c>
      <c r="L36" s="40">
        <v>74154.085104166676</v>
      </c>
      <c r="M36" s="41">
        <f t="shared" si="0"/>
        <v>689142.57463870896</v>
      </c>
    </row>
    <row r="37" spans="1:13" x14ac:dyDescent="0.35">
      <c r="A37" s="31">
        <v>30</v>
      </c>
      <c r="B37" s="35" t="s">
        <v>192</v>
      </c>
      <c r="C37" s="40">
        <v>465164.86807394214</v>
      </c>
      <c r="D37" s="40">
        <v>-92454.234534688323</v>
      </c>
      <c r="E37" s="40">
        <v>492793.52340403642</v>
      </c>
      <c r="F37" s="40">
        <v>-124238.58055876894</v>
      </c>
      <c r="G37" s="40">
        <v>492793.52340403642</v>
      </c>
      <c r="H37" s="40">
        <v>-124238.58055876894</v>
      </c>
      <c r="I37" s="40">
        <v>492793.52340403642</v>
      </c>
      <c r="J37" s="40">
        <v>-124238.58055876894</v>
      </c>
      <c r="K37" s="40">
        <v>492498.67779430118</v>
      </c>
      <c r="L37" s="40">
        <v>172073.32581250003</v>
      </c>
      <c r="M37" s="41">
        <f t="shared" si="0"/>
        <v>2142947.4656818574</v>
      </c>
    </row>
    <row r="38" spans="1:13" x14ac:dyDescent="0.35">
      <c r="A38" s="31">
        <v>31</v>
      </c>
      <c r="B38" s="35" t="s">
        <v>193</v>
      </c>
      <c r="C38" s="40">
        <v>188796.23089603084</v>
      </c>
      <c r="D38" s="40">
        <v>-42121.073254260657</v>
      </c>
      <c r="E38" s="40">
        <v>200009.86021932127</v>
      </c>
      <c r="F38" s="40">
        <v>-56262.6888252317</v>
      </c>
      <c r="G38" s="40">
        <v>200009.86021932127</v>
      </c>
      <c r="H38" s="40">
        <v>-56262.6888252317</v>
      </c>
      <c r="I38" s="40">
        <v>200009.86021932127</v>
      </c>
      <c r="J38" s="40">
        <v>-56262.6888252317</v>
      </c>
      <c r="K38" s="40">
        <v>234929.56317776925</v>
      </c>
      <c r="L38" s="40">
        <v>36930.193241666668</v>
      </c>
      <c r="M38" s="41">
        <f t="shared" si="0"/>
        <v>849776.42824347492</v>
      </c>
    </row>
    <row r="39" spans="1:13" x14ac:dyDescent="0.35">
      <c r="A39" s="31">
        <v>32</v>
      </c>
      <c r="B39" s="35" t="s">
        <v>194</v>
      </c>
      <c r="C39" s="40">
        <v>541939.56734358589</v>
      </c>
      <c r="D39" s="40">
        <v>-114408.27212149487</v>
      </c>
      <c r="E39" s="40">
        <v>574128.28848003387</v>
      </c>
      <c r="F39" s="40">
        <v>-153246.41757908827</v>
      </c>
      <c r="G39" s="40">
        <v>574128.28848003387</v>
      </c>
      <c r="H39" s="40">
        <v>-153246.41757908827</v>
      </c>
      <c r="I39" s="40">
        <v>574128.28848003387</v>
      </c>
      <c r="J39" s="40">
        <v>-153246.41757908827</v>
      </c>
      <c r="K39" s="40">
        <v>615512.26772924117</v>
      </c>
      <c r="L39" s="40">
        <v>151187.36785833334</v>
      </c>
      <c r="M39" s="41">
        <f t="shared" si="0"/>
        <v>2456876.5435125022</v>
      </c>
    </row>
    <row r="40" spans="1:13" x14ac:dyDescent="0.35">
      <c r="A40" s="31">
        <v>33</v>
      </c>
      <c r="B40" s="35" t="s">
        <v>195</v>
      </c>
      <c r="C40" s="40">
        <v>34632.895498817277</v>
      </c>
      <c r="D40" s="40">
        <v>-3882.1443360063031</v>
      </c>
      <c r="E40" s="40">
        <v>36689.930520230097</v>
      </c>
      <c r="F40" s="40">
        <v>-5438.0863217319375</v>
      </c>
      <c r="G40" s="40">
        <v>36689.930520230097</v>
      </c>
      <c r="H40" s="40">
        <v>-5438.0863217319375</v>
      </c>
      <c r="I40" s="40">
        <v>36689.930520230097</v>
      </c>
      <c r="J40" s="40">
        <v>-5438.0863217319375</v>
      </c>
      <c r="K40" s="40">
        <v>21461.432517347443</v>
      </c>
      <c r="L40" s="40">
        <v>31645.406099999997</v>
      </c>
      <c r="M40" s="41">
        <f t="shared" si="0"/>
        <v>177613.12237565289</v>
      </c>
    </row>
    <row r="41" spans="1:13" x14ac:dyDescent="0.35">
      <c r="A41" s="31">
        <v>34</v>
      </c>
      <c r="B41" s="35" t="s">
        <v>196</v>
      </c>
      <c r="C41" s="40">
        <v>28587.306398777459</v>
      </c>
      <c r="D41" s="40">
        <v>-6139.4889092191552</v>
      </c>
      <c r="E41" s="40">
        <v>30285.260996832876</v>
      </c>
      <c r="F41" s="40">
        <v>-8216.4077128504341</v>
      </c>
      <c r="G41" s="40">
        <v>30285.260996832876</v>
      </c>
      <c r="H41" s="40">
        <v>-8216.4077128504341</v>
      </c>
      <c r="I41" s="40">
        <v>30285.260996832876</v>
      </c>
      <c r="J41" s="40">
        <v>-8216.4077128504341</v>
      </c>
      <c r="K41" s="40">
        <v>26643.085286434653</v>
      </c>
      <c r="L41" s="40">
        <v>6176.3763833333342</v>
      </c>
      <c r="M41" s="41">
        <f t="shared" si="0"/>
        <v>121473.83901127364</v>
      </c>
    </row>
    <row r="42" spans="1:13" x14ac:dyDescent="0.35">
      <c r="A42" s="31">
        <v>35</v>
      </c>
      <c r="B42" s="35" t="s">
        <v>197</v>
      </c>
      <c r="C42" s="40">
        <v>53869.177161753803</v>
      </c>
      <c r="D42" s="40">
        <v>-11338.403377242665</v>
      </c>
      <c r="E42" s="40">
        <v>57068.758735873504</v>
      </c>
      <c r="F42" s="40">
        <v>-15189.798740117578</v>
      </c>
      <c r="G42" s="40">
        <v>57068.758735873504</v>
      </c>
      <c r="H42" s="40">
        <v>-15189.798740117578</v>
      </c>
      <c r="I42" s="40">
        <v>57068.758735873504</v>
      </c>
      <c r="J42" s="40">
        <v>-15189.798740117578</v>
      </c>
      <c r="K42" s="40">
        <v>55785.745369070828</v>
      </c>
      <c r="L42" s="40">
        <v>14629.903750000001</v>
      </c>
      <c r="M42" s="41">
        <f t="shared" si="0"/>
        <v>238583.30289084974</v>
      </c>
    </row>
    <row r="43" spans="1:13" x14ac:dyDescent="0.35">
      <c r="A43" s="31">
        <v>36</v>
      </c>
      <c r="B43" s="35" t="s">
        <v>198</v>
      </c>
      <c r="C43" s="40">
        <v>119806.83357408564</v>
      </c>
      <c r="D43" s="40">
        <v>-23755.105707566461</v>
      </c>
      <c r="E43" s="40">
        <v>126922.80856117501</v>
      </c>
      <c r="F43" s="40">
        <v>-31925.964024227611</v>
      </c>
      <c r="G43" s="40">
        <v>126922.80856117501</v>
      </c>
      <c r="H43" s="40">
        <v>-31925.964024227611</v>
      </c>
      <c r="I43" s="40">
        <v>126922.80856117501</v>
      </c>
      <c r="J43" s="40">
        <v>-31925.964024227611</v>
      </c>
      <c r="K43" s="40">
        <v>116590.88933656985</v>
      </c>
      <c r="L43" s="40">
        <v>43154.410833333335</v>
      </c>
      <c r="M43" s="41">
        <f t="shared" si="0"/>
        <v>540787.56164726452</v>
      </c>
    </row>
    <row r="44" spans="1:13" x14ac:dyDescent="0.35">
      <c r="A44" s="31">
        <v>37</v>
      </c>
      <c r="B44" s="35" t="s">
        <v>199</v>
      </c>
      <c r="C44" s="40">
        <v>730664.91459768557</v>
      </c>
      <c r="D44" s="40">
        <v>-147231.56746709652</v>
      </c>
      <c r="E44" s="40">
        <v>774063.05385938345</v>
      </c>
      <c r="F44" s="40">
        <v>-197699.47623365122</v>
      </c>
      <c r="G44" s="40">
        <v>774063.05385938345</v>
      </c>
      <c r="H44" s="40">
        <v>-197699.47623365122</v>
      </c>
      <c r="I44" s="40">
        <v>774063.05385938345</v>
      </c>
      <c r="J44" s="40">
        <v>-197699.47623365122</v>
      </c>
      <c r="K44" s="40">
        <v>836749.48747576308</v>
      </c>
      <c r="L44" s="40">
        <v>267446.15242916672</v>
      </c>
      <c r="M44" s="41">
        <f t="shared" si="0"/>
        <v>3416719.7199127157</v>
      </c>
    </row>
    <row r="45" spans="1:13" x14ac:dyDescent="0.35">
      <c r="A45" s="31">
        <v>38</v>
      </c>
      <c r="B45" s="35" t="s">
        <v>200</v>
      </c>
      <c r="C45" s="40">
        <v>265966.77080851764</v>
      </c>
      <c r="D45" s="40">
        <v>-58836.478935292587</v>
      </c>
      <c r="E45" s="40">
        <v>281763.97517842875</v>
      </c>
      <c r="F45" s="40">
        <v>-78623.030628034205</v>
      </c>
      <c r="G45" s="40">
        <v>281763.97517842875</v>
      </c>
      <c r="H45" s="40">
        <v>-78623.030628034205</v>
      </c>
      <c r="I45" s="40">
        <v>281763.97517842875</v>
      </c>
      <c r="J45" s="40">
        <v>-78623.030628034205</v>
      </c>
      <c r="K45" s="40">
        <v>306352.6074350311</v>
      </c>
      <c r="L45" s="40">
        <v>55163.374583333338</v>
      </c>
      <c r="M45" s="41">
        <f t="shared" si="0"/>
        <v>1178069.107542773</v>
      </c>
    </row>
    <row r="46" spans="1:13" x14ac:dyDescent="0.35">
      <c r="A46" s="31">
        <v>39</v>
      </c>
      <c r="B46" s="35" t="s">
        <v>201</v>
      </c>
      <c r="C46" s="40">
        <v>309694.20467132609</v>
      </c>
      <c r="D46" s="40">
        <v>-67907.35044049166</v>
      </c>
      <c r="E46" s="40">
        <v>328088.61247604655</v>
      </c>
      <c r="F46" s="40">
        <v>-90784.317203954182</v>
      </c>
      <c r="G46" s="40">
        <v>328088.61247604655</v>
      </c>
      <c r="H46" s="40">
        <v>-90784.317203954182</v>
      </c>
      <c r="I46" s="40">
        <v>328088.61247604655</v>
      </c>
      <c r="J46" s="40">
        <v>-90784.317203954182</v>
      </c>
      <c r="K46" s="40">
        <v>304902.07769438892</v>
      </c>
      <c r="L46" s="40">
        <v>92244.764150000003</v>
      </c>
      <c r="M46" s="41">
        <f t="shared" si="0"/>
        <v>1350846.5818915002</v>
      </c>
    </row>
    <row r="47" spans="1:13" x14ac:dyDescent="0.35">
      <c r="A47" s="31">
        <v>40</v>
      </c>
      <c r="B47" s="35" t="s">
        <v>202</v>
      </c>
      <c r="C47" s="40">
        <v>31942.938131854622</v>
      </c>
      <c r="D47" s="40">
        <v>-7023.8217089764375</v>
      </c>
      <c r="E47" s="40">
        <v>33840.20199515688</v>
      </c>
      <c r="F47" s="40">
        <v>-9388.730951308251</v>
      </c>
      <c r="G47" s="40">
        <v>33840.20199515688</v>
      </c>
      <c r="H47" s="40">
        <v>-9388.730951308251</v>
      </c>
      <c r="I47" s="40">
        <v>33840.20199515688</v>
      </c>
      <c r="J47" s="40">
        <v>-9388.730951308251</v>
      </c>
      <c r="K47" s="40">
        <v>41832.175024666765</v>
      </c>
      <c r="L47" s="40">
        <v>7915.4425000000001</v>
      </c>
      <c r="M47" s="41">
        <f t="shared" si="0"/>
        <v>148021.14707909085</v>
      </c>
    </row>
    <row r="48" spans="1:13" x14ac:dyDescent="0.35">
      <c r="A48" s="31">
        <v>41</v>
      </c>
      <c r="B48" s="35" t="s">
        <v>203</v>
      </c>
      <c r="C48" s="40">
        <v>136364.98768120221</v>
      </c>
      <c r="D48" s="40">
        <v>-29230.657158565929</v>
      </c>
      <c r="E48" s="40">
        <v>144464.44130947071</v>
      </c>
      <c r="F48" s="40">
        <v>-39122.83909528565</v>
      </c>
      <c r="G48" s="40">
        <v>144464.44130947071</v>
      </c>
      <c r="H48" s="40">
        <v>-39122.83909528565</v>
      </c>
      <c r="I48" s="40">
        <v>144464.44130947071</v>
      </c>
      <c r="J48" s="40">
        <v>-39122.83909528565</v>
      </c>
      <c r="K48" s="40">
        <v>158089.44734460159</v>
      </c>
      <c r="L48" s="40">
        <v>38133.876345833327</v>
      </c>
      <c r="M48" s="41">
        <f t="shared" si="0"/>
        <v>619382.46085562638</v>
      </c>
    </row>
    <row r="49" spans="1:13" x14ac:dyDescent="0.35">
      <c r="A49" s="31">
        <v>42</v>
      </c>
      <c r="B49" s="35" t="s">
        <v>204</v>
      </c>
      <c r="C49" s="40">
        <v>127138.15106941968</v>
      </c>
      <c r="D49" s="40">
        <v>-27926.262545065245</v>
      </c>
      <c r="E49" s="40">
        <v>134689.57333650757</v>
      </c>
      <c r="F49" s="40">
        <v>-37330.969015203947</v>
      </c>
      <c r="G49" s="40">
        <v>134689.57333650757</v>
      </c>
      <c r="H49" s="40">
        <v>-37330.969015203947</v>
      </c>
      <c r="I49" s="40">
        <v>134689.57333650757</v>
      </c>
      <c r="J49" s="40">
        <v>-37330.969015203947</v>
      </c>
      <c r="K49" s="40">
        <v>153728.68806086836</v>
      </c>
      <c r="L49" s="40">
        <v>30124.683750000004</v>
      </c>
      <c r="M49" s="41">
        <f t="shared" si="0"/>
        <v>575141.07329913368</v>
      </c>
    </row>
    <row r="50" spans="1:13" x14ac:dyDescent="0.35">
      <c r="A50" s="31">
        <v>43</v>
      </c>
      <c r="B50" s="35" t="s">
        <v>205</v>
      </c>
      <c r="C50" s="40">
        <v>50570.827183906113</v>
      </c>
      <c r="D50" s="40">
        <v>-11068.618711943229</v>
      </c>
      <c r="E50" s="40">
        <v>53574.502037696409</v>
      </c>
      <c r="F50" s="40">
        <v>-14798.818709085415</v>
      </c>
      <c r="G50" s="40">
        <v>53574.502037696409</v>
      </c>
      <c r="H50" s="40">
        <v>-14798.818709085415</v>
      </c>
      <c r="I50" s="40">
        <v>53574.502037696409</v>
      </c>
      <c r="J50" s="40">
        <v>-14798.818709085415</v>
      </c>
      <c r="K50" s="40">
        <v>54290.827276849901</v>
      </c>
      <c r="L50" s="40">
        <v>11686.3114375</v>
      </c>
      <c r="M50" s="41">
        <f t="shared" si="0"/>
        <v>221806.39717214578</v>
      </c>
    </row>
    <row r="51" spans="1:13" x14ac:dyDescent="0.35">
      <c r="A51" s="31">
        <v>44</v>
      </c>
      <c r="B51" s="35" t="s">
        <v>206</v>
      </c>
      <c r="C51" s="40">
        <v>29988.194194375697</v>
      </c>
      <c r="D51" s="40">
        <v>-7379.3364146087542</v>
      </c>
      <c r="E51" s="40">
        <v>31769.355334968124</v>
      </c>
      <c r="F51" s="40">
        <v>-9811.6011324715637</v>
      </c>
      <c r="G51" s="40">
        <v>31769.355334968124</v>
      </c>
      <c r="H51" s="40">
        <v>-9811.6011324715637</v>
      </c>
      <c r="I51" s="40">
        <v>31769.355334968124</v>
      </c>
      <c r="J51" s="40">
        <v>-9811.6011324715637</v>
      </c>
      <c r="K51" s="40">
        <v>57126.860739894866</v>
      </c>
      <c r="L51" s="40">
        <v>2785.255170833334</v>
      </c>
      <c r="M51" s="41">
        <f t="shared" si="0"/>
        <v>148394.23629798484</v>
      </c>
    </row>
    <row r="52" spans="1:13" x14ac:dyDescent="0.35">
      <c r="A52" s="31">
        <v>45</v>
      </c>
      <c r="B52" s="35" t="s">
        <v>207</v>
      </c>
      <c r="C52" s="40">
        <v>238811.62524516869</v>
      </c>
      <c r="D52" s="40">
        <v>-51050.340536528121</v>
      </c>
      <c r="E52" s="40">
        <v>252995.93803096487</v>
      </c>
      <c r="F52" s="40">
        <v>-68336.294450939153</v>
      </c>
      <c r="G52" s="40">
        <v>252995.93803096487</v>
      </c>
      <c r="H52" s="40">
        <v>-68336.294450939153</v>
      </c>
      <c r="I52" s="40">
        <v>252995.93803096487</v>
      </c>
      <c r="J52" s="40">
        <v>-68336.294450939153</v>
      </c>
      <c r="K52" s="40">
        <v>266342.84832360875</v>
      </c>
      <c r="L52" s="40">
        <v>66440.232045832585</v>
      </c>
      <c r="M52" s="41">
        <f t="shared" si="0"/>
        <v>1074523.2958181591</v>
      </c>
    </row>
    <row r="53" spans="1:13" x14ac:dyDescent="0.35">
      <c r="A53" s="31">
        <v>46</v>
      </c>
      <c r="B53" s="35" t="s">
        <v>208</v>
      </c>
      <c r="C53" s="40">
        <v>420526.26453123527</v>
      </c>
      <c r="D53" s="40">
        <v>-95579.374891078813</v>
      </c>
      <c r="E53" s="40">
        <v>445503.59382097248</v>
      </c>
      <c r="F53" s="40">
        <v>-127553.41184002231</v>
      </c>
      <c r="G53" s="40">
        <v>445503.59382097248</v>
      </c>
      <c r="H53" s="40">
        <v>-127553.41184002231</v>
      </c>
      <c r="I53" s="40">
        <v>445503.59382097248</v>
      </c>
      <c r="J53" s="40">
        <v>-127553.41184002231</v>
      </c>
      <c r="K53" s="40">
        <v>534525.69494826836</v>
      </c>
      <c r="L53" s="40">
        <v>78306.506775000016</v>
      </c>
      <c r="M53" s="41">
        <f t="shared" si="0"/>
        <v>1891629.6373062758</v>
      </c>
    </row>
    <row r="54" spans="1:13" x14ac:dyDescent="0.35">
      <c r="A54" s="31">
        <v>47</v>
      </c>
      <c r="B54" s="35" t="s">
        <v>209</v>
      </c>
      <c r="C54" s="40">
        <v>24401.346696493914</v>
      </c>
      <c r="D54" s="40">
        <v>-5491.3311301091835</v>
      </c>
      <c r="E54" s="40">
        <v>25850.674816622861</v>
      </c>
      <c r="F54" s="40">
        <v>-7331.8681554274954</v>
      </c>
      <c r="G54" s="40">
        <v>25850.674816622861</v>
      </c>
      <c r="H54" s="40">
        <v>-7331.8681554274954</v>
      </c>
      <c r="I54" s="40">
        <v>25850.674816622861</v>
      </c>
      <c r="J54" s="40">
        <v>-7331.8681554274954</v>
      </c>
      <c r="K54" s="40">
        <v>33991.348068341547</v>
      </c>
      <c r="L54" s="40">
        <v>5178.7895833333332</v>
      </c>
      <c r="M54" s="41">
        <f t="shared" si="0"/>
        <v>113636.57320164572</v>
      </c>
    </row>
    <row r="55" spans="1:13" x14ac:dyDescent="0.35">
      <c r="A55" s="31">
        <v>48</v>
      </c>
      <c r="B55" s="35" t="s">
        <v>210</v>
      </c>
      <c r="C55" s="40">
        <v>187006.22831224918</v>
      </c>
      <c r="D55" s="40">
        <v>-40945.861662863543</v>
      </c>
      <c r="E55" s="40">
        <v>198113.53874071484</v>
      </c>
      <c r="F55" s="40">
        <v>-54743.882121168164</v>
      </c>
      <c r="G55" s="40">
        <v>198113.53874071484</v>
      </c>
      <c r="H55" s="40">
        <v>-54743.882121168164</v>
      </c>
      <c r="I55" s="40">
        <v>198113.53874071484</v>
      </c>
      <c r="J55" s="40">
        <v>-54743.882121168164</v>
      </c>
      <c r="K55" s="40">
        <v>224918.40578019831</v>
      </c>
      <c r="L55" s="40">
        <v>48790.16458750001</v>
      </c>
      <c r="M55" s="41">
        <f t="shared" si="0"/>
        <v>849877.90687572386</v>
      </c>
    </row>
    <row r="56" spans="1:13" x14ac:dyDescent="0.35">
      <c r="A56" s="31">
        <v>49</v>
      </c>
      <c r="B56" s="35" t="s">
        <v>211</v>
      </c>
      <c r="C56" s="40">
        <v>209106.59931777767</v>
      </c>
      <c r="D56" s="40">
        <v>-46174.558007742809</v>
      </c>
      <c r="E56" s="40">
        <v>221526.57050700937</v>
      </c>
      <c r="F56" s="40">
        <v>-61708.468649830102</v>
      </c>
      <c r="G56" s="40">
        <v>221526.57050700937</v>
      </c>
      <c r="H56" s="40">
        <v>-61708.468649830102</v>
      </c>
      <c r="I56" s="40">
        <v>221526.57050700937</v>
      </c>
      <c r="J56" s="40">
        <v>-61708.468649830102</v>
      </c>
      <c r="K56" s="40">
        <v>237868.8023802907</v>
      </c>
      <c r="L56" s="40">
        <v>46733.801770833335</v>
      </c>
      <c r="M56" s="41">
        <f t="shared" si="0"/>
        <v>926988.95103269676</v>
      </c>
    </row>
    <row r="57" spans="1:13" x14ac:dyDescent="0.35">
      <c r="A57" s="31">
        <v>50</v>
      </c>
      <c r="B57" s="35" t="s">
        <v>212</v>
      </c>
      <c r="C57" s="40">
        <v>69003.984397121181</v>
      </c>
      <c r="D57" s="40">
        <v>-15644.702455981336</v>
      </c>
      <c r="E57" s="40">
        <v>73102.503925524376</v>
      </c>
      <c r="F57" s="40">
        <v>-20880.809982610259</v>
      </c>
      <c r="G57" s="40">
        <v>73102.503925524376</v>
      </c>
      <c r="H57" s="40">
        <v>-20880.809982610259</v>
      </c>
      <c r="I57" s="40">
        <v>73102.503925524376</v>
      </c>
      <c r="J57" s="40">
        <v>-20880.809982610259</v>
      </c>
      <c r="K57" s="40">
        <v>77486.988926373684</v>
      </c>
      <c r="L57" s="40">
        <v>13315.543645833333</v>
      </c>
      <c r="M57" s="41">
        <f t="shared" si="0"/>
        <v>300826.89634208923</v>
      </c>
    </row>
    <row r="58" spans="1:13" x14ac:dyDescent="0.35">
      <c r="A58" s="31">
        <v>51</v>
      </c>
      <c r="B58" s="35" t="s">
        <v>213</v>
      </c>
      <c r="C58" s="40">
        <v>81710.236103716175</v>
      </c>
      <c r="D58" s="40">
        <v>-15960.835447860685</v>
      </c>
      <c r="E58" s="40">
        <v>86563.448793831616</v>
      </c>
      <c r="F58" s="40">
        <v>-21468.539968382651</v>
      </c>
      <c r="G58" s="40">
        <v>86563.448793831616</v>
      </c>
      <c r="H58" s="40">
        <v>-21468.539968382651</v>
      </c>
      <c r="I58" s="40">
        <v>86563.448793831616</v>
      </c>
      <c r="J58" s="40">
        <v>-21468.539968382651</v>
      </c>
      <c r="K58" s="40">
        <v>89440.463209876456</v>
      </c>
      <c r="L58" s="40">
        <v>31855.285000000003</v>
      </c>
      <c r="M58" s="41">
        <f t="shared" si="0"/>
        <v>382329.87534207886</v>
      </c>
    </row>
    <row r="59" spans="1:13" x14ac:dyDescent="0.35">
      <c r="A59" s="31">
        <v>52</v>
      </c>
      <c r="B59" s="35" t="s">
        <v>214</v>
      </c>
      <c r="C59" s="40">
        <v>1632709.1413267478</v>
      </c>
      <c r="D59" s="40">
        <v>-340293.73117689375</v>
      </c>
      <c r="E59" s="40">
        <v>1729684.5645104237</v>
      </c>
      <c r="F59" s="40">
        <v>-456117.63235996442</v>
      </c>
      <c r="G59" s="40">
        <v>1729684.5645104237</v>
      </c>
      <c r="H59" s="40">
        <v>-456117.63235996442</v>
      </c>
      <c r="I59" s="40">
        <v>1729684.5645104237</v>
      </c>
      <c r="J59" s="40">
        <v>-456117.63235996442</v>
      </c>
      <c r="K59" s="40">
        <v>1904740.3455296427</v>
      </c>
      <c r="L59" s="40">
        <v>509666.53537916671</v>
      </c>
      <c r="M59" s="41">
        <f t="shared" si="0"/>
        <v>7527523.0875100419</v>
      </c>
    </row>
    <row r="60" spans="1:13" x14ac:dyDescent="0.35">
      <c r="A60" s="31">
        <v>53</v>
      </c>
      <c r="B60" s="35" t="s">
        <v>215</v>
      </c>
      <c r="C60" s="40">
        <v>94806.203544759672</v>
      </c>
      <c r="D60" s="40">
        <v>-19014.683959310027</v>
      </c>
      <c r="E60" s="40">
        <v>100437.25696992895</v>
      </c>
      <c r="F60" s="40">
        <v>-25539.002107787644</v>
      </c>
      <c r="G60" s="40">
        <v>100437.25696992895</v>
      </c>
      <c r="H60" s="40">
        <v>-25539.002107787644</v>
      </c>
      <c r="I60" s="40">
        <v>100437.25696992895</v>
      </c>
      <c r="J60" s="40">
        <v>-25539.002107787644</v>
      </c>
      <c r="K60" s="40">
        <v>72856.840203526837</v>
      </c>
      <c r="L60" s="40">
        <v>35562.059166666666</v>
      </c>
      <c r="M60" s="41">
        <f t="shared" si="0"/>
        <v>408905.18354206701</v>
      </c>
    </row>
    <row r="61" spans="1:13" x14ac:dyDescent="0.35">
      <c r="A61" s="31">
        <v>54</v>
      </c>
      <c r="B61" s="35" t="s">
        <v>216</v>
      </c>
      <c r="C61" s="40">
        <v>24697.802693550835</v>
      </c>
      <c r="D61" s="40">
        <v>-5460.7099291760551</v>
      </c>
      <c r="E61" s="40">
        <v>26164.738756643754</v>
      </c>
      <c r="F61" s="40">
        <v>-7297.3226325086271</v>
      </c>
      <c r="G61" s="40">
        <v>26164.738756643754</v>
      </c>
      <c r="H61" s="40">
        <v>-7297.3226325086271</v>
      </c>
      <c r="I61" s="40">
        <v>26164.738756643754</v>
      </c>
      <c r="J61" s="40">
        <v>-7297.3226325086271</v>
      </c>
      <c r="K61" s="40">
        <v>31867.707492182912</v>
      </c>
      <c r="L61" s="40">
        <v>5787.2726041666665</v>
      </c>
      <c r="M61" s="41">
        <f t="shared" si="0"/>
        <v>113494.32123312973</v>
      </c>
    </row>
    <row r="62" spans="1:13" x14ac:dyDescent="0.35">
      <c r="A62" s="31">
        <v>55</v>
      </c>
      <c r="B62" s="35" t="s">
        <v>217</v>
      </c>
      <c r="C62" s="40">
        <v>272231.36660416366</v>
      </c>
      <c r="D62" s="40">
        <v>-59130.28490886643</v>
      </c>
      <c r="E62" s="40">
        <v>288400.65999025531</v>
      </c>
      <c r="F62" s="40">
        <v>-79087.994013581963</v>
      </c>
      <c r="G62" s="40">
        <v>288400.65999025531</v>
      </c>
      <c r="H62" s="40">
        <v>-79087.994013581963</v>
      </c>
      <c r="I62" s="40">
        <v>288400.65999025531</v>
      </c>
      <c r="J62" s="40">
        <v>-79087.994013581963</v>
      </c>
      <c r="K62" s="40">
        <v>305817.64477582899</v>
      </c>
      <c r="L62" s="40">
        <v>59768.304487500005</v>
      </c>
      <c r="M62" s="41">
        <f t="shared" si="0"/>
        <v>1206625.0288886463</v>
      </c>
    </row>
    <row r="63" spans="1:13" x14ac:dyDescent="0.35">
      <c r="A63" s="31">
        <v>56</v>
      </c>
      <c r="B63" s="35" t="s">
        <v>218</v>
      </c>
      <c r="C63" s="40">
        <v>15379.718614215433</v>
      </c>
      <c r="D63" s="40">
        <v>-3392.1333497270834</v>
      </c>
      <c r="E63" s="40">
        <v>16293.202341271624</v>
      </c>
      <c r="F63" s="40">
        <v>-4533.5688402451215</v>
      </c>
      <c r="G63" s="40">
        <v>16293.202341271624</v>
      </c>
      <c r="H63" s="40">
        <v>-4533.5688402451215</v>
      </c>
      <c r="I63" s="40">
        <v>16293.202341271624</v>
      </c>
      <c r="J63" s="40">
        <v>-4533.5688402451215</v>
      </c>
      <c r="K63" s="40">
        <v>18478.714708978816</v>
      </c>
      <c r="L63" s="40">
        <v>3557.5243083333335</v>
      </c>
      <c r="M63" s="41">
        <f t="shared" si="0"/>
        <v>69302.724784880003</v>
      </c>
    </row>
    <row r="64" spans="1:13" x14ac:dyDescent="0.35">
      <c r="A64" s="31">
        <v>57</v>
      </c>
      <c r="B64" s="35" t="s">
        <v>219</v>
      </c>
      <c r="C64" s="40">
        <v>133991.75442490765</v>
      </c>
      <c r="D64" s="40">
        <v>-30720.924534243044</v>
      </c>
      <c r="E64" s="40">
        <v>141950.24884070491</v>
      </c>
      <c r="F64" s="40">
        <v>-40980.761808374293</v>
      </c>
      <c r="G64" s="40">
        <v>141950.24884070491</v>
      </c>
      <c r="H64" s="40">
        <v>-40980.761808374293</v>
      </c>
      <c r="I64" s="40">
        <v>141950.24884070491</v>
      </c>
      <c r="J64" s="40">
        <v>-40980.761808374293</v>
      </c>
      <c r="K64" s="40">
        <v>166324.25337785791</v>
      </c>
      <c r="L64" s="40">
        <v>23833.95810833334</v>
      </c>
      <c r="M64" s="41">
        <f t="shared" si="0"/>
        <v>596337.50247384759</v>
      </c>
    </row>
    <row r="65" spans="1:13" x14ac:dyDescent="0.35">
      <c r="A65" s="31">
        <v>58</v>
      </c>
      <c r="B65" s="35" t="s">
        <v>220</v>
      </c>
      <c r="C65" s="40">
        <v>252443.0802661152</v>
      </c>
      <c r="D65" s="40">
        <v>-55051.688712488205</v>
      </c>
      <c r="E65" s="40">
        <v>267437.0400645982</v>
      </c>
      <c r="F65" s="40">
        <v>-73617.97227758517</v>
      </c>
      <c r="G65" s="40">
        <v>267437.0400645982</v>
      </c>
      <c r="H65" s="40">
        <v>-73617.97227758517</v>
      </c>
      <c r="I65" s="40">
        <v>267437.0400645982</v>
      </c>
      <c r="J65" s="40">
        <v>-73617.97227758517</v>
      </c>
      <c r="K65" s="40">
        <v>283523.39881579654</v>
      </c>
      <c r="L65" s="40">
        <v>53443.807083333333</v>
      </c>
      <c r="M65" s="41">
        <f t="shared" si="0"/>
        <v>1115815.800813796</v>
      </c>
    </row>
    <row r="66" spans="1:13" x14ac:dyDescent="0.35">
      <c r="A66" s="31">
        <v>59</v>
      </c>
      <c r="B66" s="35" t="s">
        <v>221</v>
      </c>
      <c r="C66" s="40">
        <v>200032.32263807443</v>
      </c>
      <c r="D66" s="40">
        <v>-46466.788666828943</v>
      </c>
      <c r="E66" s="40">
        <v>211913.32294691569</v>
      </c>
      <c r="F66" s="40">
        <v>-61946.618483030361</v>
      </c>
      <c r="G66" s="40">
        <v>211913.32294691569</v>
      </c>
      <c r="H66" s="40">
        <v>-61946.618483030361</v>
      </c>
      <c r="I66" s="40">
        <v>211913.32294691569</v>
      </c>
      <c r="J66" s="40">
        <v>-61946.618483030361</v>
      </c>
      <c r="K66" s="40">
        <v>238098.05836163327</v>
      </c>
      <c r="L66" s="40">
        <v>33552.278579166668</v>
      </c>
      <c r="M66" s="41">
        <f t="shared" si="0"/>
        <v>875115.98430370144</v>
      </c>
    </row>
    <row r="67" spans="1:13" x14ac:dyDescent="0.35">
      <c r="A67" s="31">
        <v>60</v>
      </c>
      <c r="B67" s="35" t="s">
        <v>222</v>
      </c>
      <c r="C67" s="40">
        <v>120563.00519003393</v>
      </c>
      <c r="D67" s="40">
        <v>-20828.249095456897</v>
      </c>
      <c r="E67" s="40">
        <v>127723.89331450875</v>
      </c>
      <c r="F67" s="40">
        <v>-28219.8090719467</v>
      </c>
      <c r="G67" s="40">
        <v>127723.89331450875</v>
      </c>
      <c r="H67" s="40">
        <v>-28219.8090719467</v>
      </c>
      <c r="I67" s="40">
        <v>127723.89331450875</v>
      </c>
      <c r="J67" s="40">
        <v>-28219.8090719467</v>
      </c>
      <c r="K67" s="40">
        <v>106047.70052078887</v>
      </c>
      <c r="L67" s="40">
        <v>65826.348145833341</v>
      </c>
      <c r="M67" s="41">
        <f t="shared" si="0"/>
        <v>570121.05748888536</v>
      </c>
    </row>
    <row r="68" spans="1:13" x14ac:dyDescent="0.35">
      <c r="A68" s="31">
        <v>61</v>
      </c>
      <c r="B68" s="35" t="s">
        <v>223</v>
      </c>
      <c r="C68" s="40">
        <v>49890.930378971818</v>
      </c>
      <c r="D68" s="40">
        <v>-11343.363432669814</v>
      </c>
      <c r="E68" s="40">
        <v>52854.222456534277</v>
      </c>
      <c r="F68" s="40">
        <v>-15137.791869798213</v>
      </c>
      <c r="G68" s="40">
        <v>52854.222456534277</v>
      </c>
      <c r="H68" s="40">
        <v>-15137.791869798213</v>
      </c>
      <c r="I68" s="40">
        <v>52854.222456534277</v>
      </c>
      <c r="J68" s="40">
        <v>-15137.791869798213</v>
      </c>
      <c r="K68" s="40">
        <v>68402.192445937457</v>
      </c>
      <c r="L68" s="40">
        <v>8210.4227333333329</v>
      </c>
      <c r="M68" s="41">
        <f t="shared" si="0"/>
        <v>228309.47388578102</v>
      </c>
    </row>
    <row r="69" spans="1:13" x14ac:dyDescent="0.35">
      <c r="A69" s="31">
        <v>62</v>
      </c>
      <c r="B69" s="35" t="s">
        <v>224</v>
      </c>
      <c r="C69" s="40">
        <v>86723.608013821417</v>
      </c>
      <c r="D69" s="40">
        <v>-19472.223708736889</v>
      </c>
      <c r="E69" s="40">
        <v>91874.592119102061</v>
      </c>
      <c r="F69" s="40">
        <v>-26001.636483342019</v>
      </c>
      <c r="G69" s="40">
        <v>91874.592119102061</v>
      </c>
      <c r="H69" s="40">
        <v>-26001.636483342019</v>
      </c>
      <c r="I69" s="40">
        <v>91874.592119102061</v>
      </c>
      <c r="J69" s="40">
        <v>-26001.636483342019</v>
      </c>
      <c r="K69" s="40">
        <v>114538.04548737225</v>
      </c>
      <c r="L69" s="40">
        <v>19174.111250000002</v>
      </c>
      <c r="M69" s="41">
        <f t="shared" si="0"/>
        <v>398582.40794973692</v>
      </c>
    </row>
    <row r="70" spans="1:13" x14ac:dyDescent="0.35">
      <c r="A70" s="31">
        <v>63</v>
      </c>
      <c r="B70" s="35" t="s">
        <v>225</v>
      </c>
      <c r="C70" s="40">
        <v>167204.63609565777</v>
      </c>
      <c r="D70" s="40">
        <v>-35775.575110989499</v>
      </c>
      <c r="E70" s="40">
        <v>177135.82338614849</v>
      </c>
      <c r="F70" s="40">
        <v>-47887.171026419033</v>
      </c>
      <c r="G70" s="40">
        <v>177135.82338614849</v>
      </c>
      <c r="H70" s="40">
        <v>-47887.171026419033</v>
      </c>
      <c r="I70" s="40">
        <v>177135.82338614849</v>
      </c>
      <c r="J70" s="40">
        <v>-47887.171026419033</v>
      </c>
      <c r="K70" s="40">
        <v>206569.06952993674</v>
      </c>
      <c r="L70" s="40">
        <v>45245.165000000008</v>
      </c>
      <c r="M70" s="41">
        <f t="shared" si="0"/>
        <v>770989.25259379344</v>
      </c>
    </row>
    <row r="71" spans="1:13" x14ac:dyDescent="0.35">
      <c r="A71" s="31">
        <v>64</v>
      </c>
      <c r="B71" s="35" t="s">
        <v>226</v>
      </c>
      <c r="C71" s="40">
        <v>7840.6399291902399</v>
      </c>
      <c r="D71" s="40">
        <v>-1642.0895601909701</v>
      </c>
      <c r="E71" s="40">
        <v>8306.337909904174</v>
      </c>
      <c r="F71" s="40">
        <v>-2200.4414511352502</v>
      </c>
      <c r="G71" s="40">
        <v>8306.337909904174</v>
      </c>
      <c r="H71" s="40">
        <v>-2200.4414511352502</v>
      </c>
      <c r="I71" s="40">
        <v>8306.337909904174</v>
      </c>
      <c r="J71" s="40">
        <v>-2200.4414511352502</v>
      </c>
      <c r="K71" s="40">
        <v>8338.2464192348216</v>
      </c>
      <c r="L71" s="40">
        <v>2339.734979166667</v>
      </c>
      <c r="M71" s="41">
        <f t="shared" si="0"/>
        <v>35194.221143707524</v>
      </c>
    </row>
    <row r="72" spans="1:13" x14ac:dyDescent="0.35">
      <c r="A72" s="31">
        <v>65</v>
      </c>
      <c r="B72" s="35" t="s">
        <v>227</v>
      </c>
      <c r="C72" s="40">
        <v>168129.2955750174</v>
      </c>
      <c r="D72" s="40">
        <v>-35671.455718352678</v>
      </c>
      <c r="E72" s="40">
        <v>178115.40367443796</v>
      </c>
      <c r="F72" s="40">
        <v>-47768.48718860263</v>
      </c>
      <c r="G72" s="40">
        <v>178115.40367443796</v>
      </c>
      <c r="H72" s="40">
        <v>-47768.48718860263</v>
      </c>
      <c r="I72" s="40">
        <v>178115.40367443796</v>
      </c>
      <c r="J72" s="40">
        <v>-47768.48718860263</v>
      </c>
      <c r="K72" s="40">
        <v>199896.50006309923</v>
      </c>
      <c r="L72" s="40">
        <v>48081.645062499323</v>
      </c>
      <c r="M72" s="41">
        <f t="shared" si="0"/>
        <v>771476.73443976929</v>
      </c>
    </row>
    <row r="73" spans="1:13" x14ac:dyDescent="0.35">
      <c r="A73" s="31">
        <v>66</v>
      </c>
      <c r="B73" s="35" t="s">
        <v>228</v>
      </c>
      <c r="C73" s="40">
        <v>303329.71714000334</v>
      </c>
      <c r="D73" s="40">
        <v>-57265.456859762984</v>
      </c>
      <c r="E73" s="40">
        <v>321346.10881135549</v>
      </c>
      <c r="F73" s="40">
        <v>-77175.36611883287</v>
      </c>
      <c r="G73" s="40">
        <v>321346.10881135549</v>
      </c>
      <c r="H73" s="40">
        <v>-77175.36611883287</v>
      </c>
      <c r="I73" s="40">
        <v>321346.10881135549</v>
      </c>
      <c r="J73" s="40">
        <v>-77175.36611883287</v>
      </c>
      <c r="K73" s="40">
        <v>305700.36019690282</v>
      </c>
      <c r="L73" s="40">
        <v>129006.53427083333</v>
      </c>
      <c r="M73" s="41">
        <f t="shared" ref="M73:M94" si="1">SUM(C73:L73)</f>
        <v>1413283.3828255443</v>
      </c>
    </row>
    <row r="74" spans="1:13" x14ac:dyDescent="0.35">
      <c r="A74" s="31">
        <v>67</v>
      </c>
      <c r="B74" s="35" t="s">
        <v>229</v>
      </c>
      <c r="C74" s="40">
        <v>218217.81440292855</v>
      </c>
      <c r="D74" s="40">
        <v>-45412.472559470625</v>
      </c>
      <c r="E74" s="40">
        <v>231178.95003785181</v>
      </c>
      <c r="F74" s="40">
        <v>-60874.123349916961</v>
      </c>
      <c r="G74" s="40">
        <v>231178.95003785181</v>
      </c>
      <c r="H74" s="40">
        <v>-60874.123349916961</v>
      </c>
      <c r="I74" s="40">
        <v>231178.95003785181</v>
      </c>
      <c r="J74" s="40">
        <v>-60874.123349916961</v>
      </c>
      <c r="K74" s="40">
        <v>240313.72412752829</v>
      </c>
      <c r="L74" s="40">
        <v>68744.011145833327</v>
      </c>
      <c r="M74" s="41">
        <f t="shared" si="1"/>
        <v>992777.55718062399</v>
      </c>
    </row>
    <row r="75" spans="1:13" x14ac:dyDescent="0.35">
      <c r="A75" s="31">
        <v>68</v>
      </c>
      <c r="B75" s="35" t="s">
        <v>230</v>
      </c>
      <c r="C75" s="40">
        <v>180975.54226307294</v>
      </c>
      <c r="D75" s="40">
        <v>-39168.853349627927</v>
      </c>
      <c r="E75" s="40">
        <v>191724.65874252567</v>
      </c>
      <c r="F75" s="40">
        <v>-52398.616292894629</v>
      </c>
      <c r="G75" s="40">
        <v>191724.65874252567</v>
      </c>
      <c r="H75" s="40">
        <v>-52398.616292894629</v>
      </c>
      <c r="I75" s="40">
        <v>191724.65874252567</v>
      </c>
      <c r="J75" s="40">
        <v>-52398.616292894629</v>
      </c>
      <c r="K75" s="40">
        <v>207462.25159248727</v>
      </c>
      <c r="L75" s="40">
        <v>42047.923750000009</v>
      </c>
      <c r="M75" s="41">
        <f t="shared" si="1"/>
        <v>809294.99160482537</v>
      </c>
    </row>
    <row r="76" spans="1:13" x14ac:dyDescent="0.35">
      <c r="A76" s="31">
        <v>69</v>
      </c>
      <c r="B76" s="35" t="s">
        <v>231</v>
      </c>
      <c r="C76" s="40">
        <v>104521.2476135844</v>
      </c>
      <c r="D76" s="40">
        <v>-19596.947397075695</v>
      </c>
      <c r="E76" s="40">
        <v>110729.32964182273</v>
      </c>
      <c r="F76" s="40">
        <v>-26420.88886142656</v>
      </c>
      <c r="G76" s="40">
        <v>110729.32964182273</v>
      </c>
      <c r="H76" s="40">
        <v>-26420.88886142656</v>
      </c>
      <c r="I76" s="40">
        <v>110729.32964182273</v>
      </c>
      <c r="J76" s="40">
        <v>-26420.88886142656</v>
      </c>
      <c r="K76" s="40">
        <v>96933.715673248371</v>
      </c>
      <c r="L76" s="40">
        <v>40457.001287499632</v>
      </c>
      <c r="M76" s="41">
        <f t="shared" si="1"/>
        <v>475240.33951844525</v>
      </c>
    </row>
    <row r="77" spans="1:13" x14ac:dyDescent="0.35">
      <c r="A77" s="31">
        <v>70</v>
      </c>
      <c r="B77" s="35" t="s">
        <v>232</v>
      </c>
      <c r="C77" s="40">
        <v>113258.51573744191</v>
      </c>
      <c r="D77" s="40">
        <v>-25469.966071646242</v>
      </c>
      <c r="E77" s="40">
        <v>119985.55180056961</v>
      </c>
      <c r="F77" s="40">
        <v>-34007.939629218643</v>
      </c>
      <c r="G77" s="40">
        <v>119985.55180056961</v>
      </c>
      <c r="H77" s="40">
        <v>-34007.939629218643</v>
      </c>
      <c r="I77" s="40">
        <v>119985.55180056961</v>
      </c>
      <c r="J77" s="40">
        <v>-34007.939629218643</v>
      </c>
      <c r="K77" s="40">
        <v>149546.1523263467</v>
      </c>
      <c r="L77" s="40">
        <v>21948.392083333332</v>
      </c>
      <c r="M77" s="41">
        <f t="shared" si="1"/>
        <v>517215.93058952864</v>
      </c>
    </row>
    <row r="78" spans="1:13" x14ac:dyDescent="0.35">
      <c r="A78" s="31">
        <v>71</v>
      </c>
      <c r="B78" s="35" t="s">
        <v>233</v>
      </c>
      <c r="C78" s="40">
        <v>77440.278657200222</v>
      </c>
      <c r="D78" s="40">
        <v>-16044.302820857534</v>
      </c>
      <c r="E78" s="40">
        <v>82039.875549169679</v>
      </c>
      <c r="F78" s="40">
        <v>-21511.965437422015</v>
      </c>
      <c r="G78" s="40">
        <v>82039.875549169679</v>
      </c>
      <c r="H78" s="40">
        <v>-21511.965437422015</v>
      </c>
      <c r="I78" s="40">
        <v>82039.875549169679</v>
      </c>
      <c r="J78" s="40">
        <v>-21511.965437422015</v>
      </c>
      <c r="K78" s="40">
        <v>90145.263075866154</v>
      </c>
      <c r="L78" s="40">
        <v>24906.896933333333</v>
      </c>
      <c r="M78" s="41">
        <f t="shared" si="1"/>
        <v>358031.86618078517</v>
      </c>
    </row>
    <row r="79" spans="1:13" x14ac:dyDescent="0.35">
      <c r="A79" s="31">
        <v>72</v>
      </c>
      <c r="B79" s="35" t="s">
        <v>234</v>
      </c>
      <c r="C79" s="40">
        <v>133376.20469991883</v>
      </c>
      <c r="D79" s="40">
        <v>-27690.226646952804</v>
      </c>
      <c r="E79" s="40">
        <v>141298.13886360487</v>
      </c>
      <c r="F79" s="40">
        <v>-37122.620041876238</v>
      </c>
      <c r="G79" s="40">
        <v>141298.13886360487</v>
      </c>
      <c r="H79" s="40">
        <v>-37122.620041876238</v>
      </c>
      <c r="I79" s="40">
        <v>141298.13886360487</v>
      </c>
      <c r="J79" s="40">
        <v>-37122.620041876238</v>
      </c>
      <c r="K79" s="40">
        <v>158304.45210334624</v>
      </c>
      <c r="L79" s="40">
        <v>40356.630941666663</v>
      </c>
      <c r="M79" s="41">
        <f t="shared" si="1"/>
        <v>616873.61756316479</v>
      </c>
    </row>
    <row r="80" spans="1:13" x14ac:dyDescent="0.35">
      <c r="A80" s="31">
        <v>73</v>
      </c>
      <c r="B80" s="35" t="s">
        <v>235</v>
      </c>
      <c r="C80" s="40">
        <v>69864.876762293512</v>
      </c>
      <c r="D80" s="40">
        <v>-14551.462577373586</v>
      </c>
      <c r="E80" s="40">
        <v>74014.529634474136</v>
      </c>
      <c r="F80" s="40">
        <v>-19504.964691736757</v>
      </c>
      <c r="G80" s="40">
        <v>74014.529634474136</v>
      </c>
      <c r="H80" s="40">
        <v>-19504.964691736757</v>
      </c>
      <c r="I80" s="40">
        <v>74014.529634474136</v>
      </c>
      <c r="J80" s="40">
        <v>-19504.964691736757</v>
      </c>
      <c r="K80" s="40">
        <v>72900.338865844751</v>
      </c>
      <c r="L80" s="40">
        <v>18499.369145833334</v>
      </c>
      <c r="M80" s="41">
        <f t="shared" si="1"/>
        <v>310241.81702481012</v>
      </c>
    </row>
    <row r="81" spans="1:13" x14ac:dyDescent="0.35">
      <c r="A81" s="31">
        <v>74</v>
      </c>
      <c r="B81" s="35" t="s">
        <v>236</v>
      </c>
      <c r="C81" s="40">
        <v>149771.4965418283</v>
      </c>
      <c r="D81" s="40">
        <v>-29066.013842283566</v>
      </c>
      <c r="E81" s="40">
        <v>158667.23529682701</v>
      </c>
      <c r="F81" s="40">
        <v>-39110.224946679824</v>
      </c>
      <c r="G81" s="40">
        <v>158667.23529682701</v>
      </c>
      <c r="H81" s="40">
        <v>-39110.224946679824</v>
      </c>
      <c r="I81" s="40">
        <v>158667.23529682701</v>
      </c>
      <c r="J81" s="40">
        <v>-39110.224946679824</v>
      </c>
      <c r="K81" s="40">
        <v>158884.40182728632</v>
      </c>
      <c r="L81" s="40">
        <v>60396.88307916667</v>
      </c>
      <c r="M81" s="41">
        <f t="shared" si="1"/>
        <v>698657.79865643918</v>
      </c>
    </row>
    <row r="82" spans="1:13" x14ac:dyDescent="0.35">
      <c r="A82" s="31">
        <v>75</v>
      </c>
      <c r="B82" s="35" t="s">
        <v>237</v>
      </c>
      <c r="C82" s="40">
        <v>35436.86744709</v>
      </c>
      <c r="D82" s="40">
        <v>-7603.9939827186427</v>
      </c>
      <c r="E82" s="40">
        <v>37541.654610440622</v>
      </c>
      <c r="F82" s="40">
        <v>-10176.783549586919</v>
      </c>
      <c r="G82" s="40">
        <v>37541.654610440622</v>
      </c>
      <c r="H82" s="40">
        <v>-10176.783549586919</v>
      </c>
      <c r="I82" s="40">
        <v>37541.654610440622</v>
      </c>
      <c r="J82" s="40">
        <v>-10176.783549586919</v>
      </c>
      <c r="K82" s="40">
        <v>41847.279790516732</v>
      </c>
      <c r="L82" s="40">
        <v>9101.1830291666683</v>
      </c>
      <c r="M82" s="41">
        <f t="shared" si="1"/>
        <v>160875.94946661586</v>
      </c>
    </row>
    <row r="83" spans="1:13" x14ac:dyDescent="0.35">
      <c r="A83" s="31">
        <v>76</v>
      </c>
      <c r="B83" s="35" t="s">
        <v>238</v>
      </c>
      <c r="C83" s="40">
        <v>63010.222123015104</v>
      </c>
      <c r="D83" s="40">
        <v>-13910.063327123537</v>
      </c>
      <c r="E83" s="40">
        <v>66752.739941334861</v>
      </c>
      <c r="F83" s="40">
        <v>-18589.895141131197</v>
      </c>
      <c r="G83" s="40">
        <v>66752.739941334861</v>
      </c>
      <c r="H83" s="40">
        <v>-18589.895141131197</v>
      </c>
      <c r="I83" s="40">
        <v>66752.739941334861</v>
      </c>
      <c r="J83" s="40">
        <v>-18589.895141131197</v>
      </c>
      <c r="K83" s="40">
        <v>71553.672418855931</v>
      </c>
      <c r="L83" s="40">
        <v>12920.52125</v>
      </c>
      <c r="M83" s="41">
        <f t="shared" si="1"/>
        <v>278062.88686535851</v>
      </c>
    </row>
    <row r="84" spans="1:13" x14ac:dyDescent="0.35">
      <c r="A84" s="31">
        <v>77</v>
      </c>
      <c r="B84" s="35" t="s">
        <v>239</v>
      </c>
      <c r="C84" s="40">
        <v>243825.57441735835</v>
      </c>
      <c r="D84" s="40">
        <v>-54244.707939266809</v>
      </c>
      <c r="E84" s="40">
        <v>258307.6933062195</v>
      </c>
      <c r="F84" s="40">
        <v>-72466.769309608935</v>
      </c>
      <c r="G84" s="40">
        <v>258307.6933062195</v>
      </c>
      <c r="H84" s="40">
        <v>-72466.769309608935</v>
      </c>
      <c r="I84" s="40">
        <v>258307.6933062195</v>
      </c>
      <c r="J84" s="40">
        <v>-72466.769309608935</v>
      </c>
      <c r="K84" s="40">
        <v>264958.61903207179</v>
      </c>
      <c r="L84" s="40">
        <v>50050.787500000006</v>
      </c>
      <c r="M84" s="41">
        <f t="shared" si="1"/>
        <v>1062113.044999995</v>
      </c>
    </row>
    <row r="85" spans="1:13" x14ac:dyDescent="0.35">
      <c r="A85" s="31">
        <v>78</v>
      </c>
      <c r="B85" s="35" t="s">
        <v>240</v>
      </c>
      <c r="C85" s="40">
        <v>108163.29098195842</v>
      </c>
      <c r="D85" s="40">
        <v>-22538.589760606057</v>
      </c>
      <c r="E85" s="40">
        <v>114587.69363577645</v>
      </c>
      <c r="F85" s="40">
        <v>-30210.284012314311</v>
      </c>
      <c r="G85" s="40">
        <v>114587.69363577645</v>
      </c>
      <c r="H85" s="40">
        <v>-30210.284012314311</v>
      </c>
      <c r="I85" s="40">
        <v>114587.69363577645</v>
      </c>
      <c r="J85" s="40">
        <v>-30210.284012314311</v>
      </c>
      <c r="K85" s="40">
        <v>123215.63622942577</v>
      </c>
      <c r="L85" s="40">
        <v>33311.360891666671</v>
      </c>
      <c r="M85" s="41">
        <f t="shared" si="1"/>
        <v>495283.92721283116</v>
      </c>
    </row>
    <row r="86" spans="1:13" x14ac:dyDescent="0.35">
      <c r="A86" s="31">
        <v>79</v>
      </c>
      <c r="B86" s="35" t="s">
        <v>241</v>
      </c>
      <c r="C86" s="40">
        <v>1063314.7575785182</v>
      </c>
      <c r="D86" s="40">
        <v>-216067.34112500725</v>
      </c>
      <c r="E86" s="40">
        <v>1126470.7645191876</v>
      </c>
      <c r="F86" s="40">
        <v>-289999.37768300175</v>
      </c>
      <c r="G86" s="40">
        <v>1126470.7645191876</v>
      </c>
      <c r="H86" s="40">
        <v>-289999.37768300175</v>
      </c>
      <c r="I86" s="40">
        <v>1126470.7645191876</v>
      </c>
      <c r="J86" s="40">
        <v>-289999.37768300175</v>
      </c>
      <c r="K86" s="40">
        <v>1086112.2797342883</v>
      </c>
      <c r="L86" s="40">
        <v>365062.97785416665</v>
      </c>
      <c r="M86" s="41">
        <f t="shared" si="1"/>
        <v>4807836.8345505241</v>
      </c>
    </row>
    <row r="87" spans="1:13" x14ac:dyDescent="0.35">
      <c r="A87" s="31">
        <v>80</v>
      </c>
      <c r="B87" s="35" t="s">
        <v>242</v>
      </c>
      <c r="C87" s="40">
        <v>59787.578577549692</v>
      </c>
      <c r="D87" s="40">
        <v>-13791.679784071668</v>
      </c>
      <c r="E87" s="40">
        <v>63338.6859908025</v>
      </c>
      <c r="F87" s="40">
        <v>-18392.310506118356</v>
      </c>
      <c r="G87" s="40">
        <v>63338.6859908025</v>
      </c>
      <c r="H87" s="40">
        <v>-18392.310506118356</v>
      </c>
      <c r="I87" s="40">
        <v>63338.6859908025</v>
      </c>
      <c r="J87" s="40">
        <v>-18392.310506118356</v>
      </c>
      <c r="K87" s="40">
        <v>132158.98256863849</v>
      </c>
      <c r="L87" s="40">
        <v>18345.321020833362</v>
      </c>
      <c r="M87" s="41">
        <f t="shared" si="1"/>
        <v>331339.32883700228</v>
      </c>
    </row>
    <row r="88" spans="1:13" x14ac:dyDescent="0.35">
      <c r="A88" s="31">
        <v>81</v>
      </c>
      <c r="B88" s="35" t="s">
        <v>243</v>
      </c>
      <c r="C88" s="40">
        <v>59929.519234602878</v>
      </c>
      <c r="D88" s="40">
        <v>-13637.61100564192</v>
      </c>
      <c r="E88" s="40">
        <v>63489.057444079619</v>
      </c>
      <c r="F88" s="40">
        <v>-18198.716839269127</v>
      </c>
      <c r="G88" s="40">
        <v>63489.057444079619</v>
      </c>
      <c r="H88" s="40">
        <v>-18198.716839269127</v>
      </c>
      <c r="I88" s="40">
        <v>63489.057444079619</v>
      </c>
      <c r="J88" s="40">
        <v>-18198.716839269127</v>
      </c>
      <c r="K88" s="40">
        <v>71990.894447888451</v>
      </c>
      <c r="L88" s="40">
        <v>10781.105416666667</v>
      </c>
      <c r="M88" s="41">
        <f t="shared" si="1"/>
        <v>264934.92990794755</v>
      </c>
    </row>
    <row r="89" spans="1:13" x14ac:dyDescent="0.35">
      <c r="A89" s="31">
        <v>82</v>
      </c>
      <c r="B89" s="35" t="s">
        <v>244</v>
      </c>
      <c r="C89" s="40">
        <v>62320.941456692643</v>
      </c>
      <c r="D89" s="40">
        <v>-10601.300165793878</v>
      </c>
      <c r="E89" s="40">
        <v>66022.519232818609</v>
      </c>
      <c r="F89" s="40">
        <v>-14377.516978426196</v>
      </c>
      <c r="G89" s="40">
        <v>66022.519232818609</v>
      </c>
      <c r="H89" s="40">
        <v>-14377.516978426196</v>
      </c>
      <c r="I89" s="40">
        <v>66022.519232818609</v>
      </c>
      <c r="J89" s="40">
        <v>-14377.516978426196</v>
      </c>
      <c r="K89" s="40">
        <v>51526.845006828778</v>
      </c>
      <c r="L89" s="40">
        <v>31140.340437499995</v>
      </c>
      <c r="M89" s="41">
        <f t="shared" si="1"/>
        <v>289321.83349840477</v>
      </c>
    </row>
    <row r="90" spans="1:13" x14ac:dyDescent="0.35">
      <c r="A90" s="31">
        <v>83</v>
      </c>
      <c r="B90" s="35" t="s">
        <v>245</v>
      </c>
      <c r="C90" s="40">
        <v>295504.56281250669</v>
      </c>
      <c r="D90" s="40">
        <v>-55779.939588214824</v>
      </c>
      <c r="E90" s="40">
        <v>313056.17606889998</v>
      </c>
      <c r="F90" s="40">
        <v>-75174.005156007901</v>
      </c>
      <c r="G90" s="40">
        <v>313056.17606889998</v>
      </c>
      <c r="H90" s="40">
        <v>-75174.005156007901</v>
      </c>
      <c r="I90" s="40">
        <v>313056.17606889998</v>
      </c>
      <c r="J90" s="40">
        <v>-75174.005156007901</v>
      </c>
      <c r="K90" s="40">
        <v>286875.16292661679</v>
      </c>
      <c r="L90" s="40">
        <v>117413.08174166667</v>
      </c>
      <c r="M90" s="41">
        <f t="shared" si="1"/>
        <v>1357659.3806312515</v>
      </c>
    </row>
    <row r="91" spans="1:13" x14ac:dyDescent="0.35">
      <c r="A91" s="31">
        <v>84</v>
      </c>
      <c r="B91" s="35" t="s">
        <v>246</v>
      </c>
      <c r="C91" s="40">
        <v>105531.35411213596</v>
      </c>
      <c r="D91" s="40">
        <v>-21097.123575263377</v>
      </c>
      <c r="E91" s="40">
        <v>111799.43185302924</v>
      </c>
      <c r="F91" s="40">
        <v>-28340.983591439348</v>
      </c>
      <c r="G91" s="40">
        <v>111799.43185302924</v>
      </c>
      <c r="H91" s="40">
        <v>-28340.983591439348</v>
      </c>
      <c r="I91" s="40">
        <v>111799.43185302924</v>
      </c>
      <c r="J91" s="40">
        <v>-28340.983591439348</v>
      </c>
      <c r="K91" s="40">
        <v>117677.73864542157</v>
      </c>
      <c r="L91" s="40">
        <v>38036.448333333334</v>
      </c>
      <c r="M91" s="41">
        <f t="shared" si="1"/>
        <v>490523.76230039715</v>
      </c>
    </row>
    <row r="92" spans="1:13" x14ac:dyDescent="0.35">
      <c r="A92" s="31">
        <v>85</v>
      </c>
      <c r="B92" s="35" t="s">
        <v>247</v>
      </c>
      <c r="C92" s="40">
        <v>27347.721470954366</v>
      </c>
      <c r="D92" s="40">
        <v>-5818.5323920032761</v>
      </c>
      <c r="E92" s="40">
        <v>28972.050552201552</v>
      </c>
      <c r="F92" s="40">
        <v>-7790.6110965590769</v>
      </c>
      <c r="G92" s="40">
        <v>28972.050552201552</v>
      </c>
      <c r="H92" s="40">
        <v>-7790.6110965590769</v>
      </c>
      <c r="I92" s="40">
        <v>28972.050552201552</v>
      </c>
      <c r="J92" s="40">
        <v>-7790.6110965590769</v>
      </c>
      <c r="K92" s="40">
        <v>33358.171519320444</v>
      </c>
      <c r="L92" s="40">
        <v>7835.0941666666668</v>
      </c>
      <c r="M92" s="41">
        <f t="shared" si="1"/>
        <v>126266.77313186562</v>
      </c>
    </row>
    <row r="93" spans="1:13" x14ac:dyDescent="0.35">
      <c r="A93" s="31">
        <v>86</v>
      </c>
      <c r="B93" s="35" t="s">
        <v>248</v>
      </c>
      <c r="C93" s="40">
        <v>248175.04425713612</v>
      </c>
      <c r="D93" s="40">
        <v>-52271.674277538274</v>
      </c>
      <c r="E93" s="40">
        <v>262915.50138803764</v>
      </c>
      <c r="F93" s="40">
        <v>-70024.675994342688</v>
      </c>
      <c r="G93" s="40">
        <v>262915.50138803764</v>
      </c>
      <c r="H93" s="40">
        <v>-70024.675994342688</v>
      </c>
      <c r="I93" s="40">
        <v>262915.50138803764</v>
      </c>
      <c r="J93" s="40">
        <v>-70024.675994342688</v>
      </c>
      <c r="K93" s="40">
        <v>263745.1860752491</v>
      </c>
      <c r="L93" s="40">
        <v>77373.747500000012</v>
      </c>
      <c r="M93" s="41">
        <f t="shared" si="1"/>
        <v>1115694.7797359317</v>
      </c>
    </row>
    <row r="94" spans="1:13" x14ac:dyDescent="0.35">
      <c r="A94" s="31">
        <v>87</v>
      </c>
      <c r="B94" s="35" t="s">
        <v>249</v>
      </c>
      <c r="C94" s="40">
        <v>83321.21790676011</v>
      </c>
      <c r="D94" s="40">
        <v>-18184.149311640864</v>
      </c>
      <c r="E94" s="40">
        <v>88270.115480995315</v>
      </c>
      <c r="F94" s="40">
        <v>-24315.858174836354</v>
      </c>
      <c r="G94" s="40">
        <v>88270.115480995315</v>
      </c>
      <c r="H94" s="40">
        <v>-24315.858174836354</v>
      </c>
      <c r="I94" s="40">
        <v>88270.115480995315</v>
      </c>
      <c r="J94" s="40">
        <v>-24315.858174836354</v>
      </c>
      <c r="K94" s="40">
        <v>98451.229441049669</v>
      </c>
      <c r="L94" s="40">
        <v>21704.257633333335</v>
      </c>
      <c r="M94" s="41">
        <f t="shared" si="1"/>
        <v>377155.32758797909</v>
      </c>
    </row>
    <row r="96" spans="1:13" x14ac:dyDescent="0.35">
      <c r="C96" s="29">
        <f t="shared" ref="C96:M96" si="2">SUM(C8:C94)</f>
        <v>15683726.621118592</v>
      </c>
      <c r="D96" s="29">
        <f t="shared" si="2"/>
        <v>-3290813.0222807997</v>
      </c>
      <c r="E96" s="29">
        <f t="shared" si="2"/>
        <v>16615267.921076998</v>
      </c>
      <c r="F96" s="29">
        <f t="shared" si="2"/>
        <v>-4408210.7325749192</v>
      </c>
      <c r="G96" s="29">
        <f t="shared" si="2"/>
        <v>16615267.921076998</v>
      </c>
      <c r="H96" s="29">
        <f t="shared" si="2"/>
        <v>-4408210.7325749192</v>
      </c>
      <c r="I96" s="29">
        <f t="shared" si="2"/>
        <v>16615267.921076998</v>
      </c>
      <c r="J96" s="29">
        <f t="shared" si="2"/>
        <v>-4408210.7325749192</v>
      </c>
      <c r="K96" s="29">
        <f t="shared" si="2"/>
        <v>17903099.193085484</v>
      </c>
      <c r="L96" s="29">
        <f t="shared" si="2"/>
        <v>4529853.1768874945</v>
      </c>
      <c r="M96" s="29">
        <f t="shared" si="2"/>
        <v>71447037.534317017</v>
      </c>
    </row>
    <row r="99" spans="2:2" x14ac:dyDescent="0.35">
      <c r="B99" s="36"/>
    </row>
    <row r="100" spans="2:2" x14ac:dyDescent="0.35">
      <c r="B100" s="3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Narrative for Budget Estimates</vt:lpstr>
      <vt:lpstr>Local Health Department</vt:lpstr>
      <vt:lpstr>Public Ambulance Provider</vt:lpstr>
      <vt:lpstr>'Narrative for Budget Estimates'!Print_Titles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Flowers, Jim</dc:creator>
  <cp:lastModifiedBy>Mohr, Wayne S</cp:lastModifiedBy>
  <cp:lastPrinted>2022-02-07T17:47:41Z</cp:lastPrinted>
  <dcterms:created xsi:type="dcterms:W3CDTF">2022-02-05T17:19:08Z</dcterms:created>
  <dcterms:modified xsi:type="dcterms:W3CDTF">2022-02-07T17:48:01Z</dcterms:modified>
</cp:coreProperties>
</file>