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Budget Estimates\2023-2024\Estimates\"/>
    </mc:Choice>
  </mc:AlternateContent>
  <xr:revisionPtr revIDLastSave="0" documentId="8_{B61C025F-06EA-454E-BE3C-A4EBD0B09C16}" xr6:coauthVersionLast="47" xr6:coauthVersionMax="47" xr10:uidLastSave="{00000000-0000-0000-0000-000000000000}"/>
  <bookViews>
    <workbookView xWindow="-108" yWindow="-108" windowWidth="23256" windowHeight="12576" xr2:uid="{B3B2A4CB-A59F-4482-9392-1219B51BB431}"/>
  </bookViews>
  <sheets>
    <sheet name="Narrative for Budget Estimates" sheetId="1" r:id="rId1"/>
    <sheet name="Local Health Department" sheetId="3" r:id="rId2"/>
    <sheet name="Public Ambulance Provider" sheetId="4" r:id="rId3"/>
  </sheets>
  <definedNames>
    <definedName name="_xlnm.Print_Titles" localSheetId="0">'Narrative for Budget Estimates'!$1:$2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5" i="4" l="1"/>
  <c r="L97" i="4"/>
  <c r="K97" i="4"/>
  <c r="J97" i="4"/>
  <c r="I97" i="4"/>
  <c r="H97" i="4"/>
  <c r="G97" i="4"/>
  <c r="F97" i="4"/>
  <c r="E97" i="4"/>
  <c r="D97" i="4"/>
  <c r="C97" i="4"/>
  <c r="N8" i="3" l="1"/>
  <c r="M91" i="4" l="1"/>
  <c r="M87" i="4"/>
  <c r="M85" i="4"/>
  <c r="M83" i="4"/>
  <c r="M82" i="4"/>
  <c r="M81" i="4"/>
  <c r="M80" i="4"/>
  <c r="M79" i="4"/>
  <c r="M77" i="4"/>
  <c r="M75" i="4"/>
  <c r="M74" i="4"/>
  <c r="M73" i="4"/>
  <c r="M72" i="4"/>
  <c r="M71" i="4"/>
  <c r="M69" i="4"/>
  <c r="M68" i="4"/>
  <c r="M67" i="4"/>
  <c r="M66" i="4"/>
  <c r="M65" i="4"/>
  <c r="M64" i="4"/>
  <c r="M63" i="4"/>
  <c r="M61" i="4"/>
  <c r="M60" i="4"/>
  <c r="M59" i="4"/>
  <c r="M58" i="4"/>
  <c r="M57" i="4"/>
  <c r="M55" i="4"/>
  <c r="M53" i="4"/>
  <c r="M52" i="4"/>
  <c r="M51" i="4"/>
  <c r="M50" i="4"/>
  <c r="M49" i="4"/>
  <c r="M48" i="4"/>
  <c r="M47" i="4"/>
  <c r="M45" i="4"/>
  <c r="M44" i="4"/>
  <c r="M43" i="4"/>
  <c r="M42" i="4"/>
  <c r="M41" i="4"/>
  <c r="M40" i="4"/>
  <c r="M39" i="4"/>
  <c r="M37" i="4"/>
  <c r="M36" i="4"/>
  <c r="M35" i="4"/>
  <c r="M34" i="4"/>
  <c r="M33" i="4"/>
  <c r="M32" i="4"/>
  <c r="M31" i="4"/>
  <c r="M29" i="4"/>
  <c r="M28" i="4"/>
  <c r="M27" i="4"/>
  <c r="M26" i="4"/>
  <c r="M25" i="4"/>
  <c r="M24" i="4"/>
  <c r="M23" i="4"/>
  <c r="M21" i="4"/>
  <c r="M20" i="4"/>
  <c r="M19" i="4"/>
  <c r="M18" i="4"/>
  <c r="M17" i="4"/>
  <c r="M16" i="4"/>
  <c r="M15" i="4"/>
  <c r="M13" i="4"/>
  <c r="M12" i="4"/>
  <c r="M11" i="4"/>
  <c r="M10" i="4"/>
  <c r="M94" i="4"/>
  <c r="M93" i="4"/>
  <c r="M92" i="4"/>
  <c r="M90" i="4"/>
  <c r="M89" i="4"/>
  <c r="M88" i="4"/>
  <c r="M86" i="4"/>
  <c r="M84" i="4"/>
  <c r="M78" i="4"/>
  <c r="M76" i="4"/>
  <c r="M70" i="4"/>
  <c r="M62" i="4"/>
  <c r="M56" i="4"/>
  <c r="M54" i="4"/>
  <c r="M46" i="4"/>
  <c r="M38" i="4"/>
  <c r="M30" i="4"/>
  <c r="M22" i="4"/>
  <c r="M14" i="4"/>
  <c r="M93" i="3"/>
  <c r="L93"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K93" i="3"/>
  <c r="J93" i="3"/>
  <c r="I93" i="3"/>
  <c r="H93" i="3"/>
  <c r="G93" i="3"/>
  <c r="F93" i="3"/>
  <c r="E93" i="3"/>
  <c r="D93" i="3"/>
  <c r="C93" i="3"/>
  <c r="M8" i="4" l="1"/>
  <c r="M9" i="4"/>
  <c r="N93" i="3"/>
  <c r="M97" i="4" l="1"/>
  <c r="D64" i="1"/>
  <c r="E62" i="1"/>
  <c r="D61" i="1"/>
  <c r="D63" i="1" s="1"/>
  <c r="D53" i="1"/>
  <c r="D55" i="1" s="1"/>
  <c r="E55" i="1" s="1"/>
  <c r="E52" i="1"/>
  <c r="D36" i="1"/>
  <c r="D35" i="1"/>
  <c r="E33" i="1"/>
  <c r="D27" i="1"/>
  <c r="D29" i="1" s="1"/>
  <c r="E29" i="1" s="1"/>
  <c r="E26" i="1"/>
  <c r="E56" i="1" l="1"/>
  <c r="E63" i="1"/>
  <c r="D65" i="1"/>
  <c r="E65" i="1" s="1"/>
  <c r="D37" i="1"/>
  <c r="E37" i="1" s="1"/>
  <c r="E38" i="1" s="1"/>
  <c r="E30" i="1"/>
  <c r="E66" i="1" l="1"/>
</calcChain>
</file>

<file path=xl/sharedStrings.xml><?xml version="1.0" encoding="utf-8"?>
<sst xmlns="http://schemas.openxmlformats.org/spreadsheetml/2006/main" count="324" uniqueCount="267">
  <si>
    <t>Narrative for Budget Estimates</t>
  </si>
  <si>
    <t>Additional Utilization Based Payments – Local Health Departments and Public Ambulance Providers</t>
  </si>
  <si>
    <t>Background</t>
  </si>
  <si>
    <r>
      <t xml:space="preserve">Under Managed Care, annual cost reports and cost report settlements for Local Health Departments and Public Ambulance Providers are planned to continue </t>
    </r>
    <r>
      <rPr>
        <u/>
        <sz val="11"/>
        <color theme="1"/>
        <rFont val="Calibri"/>
        <family val="2"/>
        <scheme val="minor"/>
      </rPr>
      <t>for all covered service claims activity that remains fee-for service</t>
    </r>
    <r>
      <rPr>
        <sz val="11"/>
        <color theme="1"/>
        <rFont val="Calibri"/>
        <family val="2"/>
        <scheme val="minor"/>
      </rPr>
      <t xml:space="preserve"> (i.e. Dental services and services for those beneficiaries that do not transition to Managed Care or have not yet transitioned  to Managed Care).</t>
    </r>
  </si>
  <si>
    <t>PHP Contract Requirements for AUBPs</t>
  </si>
  <si>
    <r>
      <rPr>
        <b/>
        <sz val="10"/>
        <color rgb="FF000000"/>
        <rFont val="Calibri"/>
        <family val="2"/>
        <scheme val="minor"/>
      </rPr>
      <t xml:space="preserve">LHDs: </t>
    </r>
    <r>
      <rPr>
        <i/>
        <sz val="10"/>
        <color rgb="FF000000"/>
        <rFont val="Calibri"/>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</si>
  <si>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Calibri"/>
        <family val="2"/>
        <scheme val="minor"/>
      </rPr>
      <t>Ambulance Providers:</t>
    </r>
    <r>
      <rPr>
        <i/>
        <sz val="10"/>
        <color rgb="FF000000"/>
        <rFont val="Calibri"/>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</si>
  <si>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The funding mechanism for providing non-federal share of AUBPs will be the different from the mechanism for fee-for-service cost settlement payments.</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</si>
  <si>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Medicaid Direct (Fee-for-Service) covered services.</t>
  </si>
  <si>
    <t>Federal law does not allow cost settlements for providers for services delivered through Managed Care; therefore, beginning with 07/01/2021 date of service, the Centers for Medicare and Medicaid Services (CMS) has approved the Department to make Directed Payments (Additional Utilization Based Payments) as allowed under 42 CFR § 438.6(c)(1)(iii)(B).  As a result, for the dates of service 07/01/2021 – 06/30/2022 and subsequent fiscal years, Local Health Departments and Public Ambulance Providers will receive cost settlement on covered services for their fee-for-service claims activity and Directed Payments on their managed care claims activity.</t>
  </si>
  <si>
    <t>Directed Payment / AUBP for Public Ambulance Providers</t>
  </si>
  <si>
    <t>Funding for Public Ambulance Provider Directed Payment / AUBP</t>
  </si>
  <si>
    <t>The funding mechanism for providing non-federal share of Directed Payments / AUBPs to Public Ambulance Providers will be the different from the mechanism for fee-for-service cost settlement payments.</t>
  </si>
  <si>
    <t>Illustrative Example</t>
  </si>
  <si>
    <t>Calculation</t>
  </si>
  <si>
    <t>Received by PAP</t>
  </si>
  <si>
    <t>Fee-for-Service</t>
  </si>
  <si>
    <t>Medicaid Allowable Cost</t>
  </si>
  <si>
    <t>Less Interim Medicaid Claims Payment Received (NC Tracks)</t>
  </si>
  <si>
    <t>Allowable Cost &gt; Payments Received</t>
  </si>
  <si>
    <t>Federal Share Match</t>
  </si>
  <si>
    <t>Cost Report Settlement Received (Federal Share) by PAP</t>
  </si>
  <si>
    <t>Total Net Amount Received by PAP</t>
  </si>
  <si>
    <t>Cost Based Rate Per Transport Paid by PHP to PAP</t>
  </si>
  <si>
    <t>Less Amount Historically Financed by DHB via NC Tracks Claims</t>
  </si>
  <si>
    <t>Cost Based Rate Less Historical Medicaid Payment</t>
  </si>
  <si>
    <t>Non-Federal Share</t>
  </si>
  <si>
    <t>Less Intergovernmental Transfer (IGT) Invoiced to PAP</t>
  </si>
  <si>
    <t>Illustrative Example for Public Ambulance Providers Fee-for-Service vs Managed Care</t>
  </si>
  <si>
    <t>Managed Care</t>
  </si>
  <si>
    <t>Directed Payment / AUBP for Local Health Departments</t>
  </si>
  <si>
    <t>Funding for Local Health Department Directed Payment / AUBP</t>
  </si>
  <si>
    <t>For cost settlement of fee-for-service claims, Public Ambulance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PAP for these Fee-for-Service transactions is $69.40 comprising of the $10.00 claims payment and $59.40 settlement payment.  The settlement payment of $59.40 is covered by the provider’s CPE.  This mechanism will continue for covered service claims activity which remain fee-for-service.</t>
  </si>
  <si>
    <t>For cost settlement of fee-for-service claims, Local Health Department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LHD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</si>
  <si>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Public Ambulance Providers will be paid their cost based rate per transport by the PHPs, illustrated at $100.00 in the below example.  The Department has constructed a provider specific historical Medicaid payment level based paid NC Tracks claims for which the Department has historically funded the non-federal share; this amount is subtracted from the cost based rate paid to the provider by the PHPs for purposes of determining the non-federal share responsibility of the provider; it is illustrated as $10.00 in the below example.  The remainder is the amount by which the cost based rate exceeds the historical payment level; in the example below, this is $90.00 and the provider shall be invoiced for the non-federal share of this amount, or $30.60. The net amount received by the PAP for these Managed Care transactions is $69.40 comprising of the $100.00 gross cost based payment paid by the PHP, and subtracting the non-federal share of $30.60 which the provider is invoiced and transfers to the Department via intergovernmental transfer (IGT) as allowed by 42 CFR </t>
    </r>
    <r>
      <rPr>
        <sz val="11"/>
        <color theme="1"/>
        <rFont val="Calibri"/>
        <family val="2"/>
      </rPr>
      <t>§ 433.51.</t>
    </r>
  </si>
  <si>
    <r>
      <t xml:space="preserve">For managed care claims, Local Health Department Providers will submit claims to the PHP and be paid based on a fee schedule, illustrated in the below example as $10.00. The PHP will use the billed charges on this claim to multiply by a provider specific ratio of cost to charges and then subtract the interim claim payment to derive the calculated separate direct payment amount, illustrated in the below example as $90.00.   The provider shall be invoiced for the non-federal share of this amount, or $30.60. The net amount received by the LHD for these Managed Care transactions is $69.40 comprising of the $90.00 Separate Directed Payment paid from the Department through the PHP to the Health Department, plus the $10.00 interim claim payment for services made by the PHP, and subtracting the non-federal share the separate directed payment of $30.60 which the provider is invoiced and transfers to the Department via intergovernmental transfer (IGT) as allowed by 42 CFR </t>
    </r>
    <r>
      <rPr>
        <sz val="11"/>
        <color theme="1"/>
        <rFont val="Calibri"/>
        <family val="2"/>
      </rPr>
      <t>§ 433.51.</t>
    </r>
  </si>
  <si>
    <t>The following language exists in each of the Prepaid Health Plan (PHP) contracts as a requirement for PHPs to make Additional Utilization Based Payments defined by the Department.</t>
  </si>
  <si>
    <t>Received by LHD</t>
  </si>
  <si>
    <t>Cost Report Settlement Received (Federal Share) by LHD</t>
  </si>
  <si>
    <t>Total Net Amount Received by LHD</t>
  </si>
  <si>
    <t>Billed Charge on LHD Claim Submitted to PHP</t>
  </si>
  <si>
    <t>LHD Specific Ratio of Cost To Charges (RCC)</t>
  </si>
  <si>
    <t>Billed Charges x RCC</t>
  </si>
  <si>
    <t>Less Amount Paid by PHP to LHD on Submitted Claim</t>
  </si>
  <si>
    <t>Separate Directed Payment / AUBP Paid to LHD</t>
  </si>
  <si>
    <t>Less Intergovernmental Transfer (IGT) Invoiced to LHD</t>
  </si>
  <si>
    <t>SEP 2022</t>
  </si>
  <si>
    <t>DEC 2022</t>
  </si>
  <si>
    <t>MAR 2023</t>
  </si>
  <si>
    <t>JUN 2023</t>
  </si>
  <si>
    <t>SFY2023</t>
  </si>
  <si>
    <t>Local Health Department</t>
  </si>
  <si>
    <t>Quarterly Directed Payment</t>
  </si>
  <si>
    <t>Quarterly IGT</t>
  </si>
  <si>
    <t>Estimated Tentative Cost Report Settlement FFS</t>
  </si>
  <si>
    <t>Estimated Managed Care Paid Claims</t>
  </si>
  <si>
    <t>Estimated FFS Paid Claims</t>
  </si>
  <si>
    <t>QTR Ended 6/30/2022</t>
  </si>
  <si>
    <t>QTR Ended 9/30/2022</t>
  </si>
  <si>
    <t>QTR Ended 12/31/2022</t>
  </si>
  <si>
    <t>QTR Ended 3/31/2023</t>
  </si>
  <si>
    <t>SFY2022 Cost Report</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</si>
  <si>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</si>
  <si>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</si>
  <si>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</si>
  <si>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</si>
  <si>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</si>
  <si>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</si>
  <si>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</si>
  <si>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</si>
  <si>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</si>
  <si>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</si>
  <si>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</si>
  <si>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</si>
  <si>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</si>
  <si>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</si>
  <si>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</si>
  <si>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</si>
  <si>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</si>
  <si>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</si>
  <si>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</si>
  <si>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</si>
  <si>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</si>
  <si>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</si>
  <si>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</si>
  <si>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</si>
  <si>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</si>
  <si>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</si>
  <si>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</si>
  <si>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</si>
  <si>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</si>
  <si>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</si>
  <si>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</si>
  <si>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</si>
  <si>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</si>
  <si>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</si>
  <si>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</si>
  <si>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</si>
  <si>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</si>
  <si>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</si>
  <si>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</si>
  <si>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</si>
  <si>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</si>
  <si>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</si>
  <si>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</si>
  <si>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</si>
  <si>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</si>
  <si>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</si>
  <si>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</si>
  <si>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</si>
  <si>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</si>
  <si>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</si>
  <si>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</si>
  <si>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</si>
  <si>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</si>
  <si>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</si>
  <si>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</si>
  <si>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</si>
  <si>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</si>
  <si>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</si>
  <si>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</si>
  <si>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</si>
  <si>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</si>
  <si>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</si>
  <si>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</si>
  <si>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</si>
  <si>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</si>
  <si>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</si>
  <si>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</si>
  <si>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</si>
  <si>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</si>
  <si>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</si>
  <si>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</si>
  <si>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</si>
  <si>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</si>
  <si>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</si>
  <si>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</si>
  <si>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</si>
  <si>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</si>
  <si>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</si>
  <si>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</si>
  <si>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</si>
  <si>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</si>
  <si>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</si>
  <si>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</si>
  <si>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A</t>
  </si>
  <si>
    <t>B</t>
  </si>
  <si>
    <t>C</t>
  </si>
  <si>
    <t>D</t>
  </si>
  <si>
    <t>E</t>
  </si>
  <si>
    <t>F</t>
  </si>
  <si>
    <t>G</t>
  </si>
  <si>
    <t>H</t>
  </si>
  <si>
    <t>I</t>
  </si>
  <si>
    <t>J</t>
  </si>
  <si>
    <t>K</t>
  </si>
  <si>
    <t>Sum (A through K)</t>
  </si>
  <si>
    <t>Public Ambulance Provider</t>
  </si>
  <si>
    <t>Alamance County EMS</t>
  </si>
  <si>
    <t>Alexander County EMS</t>
  </si>
  <si>
    <t>Allegheny County EMS</t>
  </si>
  <si>
    <t>Anson County EMS</t>
  </si>
  <si>
    <t>Atlantic Beach EMS (Town of)</t>
  </si>
  <si>
    <t>Avery County EMS</t>
  </si>
  <si>
    <t>Beaufort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</si>
  <si>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</si>
  <si>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</si>
  <si>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</si>
  <si>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</si>
  <si>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</si>
  <si>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</si>
  <si>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</si>
  <si>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</si>
  <si>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</si>
  <si>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</si>
  <si>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</si>
  <si>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</si>
  <si>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</si>
  <si>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</si>
  <si>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</si>
  <si>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</si>
  <si>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</si>
  <si>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</si>
  <si>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</si>
  <si>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</si>
  <si>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</si>
  <si>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Edgecombe County EMS</t>
  </si>
  <si>
    <t>Forsyth County EMS</t>
  </si>
  <si>
    <t>Franklin County 911</t>
  </si>
  <si>
    <t>Gaston County EMS</t>
  </si>
  <si>
    <t>Gates County EMS</t>
  </si>
  <si>
    <t>Graham County EMS</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</si>
  <si>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</si>
  <si>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</si>
  <si>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</si>
  <si>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</si>
  <si>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</si>
  <si>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</si>
  <si>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</si>
  <si>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</si>
  <si>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</si>
  <si>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</si>
  <si>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</si>
  <si>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</si>
  <si>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</si>
  <si>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</si>
  <si>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</si>
  <si>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</si>
  <si>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</si>
  <si>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</si>
  <si>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</si>
  <si>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</si>
  <si>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</si>
  <si>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</si>
  <si>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</si>
  <si>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</si>
  <si>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</si>
  <si>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</si>
  <si>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</si>
  <si>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</si>
  <si>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</si>
  <si>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</si>
  <si>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</si>
  <si>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</si>
  <si>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</si>
  <si>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</si>
  <si>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</si>
  <si>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</si>
  <si>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</si>
  <si>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</si>
  <si>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</si>
  <si>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</si>
  <si>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</si>
  <si>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</si>
  <si>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</si>
  <si>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</si>
  <si>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</si>
  <si>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</si>
  <si>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</si>
  <si>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</si>
  <si>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</si>
  <si>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</si>
  <si>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</si>
  <si>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</si>
  <si>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</si>
  <si>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SFY2023 Q1</t>
  </si>
  <si>
    <t>SFY2023 Q2</t>
  </si>
  <si>
    <t>SFY2023 Q3</t>
  </si>
  <si>
    <t>SFY2023 Q4</t>
  </si>
  <si>
    <t>Quarterly Estimated IGT for MC Claims</t>
  </si>
  <si>
    <t>Sum (A through J)</t>
  </si>
  <si>
    <t>Foothills</t>
  </si>
  <si>
    <t>Sum of SFY2023 Estimated Net Payments</t>
  </si>
  <si>
    <t>MAR 2024</t>
  </si>
  <si>
    <t>JUN 2024</t>
  </si>
  <si>
    <t>SFY2024</t>
  </si>
  <si>
    <t>Sum of SFY2024 Estimated Net Payments</t>
  </si>
  <si>
    <t>QTR Ended 3/31/2024</t>
  </si>
  <si>
    <t>SEP 2023</t>
  </si>
  <si>
    <t>DEC 2023</t>
  </si>
  <si>
    <t>QTR Ended 6/30/2023</t>
  </si>
  <si>
    <t>QTR Ended 9/30/2023</t>
  </si>
  <si>
    <t>QTR Ended 12/31/2023</t>
  </si>
  <si>
    <t>SFY2023 Cost Report</t>
  </si>
  <si>
    <t>The Department has defined the Directed Payment / AUBP for Local Health Departments to be a separate aggregate directed payment paid quarterly to each Local Health Department through the respective Prepaid Health Plans. This separate directed payment is based on ratio of cost to charges and is constructed from each provider's historical Medicaid ratio of cost to charges from their 2019 Medicaid cost reports on file with the Department.  The Department adjusts annually each July 1st each Local Health Department's ratio of cost to charges to account for aggregate changes in the provider's certified chargemaster and by the Medicare Economic Index (MEI).</t>
  </si>
  <si>
    <t>The Department has defined the Directed Payment / AUBP for Public Ambulance Providers as a provider specific cost based rate per transport.  This cost base rate is  constructed from each provider's historical Medicaid cost per transport from their 2018 and 2019 Medicaid cost reports on file with the Department.  The Department adjusts each July 1st the cost based rate per transport by the Medicare Economic Index (MEI).</t>
  </si>
  <si>
    <t>Yancey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</si>
</sst>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_(* #,##0_);_(* \(#,##0\);_(* &quot;-&quot;??_);_(@_)"/>
    <numFmt numFmtId="166" formatCode="[$-409]d\-mmm;@"/>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i/>
      <sz val="10"/>
      <color rgb="FF000000"/>
      <name val="Calibri"/>
      <family val="2"/>
      <scheme val="minor"/>
    </font>
    <font>
      <b/>
      <sz val="10"/>
      <color rgb="FF000000"/>
      <name val="Calibri"/>
      <family val="2"/>
      <scheme val="minor"/>
    </font>
    <font>
      <b/>
      <u/>
      <sz val="11"/>
      <color theme="1"/>
      <name val="Calibri"/>
      <family val="2"/>
      <scheme val="minor"/>
    </font>
    <font>
      <sz val="11"/>
      <color theme="1"/>
      <name val="Calibri"/>
      <family val="2"/>
    </font>
    <font>
      <b/>
      <sz val="14"/>
      <color theme="1"/>
      <name val="Calibri"/>
      <family val="2"/>
      <scheme val="minor"/>
    </font>
    <font>
      <b/>
      <sz val="14"/>
      <color rgb="FF000000"/>
      <name val="Calibri"/>
      <family val="2"/>
    </font>
    <font>
      <b/>
      <sz val="11"/>
      <name val="Calibri"/>
      <family val="2"/>
    </font>
    <font>
      <b/>
      <sz val="11"/>
      <color rgb="FF000000"/>
      <name val="Calibri"/>
      <family val="2"/>
    </font>
    <font>
      <sz val="11"/>
      <name val="Calibri"/>
      <family val="2"/>
    </font>
    <font>
      <sz val="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3" fillId="0" borderId="0"/>
  </cellStyleXfs>
  <cellXfs count="44">
    <xf numFmtId="0" fontId="0" fillId="0" borderId="0" xfId="0"/>
    <xf numFmtId="0" fontId="2" fillId="0" borderId="0" xfId="0" applyFont="1"/>
    <xf numFmtId="0" fontId="0" fillId="0" borderId="0" xfId="0" applyAlignment="1">
      <alignment vertical="center" wrapText="1"/>
    </xf>
    <xf numFmtId="0" fontId="4" fillId="0" borderId="0" xfId="0" applyFont="1" applyAlignment="1">
      <alignment horizontal="left" vertical="center" wrapText="1" indent="5"/>
    </xf>
    <xf numFmtId="0" fontId="0" fillId="0" borderId="0" xfId="0" applyAlignment="1">
      <alignment wrapText="1"/>
    </xf>
    <xf numFmtId="0" fontId="6" fillId="0" borderId="0" xfId="0" applyFont="1"/>
    <xf numFmtId="0" fontId="0" fillId="0" borderId="1" xfId="0" applyBorder="1"/>
    <xf numFmtId="44" fontId="0" fillId="0" borderId="1" xfId="2" applyFont="1" applyBorder="1"/>
    <xf numFmtId="44" fontId="0" fillId="0" borderId="1" xfId="0" applyNumberFormat="1" applyBorder="1"/>
    <xf numFmtId="10" fontId="0" fillId="0" borderId="1" xfId="3" applyNumberFormat="1" applyFont="1" applyBorder="1"/>
    <xf numFmtId="44" fontId="2" fillId="0" borderId="1" xfId="2" applyFont="1" applyBorder="1"/>
    <xf numFmtId="164" fontId="0" fillId="0" borderId="1" xfId="1" applyNumberFormat="1" applyFont="1" applyBorder="1"/>
    <xf numFmtId="49" fontId="8" fillId="0" borderId="2" xfId="0" quotePrefix="1" applyNumberFormat="1" applyFont="1" applyBorder="1" applyAlignment="1">
      <alignment horizontal="center" wrapText="1"/>
    </xf>
    <xf numFmtId="17" fontId="9" fillId="0" borderId="4" xfId="0" quotePrefix="1" applyNumberFormat="1" applyFont="1" applyBorder="1" applyAlignment="1">
      <alignment horizontal="center" wrapText="1"/>
    </xf>
    <xf numFmtId="17" fontId="9" fillId="0" borderId="3" xfId="0" quotePrefix="1" applyNumberFormat="1" applyFont="1" applyBorder="1" applyAlignment="1">
      <alignment horizontal="center" wrapText="1"/>
    </xf>
    <xf numFmtId="0" fontId="0" fillId="0" borderId="1" xfId="0" quotePrefix="1" applyBorder="1" applyAlignment="1">
      <alignment horizontal="center" wrapText="1"/>
    </xf>
    <xf numFmtId="0" fontId="7" fillId="0" borderId="0" xfId="0" applyFont="1"/>
    <xf numFmtId="49" fontId="9" fillId="0" borderId="2" xfId="0" quotePrefix="1" applyNumberFormat="1" applyFont="1" applyBorder="1" applyAlignment="1">
      <alignment horizontal="center" wrapText="1"/>
    </xf>
    <xf numFmtId="0" fontId="9" fillId="0" borderId="2" xfId="0" applyFont="1" applyBorder="1" applyAlignment="1">
      <alignment horizontal="center"/>
    </xf>
    <xf numFmtId="17" fontId="9" fillId="0" borderId="7" xfId="0" quotePrefix="1" applyNumberFormat="1" applyFont="1" applyBorder="1" applyAlignment="1">
      <alignment horizontal="center" wrapText="1"/>
    </xf>
    <xf numFmtId="0" fontId="7" fillId="0" borderId="5" xfId="0" applyFont="1" applyBorder="1"/>
    <xf numFmtId="0" fontId="7" fillId="0" borderId="1" xfId="0" quotePrefix="1" applyFont="1" applyBorder="1" applyAlignment="1">
      <alignment horizontal="center" wrapText="1"/>
    </xf>
    <xf numFmtId="0" fontId="7" fillId="0" borderId="8" xfId="0" quotePrefix="1" applyFont="1" applyBorder="1" applyAlignment="1">
      <alignment horizontal="center" wrapText="1"/>
    </xf>
    <xf numFmtId="0" fontId="7" fillId="0" borderId="6" xfId="0" quotePrefix="1" applyFont="1" applyBorder="1" applyAlignment="1">
      <alignment horizontal="center" wrapText="1"/>
    </xf>
    <xf numFmtId="0" fontId="7" fillId="0" borderId="1" xfId="0" applyFont="1" applyBorder="1"/>
    <xf numFmtId="165" fontId="7" fillId="0" borderId="6" xfId="1" applyNumberFormat="1" applyFont="1" applyFill="1" applyBorder="1"/>
    <xf numFmtId="165" fontId="7" fillId="0" borderId="8" xfId="1" applyNumberFormat="1" applyFont="1" applyFill="1" applyBorder="1"/>
    <xf numFmtId="165" fontId="7" fillId="0" borderId="0" xfId="1" applyNumberFormat="1" applyFont="1" applyFill="1" applyBorder="1"/>
    <xf numFmtId="165" fontId="7" fillId="0" borderId="0" xfId="0" applyNumberFormat="1" applyFont="1"/>
    <xf numFmtId="17" fontId="7" fillId="0" borderId="6" xfId="0" quotePrefix="1" applyNumberFormat="1" applyFont="1" applyBorder="1" applyAlignment="1">
      <alignment horizontal="center" wrapText="1"/>
    </xf>
    <xf numFmtId="0" fontId="7" fillId="0" borderId="0" xfId="0" applyFont="1" applyAlignment="1">
      <alignment horizontal="center"/>
    </xf>
    <xf numFmtId="0" fontId="10" fillId="0" borderId="0" xfId="0" applyFont="1" applyAlignment="1">
      <alignment horizontal="center" vertical="top"/>
    </xf>
    <xf numFmtId="0" fontId="11" fillId="0" borderId="0" xfId="0" applyFont="1" applyAlignment="1">
      <alignment horizontal="center" wrapText="1"/>
    </xf>
    <xf numFmtId="0" fontId="11" fillId="0" borderId="1" xfId="0" applyFont="1" applyBorder="1" applyAlignment="1">
      <alignment horizontal="center" wrapText="1"/>
    </xf>
    <xf numFmtId="0" fontId="12" fillId="0" borderId="1" xfId="0" applyFont="1" applyBorder="1" applyAlignment="1">
      <alignment vertical="top" wrapText="1"/>
    </xf>
    <xf numFmtId="0" fontId="7" fillId="0" borderId="0" xfId="0" applyFont="1" applyAlignment="1">
      <alignment vertical="top" wrapText="1"/>
    </xf>
    <xf numFmtId="0" fontId="11" fillId="0" borderId="9" xfId="0" applyFont="1" applyBorder="1" applyAlignment="1">
      <alignment horizontal="center" wrapText="1"/>
    </xf>
    <xf numFmtId="17" fontId="8" fillId="0" borderId="10" xfId="0" quotePrefix="1" applyNumberFormat="1" applyFont="1" applyBorder="1" applyAlignment="1">
      <alignment horizontal="center" wrapText="1"/>
    </xf>
    <xf numFmtId="17" fontId="9" fillId="0" borderId="11" xfId="0" quotePrefix="1" applyNumberFormat="1" applyFont="1" applyBorder="1" applyAlignment="1">
      <alignment horizontal="center" wrapText="1"/>
    </xf>
    <xf numFmtId="165" fontId="0" fillId="0" borderId="1" xfId="1" applyNumberFormat="1" applyFont="1" applyFill="1" applyBorder="1"/>
    <xf numFmtId="165" fontId="7" fillId="0" borderId="1" xfId="1" applyNumberFormat="1" applyFont="1" applyFill="1" applyBorder="1"/>
    <xf numFmtId="0" fontId="12" fillId="0" borderId="0" xfId="0" applyFont="1" applyAlignment="1">
      <alignment vertical="top" wrapText="1"/>
    </xf>
    <xf numFmtId="165" fontId="0" fillId="0" borderId="0" xfId="1" applyNumberFormat="1" applyFont="1" applyFill="1" applyBorder="1"/>
    <xf numFmtId="0" fontId="2" fillId="0" borderId="0" xfId="0" applyFont="1" applyAlignment="1">
      <alignment horizontal="left" vertical="center" wrapText="1"/>
    </xf>
  </cellXfs>
  <cellStyles count="5">
    <cellStyle name="Comma" xfId="1" builtinId="3"/>
    <cellStyle name="Currency" xfId="2" builtinId="4"/>
    <cellStyle name="Normal" xfId="0" builtinId="0"/>
    <cellStyle name="Normal 2 10" xfId="4" xr:uid="{6ED55A65-7698-44FC-8E20-7D5A245B877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242F-7964-4611-944F-A5A842B28684}">
  <sheetPr>
    <pageSetUpPr fitToPage="1"/>
  </sheetPr>
  <dimension ref="A1:E68"/>
  <sheetViews>
    <sheetView tabSelected="1" workbookViewId="0">
      <pane ySplit="2" topLeftCell="A3" activePane="bottomLeft" state="frozen"/>
      <selection pane="bottomLeft" activeCell="C5" sqref="C5"/>
    </sheetView>
  </sheetViews>
  <sheetFormatPr defaultRowHeight="14.4" x14ac:dyDescent="0.3"/>
  <cols>
    <col min="1" max="1" width="3.5546875" customWidth="1"/>
    <col min="2" max="2" width="7.109375" customWidth="1"/>
    <col min="3" max="3" width="95.109375" style="4" customWidth="1"/>
    <col min="4" max="4" width="11.109375" customWidth="1"/>
    <col min="5" max="5" width="15.88671875" bestFit="1" customWidth="1"/>
  </cols>
  <sheetData>
    <row r="1" spans="1:3" x14ac:dyDescent="0.3">
      <c r="A1" s="43" t="s">
        <v>0</v>
      </c>
      <c r="B1" s="43"/>
      <c r="C1" s="43"/>
    </row>
    <row r="2" spans="1:3" ht="22.5" customHeight="1" x14ac:dyDescent="0.3">
      <c r="A2" s="43" t="s">
        <v>1</v>
      </c>
      <c r="B2" s="43"/>
      <c r="C2" s="43"/>
    </row>
    <row r="3" spans="1:3" ht="24.45" customHeight="1" x14ac:dyDescent="0.3">
      <c r="B3" s="1" t="s">
        <v>2</v>
      </c>
      <c r="C3" s="2"/>
    </row>
    <row r="4" spans="1:3" ht="57.6" x14ac:dyDescent="0.3">
      <c r="C4" s="2" t="s">
        <v>8</v>
      </c>
    </row>
    <row r="5" spans="1:3" ht="77.400000000000006" customHeight="1" x14ac:dyDescent="0.3">
      <c r="C5" s="2" t="s">
        <v>3</v>
      </c>
    </row>
    <row r="6" spans="1:3" ht="115.2" customHeight="1" x14ac:dyDescent="0.3">
      <c r="C6" s="2" t="s">
        <v>9</v>
      </c>
    </row>
    <row r="7" spans="1:3" x14ac:dyDescent="0.3">
      <c r="C7" s="2"/>
    </row>
    <row r="8" spans="1:3" x14ac:dyDescent="0.3">
      <c r="B8" s="1" t="s">
        <v>4</v>
      </c>
      <c r="C8" s="2"/>
    </row>
    <row r="9" spans="1:3" ht="33" customHeight="1" x14ac:dyDescent="0.3">
      <c r="C9" s="4" t="s">
        <v>36</v>
      </c>
    </row>
    <row r="10" spans="1:3" ht="41.4" x14ac:dyDescent="0.3">
      <c r="C10" s="3" t="s">
        <v>5</v>
      </c>
    </row>
    <row r="11" spans="1:3" ht="55.2" x14ac:dyDescent="0.3">
      <c r="C11" s="3" t="s">
        <v>6</v>
      </c>
    </row>
    <row r="12" spans="1:3" x14ac:dyDescent="0.3">
      <c r="C12" s="3"/>
    </row>
    <row r="13" spans="1:3" x14ac:dyDescent="0.3">
      <c r="B13" s="1" t="s">
        <v>10</v>
      </c>
      <c r="C13" s="3"/>
    </row>
    <row r="14" spans="1:3" ht="57.6" x14ac:dyDescent="0.3">
      <c r="B14" s="1"/>
      <c r="C14" s="2" t="s">
        <v>265</v>
      </c>
    </row>
    <row r="15" spans="1:3" x14ac:dyDescent="0.3">
      <c r="B15" s="1"/>
      <c r="C15" s="2"/>
    </row>
    <row r="16" spans="1:3" x14ac:dyDescent="0.3">
      <c r="B16" s="1" t="s">
        <v>11</v>
      </c>
      <c r="C16" s="3"/>
    </row>
    <row r="17" spans="2:5" ht="48.6" customHeight="1" x14ac:dyDescent="0.3">
      <c r="B17" s="1"/>
      <c r="C17" s="2" t="s">
        <v>12</v>
      </c>
    </row>
    <row r="18" spans="2:5" ht="129" customHeight="1" x14ac:dyDescent="0.3">
      <c r="B18" s="1"/>
      <c r="C18" s="2" t="s">
        <v>32</v>
      </c>
    </row>
    <row r="19" spans="2:5" x14ac:dyDescent="0.3">
      <c r="B19" s="1"/>
      <c r="C19" s="2"/>
    </row>
    <row r="20" spans="2:5" ht="165.6" customHeight="1" x14ac:dyDescent="0.3">
      <c r="B20" s="1"/>
      <c r="C20" s="2" t="s">
        <v>34</v>
      </c>
    </row>
    <row r="21" spans="2:5" x14ac:dyDescent="0.3">
      <c r="B21" s="1"/>
      <c r="C21" s="2"/>
    </row>
    <row r="22" spans="2:5" x14ac:dyDescent="0.3">
      <c r="B22" s="1"/>
      <c r="C22" s="1" t="s">
        <v>28</v>
      </c>
    </row>
    <row r="23" spans="2:5" x14ac:dyDescent="0.3">
      <c r="B23" s="1"/>
      <c r="C23"/>
      <c r="D23" t="s">
        <v>14</v>
      </c>
      <c r="E23" t="s">
        <v>15</v>
      </c>
    </row>
    <row r="24" spans="2:5" x14ac:dyDescent="0.3">
      <c r="B24" s="1"/>
      <c r="C24" s="5" t="s">
        <v>16</v>
      </c>
    </row>
    <row r="25" spans="2:5" x14ac:dyDescent="0.3">
      <c r="B25" s="1"/>
      <c r="C25" s="6" t="s">
        <v>17</v>
      </c>
      <c r="D25" s="7">
        <v>100</v>
      </c>
      <c r="E25" s="6"/>
    </row>
    <row r="26" spans="2:5" x14ac:dyDescent="0.3">
      <c r="B26" s="1"/>
      <c r="C26" s="6" t="s">
        <v>18</v>
      </c>
      <c r="D26" s="7">
        <v>-10</v>
      </c>
      <c r="E26" s="8">
        <f>-D26</f>
        <v>10</v>
      </c>
    </row>
    <row r="27" spans="2:5" x14ac:dyDescent="0.3">
      <c r="B27" s="1"/>
      <c r="C27" s="6" t="s">
        <v>19</v>
      </c>
      <c r="D27" s="8">
        <f>D25+D26</f>
        <v>90</v>
      </c>
      <c r="E27" s="6"/>
    </row>
    <row r="28" spans="2:5" x14ac:dyDescent="0.3">
      <c r="B28" s="1"/>
      <c r="C28" s="6" t="s">
        <v>20</v>
      </c>
      <c r="D28" s="9">
        <v>0.66</v>
      </c>
      <c r="E28" s="6"/>
    </row>
    <row r="29" spans="2:5" x14ac:dyDescent="0.3">
      <c r="B29" s="1"/>
      <c r="C29" s="6" t="s">
        <v>21</v>
      </c>
      <c r="D29" s="8">
        <f>D27*D28</f>
        <v>59.400000000000006</v>
      </c>
      <c r="E29" s="8">
        <f>D29</f>
        <v>59.400000000000006</v>
      </c>
    </row>
    <row r="30" spans="2:5" x14ac:dyDescent="0.3">
      <c r="B30" s="1"/>
      <c r="C30" t="s">
        <v>22</v>
      </c>
      <c r="E30" s="10">
        <f>SUM(E24:E29)</f>
        <v>69.400000000000006</v>
      </c>
    </row>
    <row r="31" spans="2:5" x14ac:dyDescent="0.3">
      <c r="B31" s="1"/>
      <c r="C31"/>
    </row>
    <row r="32" spans="2:5" x14ac:dyDescent="0.3">
      <c r="B32" s="1"/>
      <c r="C32" s="5" t="s">
        <v>29</v>
      </c>
    </row>
    <row r="33" spans="2:5" x14ac:dyDescent="0.3">
      <c r="B33" s="1"/>
      <c r="C33" s="6" t="s">
        <v>23</v>
      </c>
      <c r="D33" s="7">
        <v>100</v>
      </c>
      <c r="E33" s="8">
        <f>D33</f>
        <v>100</v>
      </c>
    </row>
    <row r="34" spans="2:5" x14ac:dyDescent="0.3">
      <c r="B34" s="1"/>
      <c r="C34" s="6" t="s">
        <v>24</v>
      </c>
      <c r="D34" s="7">
        <v>-10</v>
      </c>
      <c r="E34" s="8"/>
    </row>
    <row r="35" spans="2:5" x14ac:dyDescent="0.3">
      <c r="B35" s="1"/>
      <c r="C35" s="6" t="s">
        <v>25</v>
      </c>
      <c r="D35" s="8">
        <f>D33+D34</f>
        <v>90</v>
      </c>
      <c r="E35" s="6"/>
    </row>
    <row r="36" spans="2:5" x14ac:dyDescent="0.3">
      <c r="B36" s="1"/>
      <c r="C36" s="6" t="s">
        <v>26</v>
      </c>
      <c r="D36" s="9">
        <f>1-D28</f>
        <v>0.33999999999999997</v>
      </c>
      <c r="E36" s="6"/>
    </row>
    <row r="37" spans="2:5" x14ac:dyDescent="0.3">
      <c r="B37" s="1"/>
      <c r="C37" s="6" t="s">
        <v>27</v>
      </c>
      <c r="D37" s="8">
        <f>D35*D36</f>
        <v>30.599999999999998</v>
      </c>
      <c r="E37" s="8">
        <f>-D37</f>
        <v>-30.599999999999998</v>
      </c>
    </row>
    <row r="38" spans="2:5" x14ac:dyDescent="0.3">
      <c r="B38" s="1"/>
      <c r="C38" t="s">
        <v>22</v>
      </c>
      <c r="E38" s="10">
        <f>SUM(E32:E37)</f>
        <v>69.400000000000006</v>
      </c>
    </row>
    <row r="39" spans="2:5" x14ac:dyDescent="0.3">
      <c r="B39" s="1"/>
      <c r="C39" s="2"/>
    </row>
    <row r="40" spans="2:5" x14ac:dyDescent="0.3">
      <c r="B40" s="1" t="s">
        <v>30</v>
      </c>
      <c r="C40" s="2"/>
    </row>
    <row r="41" spans="2:5" ht="100.8" x14ac:dyDescent="0.3">
      <c r="B41" s="1"/>
      <c r="C41" s="2" t="s">
        <v>264</v>
      </c>
    </row>
    <row r="42" spans="2:5" x14ac:dyDescent="0.3">
      <c r="C42" s="3"/>
    </row>
    <row r="43" spans="2:5" x14ac:dyDescent="0.3">
      <c r="B43" s="1" t="s">
        <v>31</v>
      </c>
      <c r="C43" s="2"/>
    </row>
    <row r="44" spans="2:5" ht="46.8" customHeight="1" x14ac:dyDescent="0.3">
      <c r="C44" s="2" t="s">
        <v>7</v>
      </c>
    </row>
    <row r="45" spans="2:5" ht="137.4" customHeight="1" x14ac:dyDescent="0.3">
      <c r="C45" s="2" t="s">
        <v>33</v>
      </c>
    </row>
    <row r="46" spans="2:5" ht="154.19999999999999" customHeight="1" x14ac:dyDescent="0.3">
      <c r="C46" s="2" t="s">
        <v>35</v>
      </c>
    </row>
    <row r="47" spans="2:5" x14ac:dyDescent="0.3">
      <c r="C47" s="2"/>
    </row>
    <row r="48" spans="2:5" x14ac:dyDescent="0.3">
      <c r="C48" s="1" t="s">
        <v>13</v>
      </c>
    </row>
    <row r="49" spans="3:5" x14ac:dyDescent="0.3">
      <c r="C49"/>
      <c r="D49" t="s">
        <v>14</v>
      </c>
      <c r="E49" t="s">
        <v>37</v>
      </c>
    </row>
    <row r="50" spans="3:5" x14ac:dyDescent="0.3">
      <c r="C50" s="5" t="s">
        <v>16</v>
      </c>
    </row>
    <row r="51" spans="3:5" x14ac:dyDescent="0.3">
      <c r="C51" s="6" t="s">
        <v>17</v>
      </c>
      <c r="D51" s="7">
        <v>100</v>
      </c>
      <c r="E51" s="6"/>
    </row>
    <row r="52" spans="3:5" x14ac:dyDescent="0.3">
      <c r="C52" s="6" t="s">
        <v>18</v>
      </c>
      <c r="D52" s="7">
        <v>-10</v>
      </c>
      <c r="E52" s="8">
        <f>-D52</f>
        <v>10</v>
      </c>
    </row>
    <row r="53" spans="3:5" x14ac:dyDescent="0.3">
      <c r="C53" s="6" t="s">
        <v>19</v>
      </c>
      <c r="D53" s="8">
        <f>D51+D52</f>
        <v>90</v>
      </c>
      <c r="E53" s="6"/>
    </row>
    <row r="54" spans="3:5" x14ac:dyDescent="0.3">
      <c r="C54" s="6" t="s">
        <v>20</v>
      </c>
      <c r="D54" s="9">
        <v>0.66</v>
      </c>
      <c r="E54" s="6"/>
    </row>
    <row r="55" spans="3:5" x14ac:dyDescent="0.3">
      <c r="C55" s="6" t="s">
        <v>38</v>
      </c>
      <c r="D55" s="8">
        <f>D53*D54</f>
        <v>59.400000000000006</v>
      </c>
      <c r="E55" s="8">
        <f>D55</f>
        <v>59.400000000000006</v>
      </c>
    </row>
    <row r="56" spans="3:5" x14ac:dyDescent="0.3">
      <c r="C56" t="s">
        <v>39</v>
      </c>
      <c r="E56" s="10">
        <f>SUM(E50:E55)</f>
        <v>69.400000000000006</v>
      </c>
    </row>
    <row r="57" spans="3:5" x14ac:dyDescent="0.3">
      <c r="C57"/>
    </row>
    <row r="58" spans="3:5" x14ac:dyDescent="0.3">
      <c r="C58" s="5" t="s">
        <v>29</v>
      </c>
    </row>
    <row r="59" spans="3:5" x14ac:dyDescent="0.3">
      <c r="C59" s="6" t="s">
        <v>40</v>
      </c>
      <c r="D59" s="7">
        <v>50</v>
      </c>
      <c r="E59" s="8"/>
    </row>
    <row r="60" spans="3:5" x14ac:dyDescent="0.3">
      <c r="C60" s="6" t="s">
        <v>41</v>
      </c>
      <c r="D60" s="11">
        <v>2</v>
      </c>
      <c r="E60" s="8"/>
    </row>
    <row r="61" spans="3:5" x14ac:dyDescent="0.3">
      <c r="C61" s="6" t="s">
        <v>42</v>
      </c>
      <c r="D61" s="7">
        <f>D59*D60</f>
        <v>100</v>
      </c>
      <c r="E61" s="8"/>
    </row>
    <row r="62" spans="3:5" x14ac:dyDescent="0.3">
      <c r="C62" s="6" t="s">
        <v>43</v>
      </c>
      <c r="D62" s="7">
        <v>-10</v>
      </c>
      <c r="E62" s="8">
        <f>-D62</f>
        <v>10</v>
      </c>
    </row>
    <row r="63" spans="3:5" x14ac:dyDescent="0.3">
      <c r="C63" s="6" t="s">
        <v>44</v>
      </c>
      <c r="D63" s="8">
        <f>D61+D62</f>
        <v>90</v>
      </c>
      <c r="E63" s="8">
        <f>D63</f>
        <v>90</v>
      </c>
    </row>
    <row r="64" spans="3:5" x14ac:dyDescent="0.3">
      <c r="C64" s="6" t="s">
        <v>26</v>
      </c>
      <c r="D64" s="9">
        <f>1-D54</f>
        <v>0.33999999999999997</v>
      </c>
      <c r="E64" s="6"/>
    </row>
    <row r="65" spans="3:5" x14ac:dyDescent="0.3">
      <c r="C65" s="6" t="s">
        <v>45</v>
      </c>
      <c r="D65" s="8">
        <f>D63*D64</f>
        <v>30.599999999999998</v>
      </c>
      <c r="E65" s="8">
        <f>-D65</f>
        <v>-30.599999999999998</v>
      </c>
    </row>
    <row r="66" spans="3:5" x14ac:dyDescent="0.3">
      <c r="C66" t="s">
        <v>39</v>
      </c>
      <c r="E66" s="10">
        <f>SUM(E58:E65)</f>
        <v>69.400000000000006</v>
      </c>
    </row>
    <row r="67" spans="3:5" x14ac:dyDescent="0.3">
      <c r="C67" s="2"/>
    </row>
    <row r="68" spans="3:5" x14ac:dyDescent="0.3">
      <c r="C68" s="2"/>
    </row>
  </sheetData>
  <mergeCells count="2">
    <mergeCell ref="A1:C1"/>
    <mergeCell ref="A2:C2"/>
  </mergeCells>
  <pageMargins left="0.2" right="0.2" top="0.5" bottom="0.5" header="0.3" footer="0.3"/>
  <pageSetup scale="77"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2F63-53E6-4D3D-A1C6-FBD39699FF59}">
  <dimension ref="A3:N101"/>
  <sheetViews>
    <sheetView zoomScale="80" zoomScaleNormal="80" workbookViewId="0">
      <pane ySplit="5" topLeftCell="A6" activePane="bottomLeft" state="frozen"/>
      <selection pane="bottomLeft" activeCell="B9" sqref="B9"/>
    </sheetView>
  </sheetViews>
  <sheetFormatPr defaultColWidth="8.88671875" defaultRowHeight="14.4" x14ac:dyDescent="0.3"/>
  <cols>
    <col min="1" max="1" width="4.6640625" style="16" customWidth="1"/>
    <col min="2" max="2" width="31.5546875" style="16" bestFit="1" customWidth="1"/>
    <col min="3" max="3" width="16.109375" style="16" customWidth="1"/>
    <col min="4" max="6" width="12.6640625" style="16" customWidth="1"/>
    <col min="7" max="7" width="14.6640625" style="16" customWidth="1"/>
    <col min="8" max="8" width="13.6640625" style="16" customWidth="1"/>
    <col min="9" max="13" width="15.33203125" style="16" customWidth="1"/>
    <col min="14" max="14" width="17.5546875" style="16" bestFit="1" customWidth="1"/>
    <col min="15" max="16384" width="8.88671875" style="16"/>
  </cols>
  <sheetData>
    <row r="3" spans="1:14" ht="15" customHeight="1" thickBot="1" x14ac:dyDescent="0.35"/>
    <row r="4" spans="1:14" ht="32.4" customHeight="1" thickBot="1" x14ac:dyDescent="0.4">
      <c r="C4" s="17" t="s">
        <v>258</v>
      </c>
      <c r="D4" s="17" t="s">
        <v>258</v>
      </c>
      <c r="E4" s="17" t="s">
        <v>259</v>
      </c>
      <c r="F4" s="17" t="s">
        <v>259</v>
      </c>
      <c r="G4" s="17" t="s">
        <v>253</v>
      </c>
      <c r="H4" s="17" t="s">
        <v>253</v>
      </c>
      <c r="I4" s="17" t="s">
        <v>254</v>
      </c>
      <c r="J4" s="17" t="s">
        <v>254</v>
      </c>
      <c r="K4" s="17" t="s">
        <v>254</v>
      </c>
      <c r="L4" s="17" t="s">
        <v>255</v>
      </c>
      <c r="M4" s="17" t="s">
        <v>255</v>
      </c>
      <c r="N4" s="17" t="s">
        <v>255</v>
      </c>
    </row>
    <row r="5" spans="1:14" ht="77.7" customHeight="1" thickBot="1" x14ac:dyDescent="0.4">
      <c r="B5" s="18" t="s">
        <v>51</v>
      </c>
      <c r="C5" s="14" t="s">
        <v>52</v>
      </c>
      <c r="D5" s="14" t="s">
        <v>53</v>
      </c>
      <c r="E5" s="14" t="s">
        <v>52</v>
      </c>
      <c r="F5" s="14" t="s">
        <v>53</v>
      </c>
      <c r="G5" s="14" t="s">
        <v>52</v>
      </c>
      <c r="H5" s="14" t="s">
        <v>53</v>
      </c>
      <c r="I5" s="13" t="s">
        <v>52</v>
      </c>
      <c r="J5" s="13" t="s">
        <v>53</v>
      </c>
      <c r="K5" s="13" t="s">
        <v>54</v>
      </c>
      <c r="L5" s="13" t="s">
        <v>55</v>
      </c>
      <c r="M5" s="13" t="s">
        <v>56</v>
      </c>
      <c r="N5" s="19" t="s">
        <v>256</v>
      </c>
    </row>
    <row r="6" spans="1:14" ht="28.8" x14ac:dyDescent="0.3">
      <c r="B6" s="20"/>
      <c r="C6" s="21" t="s">
        <v>260</v>
      </c>
      <c r="D6" s="21" t="s">
        <v>260</v>
      </c>
      <c r="E6" s="21" t="s">
        <v>261</v>
      </c>
      <c r="F6" s="21" t="s">
        <v>261</v>
      </c>
      <c r="G6" s="21" t="s">
        <v>262</v>
      </c>
      <c r="H6" s="21" t="s">
        <v>262</v>
      </c>
      <c r="I6" s="21" t="s">
        <v>257</v>
      </c>
      <c r="J6" s="21" t="s">
        <v>257</v>
      </c>
      <c r="K6" s="21" t="s">
        <v>263</v>
      </c>
      <c r="L6" s="21" t="s">
        <v>255</v>
      </c>
      <c r="M6" s="21" t="s">
        <v>255</v>
      </c>
      <c r="N6" s="22" t="s">
        <v>255</v>
      </c>
    </row>
    <row r="7" spans="1:14" x14ac:dyDescent="0.3">
      <c r="B7" s="20"/>
      <c r="C7" s="23" t="s">
        <v>145</v>
      </c>
      <c r="D7" s="23" t="s">
        <v>146</v>
      </c>
      <c r="E7" s="23" t="s">
        <v>147</v>
      </c>
      <c r="F7" s="29" t="s">
        <v>148</v>
      </c>
      <c r="G7" s="23" t="s">
        <v>149</v>
      </c>
      <c r="H7" s="23" t="s">
        <v>150</v>
      </c>
      <c r="I7" s="23" t="s">
        <v>151</v>
      </c>
      <c r="J7" s="23" t="s">
        <v>152</v>
      </c>
      <c r="K7" s="23" t="s">
        <v>153</v>
      </c>
      <c r="L7" s="23" t="s">
        <v>154</v>
      </c>
      <c r="M7" s="23" t="s">
        <v>155</v>
      </c>
      <c r="N7" s="22" t="s">
        <v>156</v>
      </c>
    </row>
    <row r="8" spans="1:14" x14ac:dyDescent="0.3">
      <c r="A8" s="16">
        <v>1</v>
      </c>
      <c r="B8" s="24" t="s">
        <v>62</v>
      </c>
      <c r="C8" s="25">
        <v>40737.659999999996</v>
      </c>
      <c r="D8" s="25">
        <v>-8754.1699999999983</v>
      </c>
      <c r="E8" s="25">
        <v>42406.859999999993</v>
      </c>
      <c r="F8" s="25">
        <v>-9785.64</v>
      </c>
      <c r="G8" s="25">
        <v>42406.859999999993</v>
      </c>
      <c r="H8" s="25">
        <v>-10130.709999999999</v>
      </c>
      <c r="I8" s="25">
        <v>42406.859999999993</v>
      </c>
      <c r="J8" s="25">
        <v>-10130.709999999999</v>
      </c>
      <c r="K8" s="25">
        <v>1122497.8502232393</v>
      </c>
      <c r="L8" s="25">
        <v>386108.01876999543</v>
      </c>
      <c r="M8" s="25">
        <v>911768.44623000536</v>
      </c>
      <c r="N8" s="26">
        <f t="shared" ref="N8:N72" si="0">SUM(C8:M8)</f>
        <v>2549531.3252232401</v>
      </c>
    </row>
    <row r="9" spans="1:14" x14ac:dyDescent="0.3">
      <c r="A9" s="16">
        <v>2</v>
      </c>
      <c r="B9" s="24" t="s">
        <v>63</v>
      </c>
      <c r="C9" s="25">
        <v>225870.41000000003</v>
      </c>
      <c r="D9" s="25">
        <v>-60746.470000000059</v>
      </c>
      <c r="E9" s="25">
        <v>232332.81000000003</v>
      </c>
      <c r="F9" s="25">
        <v>-68074.580000000075</v>
      </c>
      <c r="G9" s="25">
        <v>232332.81000000003</v>
      </c>
      <c r="H9" s="25">
        <v>-70876.520000000048</v>
      </c>
      <c r="I9" s="25">
        <v>232332.81000000003</v>
      </c>
      <c r="J9" s="25">
        <v>-70876.520000000048</v>
      </c>
      <c r="K9" s="25">
        <v>261724.05978171679</v>
      </c>
      <c r="L9" s="25">
        <v>354627.47654</v>
      </c>
      <c r="M9" s="25">
        <v>121702.24346000003</v>
      </c>
      <c r="N9" s="26">
        <f t="shared" si="0"/>
        <v>1390348.5297817169</v>
      </c>
    </row>
    <row r="10" spans="1:14" x14ac:dyDescent="0.3">
      <c r="A10" s="16">
        <v>3</v>
      </c>
      <c r="B10" s="24" t="s">
        <v>64</v>
      </c>
      <c r="C10" s="25">
        <v>5013.5300000000007</v>
      </c>
      <c r="D10" s="25">
        <v>-1040.6900000000003</v>
      </c>
      <c r="E10" s="25">
        <v>5240.53</v>
      </c>
      <c r="F10" s="25">
        <v>-1165.8700000000003</v>
      </c>
      <c r="G10" s="25">
        <v>5240.53</v>
      </c>
      <c r="H10" s="25">
        <v>-1203.5400000000004</v>
      </c>
      <c r="I10" s="25">
        <v>5240.53</v>
      </c>
      <c r="J10" s="25">
        <v>-1203.5400000000004</v>
      </c>
      <c r="K10" s="25">
        <v>366649.34012814111</v>
      </c>
      <c r="L10" s="25">
        <v>60004.503724996364</v>
      </c>
      <c r="M10" s="25">
        <v>467400.14927500422</v>
      </c>
      <c r="N10" s="26">
        <f t="shared" si="0"/>
        <v>910175.4731281416</v>
      </c>
    </row>
    <row r="11" spans="1:14" x14ac:dyDescent="0.3">
      <c r="A11" s="16">
        <v>4</v>
      </c>
      <c r="B11" s="24" t="s">
        <v>65</v>
      </c>
      <c r="C11" s="25">
        <v>81610.189999999988</v>
      </c>
      <c r="D11" s="25">
        <v>-13154.26</v>
      </c>
      <c r="E11" s="25">
        <v>83690.930000000008</v>
      </c>
      <c r="F11" s="25">
        <v>-14147.039999999999</v>
      </c>
      <c r="G11" s="25">
        <v>83690.930000000008</v>
      </c>
      <c r="H11" s="25">
        <v>-14462.06</v>
      </c>
      <c r="I11" s="25">
        <v>83690.930000000008</v>
      </c>
      <c r="J11" s="25">
        <v>-14462.06</v>
      </c>
      <c r="K11" s="25">
        <v>65974.088463273831</v>
      </c>
      <c r="L11" s="25">
        <v>67076.360325000001</v>
      </c>
      <c r="M11" s="25">
        <v>23019.489675000008</v>
      </c>
      <c r="N11" s="26">
        <f t="shared" si="0"/>
        <v>432527.49846327386</v>
      </c>
    </row>
    <row r="12" spans="1:14" x14ac:dyDescent="0.3">
      <c r="A12" s="16">
        <v>5</v>
      </c>
      <c r="B12" s="24" t="s">
        <v>66</v>
      </c>
      <c r="C12" s="25">
        <v>149361.71</v>
      </c>
      <c r="D12" s="25">
        <v>-41374.55000000001</v>
      </c>
      <c r="E12" s="25">
        <v>153746.83000000002</v>
      </c>
      <c r="F12" s="25">
        <v>-46335.910000000011</v>
      </c>
      <c r="G12" s="25">
        <v>153746.83000000002</v>
      </c>
      <c r="H12" s="25">
        <v>-48268.860000000015</v>
      </c>
      <c r="I12" s="25">
        <v>153746.83000000002</v>
      </c>
      <c r="J12" s="25">
        <v>-48268.860000000015</v>
      </c>
      <c r="K12" s="25">
        <v>263554.21038238093</v>
      </c>
      <c r="L12" s="25">
        <v>237933.5191300016</v>
      </c>
      <c r="M12" s="25">
        <v>290922.51686999819</v>
      </c>
      <c r="N12" s="26">
        <f t="shared" si="0"/>
        <v>1218764.2663823809</v>
      </c>
    </row>
    <row r="13" spans="1:14" x14ac:dyDescent="0.3">
      <c r="A13" s="16">
        <v>6</v>
      </c>
      <c r="B13" s="24" t="s">
        <v>67</v>
      </c>
      <c r="C13" s="25">
        <v>86159.44</v>
      </c>
      <c r="D13" s="25">
        <v>-22128.62</v>
      </c>
      <c r="E13" s="25">
        <v>88574.829999999987</v>
      </c>
      <c r="F13" s="25">
        <v>-24703.9</v>
      </c>
      <c r="G13" s="25">
        <v>88574.829999999987</v>
      </c>
      <c r="H13" s="25">
        <v>-25728.31</v>
      </c>
      <c r="I13" s="25">
        <v>88574.829999999987</v>
      </c>
      <c r="J13" s="25">
        <v>-25728.31</v>
      </c>
      <c r="K13" s="25">
        <v>74304.609119077053</v>
      </c>
      <c r="L13" s="25">
        <v>113534.12073</v>
      </c>
      <c r="M13" s="25">
        <v>38963.019270000004</v>
      </c>
      <c r="N13" s="26">
        <f t="shared" si="0"/>
        <v>480396.53911907697</v>
      </c>
    </row>
    <row r="14" spans="1:14" x14ac:dyDescent="0.3">
      <c r="A14" s="16">
        <v>7</v>
      </c>
      <c r="B14" s="24" t="s">
        <v>68</v>
      </c>
      <c r="C14" s="25">
        <v>101053.61000000002</v>
      </c>
      <c r="D14" s="25">
        <v>-25900.260000000002</v>
      </c>
      <c r="E14" s="25">
        <v>103769.62</v>
      </c>
      <c r="F14" s="25">
        <v>-28968.399999999998</v>
      </c>
      <c r="G14" s="25">
        <v>103769.62</v>
      </c>
      <c r="H14" s="25">
        <v>-30140.629999999997</v>
      </c>
      <c r="I14" s="25">
        <v>103769.62</v>
      </c>
      <c r="J14" s="25">
        <v>-30140.629999999997</v>
      </c>
      <c r="K14" s="25">
        <v>55312.233224209733</v>
      </c>
      <c r="L14" s="25">
        <v>70315.210789999997</v>
      </c>
      <c r="M14" s="25">
        <v>24131.009210000007</v>
      </c>
      <c r="N14" s="26">
        <f t="shared" si="0"/>
        <v>446971.00322420971</v>
      </c>
    </row>
    <row r="15" spans="1:14" x14ac:dyDescent="0.3">
      <c r="A15" s="16">
        <v>8</v>
      </c>
      <c r="B15" s="24" t="s">
        <v>69</v>
      </c>
      <c r="C15" s="25">
        <v>131315.26999999999</v>
      </c>
      <c r="D15" s="25">
        <v>-36062.33</v>
      </c>
      <c r="E15" s="25">
        <v>135306.41999999998</v>
      </c>
      <c r="F15" s="25">
        <v>-40539.9</v>
      </c>
      <c r="G15" s="25">
        <v>135306.41999999998</v>
      </c>
      <c r="H15" s="25">
        <v>-42205.240000000005</v>
      </c>
      <c r="I15" s="25">
        <v>135306.41999999998</v>
      </c>
      <c r="J15" s="25">
        <v>-42205.240000000005</v>
      </c>
      <c r="K15" s="25">
        <v>194972.47970199896</v>
      </c>
      <c r="L15" s="25">
        <v>299787.67354499997</v>
      </c>
      <c r="M15" s="25">
        <v>102882.13645500001</v>
      </c>
      <c r="N15" s="26">
        <f t="shared" si="0"/>
        <v>973864.10970199888</v>
      </c>
    </row>
    <row r="16" spans="1:14" x14ac:dyDescent="0.3">
      <c r="A16" s="16">
        <v>9</v>
      </c>
      <c r="B16" s="24" t="s">
        <v>70</v>
      </c>
      <c r="C16" s="25">
        <v>333719.42000000004</v>
      </c>
      <c r="D16" s="25">
        <v>-85503.419999999984</v>
      </c>
      <c r="E16" s="25">
        <v>341785.16</v>
      </c>
      <c r="F16" s="25">
        <v>-94833.239999999991</v>
      </c>
      <c r="G16" s="25">
        <v>341785.16</v>
      </c>
      <c r="H16" s="25">
        <v>-98606.069999999978</v>
      </c>
      <c r="I16" s="25">
        <v>341785.16</v>
      </c>
      <c r="J16" s="25">
        <v>-98606.069999999978</v>
      </c>
      <c r="K16" s="25">
        <v>188146.20155931069</v>
      </c>
      <c r="L16" s="25">
        <v>99678.38012999999</v>
      </c>
      <c r="M16" s="25">
        <v>34207.959870000006</v>
      </c>
      <c r="N16" s="26">
        <f t="shared" si="0"/>
        <v>1303558.6415593107</v>
      </c>
    </row>
    <row r="17" spans="1:14" x14ac:dyDescent="0.3">
      <c r="A17" s="16">
        <v>10</v>
      </c>
      <c r="B17" s="24" t="s">
        <v>71</v>
      </c>
      <c r="C17" s="25">
        <v>30348.059999999998</v>
      </c>
      <c r="D17" s="25">
        <v>-7374.5899999999983</v>
      </c>
      <c r="E17" s="25">
        <v>31311.739999999998</v>
      </c>
      <c r="F17" s="25">
        <v>-8243.44</v>
      </c>
      <c r="G17" s="25">
        <v>31311.739999999998</v>
      </c>
      <c r="H17" s="25">
        <v>-8569.75</v>
      </c>
      <c r="I17" s="25">
        <v>31311.739999999998</v>
      </c>
      <c r="J17" s="25">
        <v>-8569.75</v>
      </c>
      <c r="K17" s="25">
        <v>63208.495059758861</v>
      </c>
      <c r="L17" s="25">
        <v>137170.78219500001</v>
      </c>
      <c r="M17" s="25">
        <v>47074.72780500001</v>
      </c>
      <c r="N17" s="26">
        <f t="shared" si="0"/>
        <v>338979.7550597589</v>
      </c>
    </row>
    <row r="18" spans="1:14" x14ac:dyDescent="0.3">
      <c r="A18" s="16">
        <v>11</v>
      </c>
      <c r="B18" s="24" t="s">
        <v>72</v>
      </c>
      <c r="C18" s="25">
        <v>110198.03000000014</v>
      </c>
      <c r="D18" s="25">
        <v>-30609.770000000142</v>
      </c>
      <c r="E18" s="25">
        <v>117702.34000000014</v>
      </c>
      <c r="F18" s="25">
        <v>-35631.060000000143</v>
      </c>
      <c r="G18" s="25">
        <v>117702.34000000014</v>
      </c>
      <c r="H18" s="25">
        <v>-37076.070000000153</v>
      </c>
      <c r="I18" s="25">
        <v>117702.34000000014</v>
      </c>
      <c r="J18" s="25">
        <v>-37076.070000000153</v>
      </c>
      <c r="K18" s="25">
        <v>1530196.3366685787</v>
      </c>
      <c r="L18" s="25">
        <v>790646.98376949667</v>
      </c>
      <c r="M18" s="25">
        <v>3013488.6512305718</v>
      </c>
      <c r="N18" s="26">
        <f t="shared" si="0"/>
        <v>5657244.0516686467</v>
      </c>
    </row>
    <row r="19" spans="1:14" x14ac:dyDescent="0.3">
      <c r="A19" s="16">
        <v>12</v>
      </c>
      <c r="B19" s="24" t="s">
        <v>73</v>
      </c>
      <c r="C19" s="25">
        <v>140462.47</v>
      </c>
      <c r="D19" s="25">
        <v>-35151.599999999999</v>
      </c>
      <c r="E19" s="25">
        <v>144868.38</v>
      </c>
      <c r="F19" s="25">
        <v>-39319.64</v>
      </c>
      <c r="G19" s="25">
        <v>144868.38</v>
      </c>
      <c r="H19" s="25">
        <v>-40868.989999999991</v>
      </c>
      <c r="I19" s="25">
        <v>144868.38</v>
      </c>
      <c r="J19" s="25">
        <v>-40868.989999999991</v>
      </c>
      <c r="K19" s="25">
        <v>211602.52430089665</v>
      </c>
      <c r="L19" s="25">
        <v>237564.12801000057</v>
      </c>
      <c r="M19" s="25">
        <v>273571.36498999933</v>
      </c>
      <c r="N19" s="26">
        <f t="shared" si="0"/>
        <v>1141596.4073008965</v>
      </c>
    </row>
    <row r="20" spans="1:14" x14ac:dyDescent="0.3">
      <c r="A20" s="16">
        <v>13</v>
      </c>
      <c r="B20" s="24" t="s">
        <v>74</v>
      </c>
      <c r="C20" s="25">
        <v>58879.159999999996</v>
      </c>
      <c r="D20" s="25">
        <v>-13900.490000000003</v>
      </c>
      <c r="E20" s="25">
        <v>60514.16</v>
      </c>
      <c r="F20" s="25">
        <v>-15410.119999999999</v>
      </c>
      <c r="G20" s="25">
        <v>60514.16</v>
      </c>
      <c r="H20" s="25">
        <v>-15983.08</v>
      </c>
      <c r="I20" s="25">
        <v>60514.16</v>
      </c>
      <c r="J20" s="25">
        <v>-15983.08</v>
      </c>
      <c r="K20" s="25">
        <v>277373.43266759702</v>
      </c>
      <c r="L20" s="25">
        <v>94213.385325002935</v>
      </c>
      <c r="M20" s="25">
        <v>293428.93767499668</v>
      </c>
      <c r="N20" s="26">
        <f t="shared" si="0"/>
        <v>844160.6256675967</v>
      </c>
    </row>
    <row r="21" spans="1:14" x14ac:dyDescent="0.3">
      <c r="A21" s="16">
        <v>14</v>
      </c>
      <c r="B21" s="24" t="s">
        <v>75</v>
      </c>
      <c r="C21" s="25">
        <v>51505.8</v>
      </c>
      <c r="D21" s="25">
        <v>-14327.85</v>
      </c>
      <c r="E21" s="25">
        <v>53280.05</v>
      </c>
      <c r="F21" s="25">
        <v>-16171.419999999998</v>
      </c>
      <c r="G21" s="25">
        <v>53280.05</v>
      </c>
      <c r="H21" s="25">
        <v>-16857.349999999999</v>
      </c>
      <c r="I21" s="25">
        <v>53280.05</v>
      </c>
      <c r="J21" s="25">
        <v>-16857.349999999999</v>
      </c>
      <c r="K21" s="25">
        <v>53065.276394605862</v>
      </c>
      <c r="L21" s="25">
        <v>151443.54702500001</v>
      </c>
      <c r="M21" s="25">
        <v>51972.902975000012</v>
      </c>
      <c r="N21" s="26">
        <f t="shared" si="0"/>
        <v>403613.70639460592</v>
      </c>
    </row>
    <row r="22" spans="1:14" x14ac:dyDescent="0.3">
      <c r="A22" s="16">
        <v>15</v>
      </c>
      <c r="B22" s="24" t="s">
        <v>76</v>
      </c>
      <c r="C22" s="25">
        <v>139730.07999999999</v>
      </c>
      <c r="D22" s="25">
        <v>-28446.939999999995</v>
      </c>
      <c r="E22" s="25">
        <v>143480.08000000002</v>
      </c>
      <c r="F22" s="25">
        <v>-31288.420000000002</v>
      </c>
      <c r="G22" s="25">
        <v>143480.08000000002</v>
      </c>
      <c r="H22" s="25">
        <v>-32345.679999999997</v>
      </c>
      <c r="I22" s="25">
        <v>143480.08000000002</v>
      </c>
      <c r="J22" s="25">
        <v>-32345.679999999997</v>
      </c>
      <c r="K22" s="25">
        <v>130506.11808123146</v>
      </c>
      <c r="L22" s="25">
        <v>152754.47006999998</v>
      </c>
      <c r="M22" s="25">
        <v>52422.789930000021</v>
      </c>
      <c r="N22" s="26">
        <f t="shared" si="0"/>
        <v>781426.97808123147</v>
      </c>
    </row>
    <row r="23" spans="1:14" x14ac:dyDescent="0.3">
      <c r="A23" s="16">
        <v>16</v>
      </c>
      <c r="B23" s="24" t="s">
        <v>77</v>
      </c>
      <c r="C23" s="25">
        <v>15085.81</v>
      </c>
      <c r="D23" s="25">
        <v>-3173.6400000000003</v>
      </c>
      <c r="E23" s="25">
        <v>15460.529999999999</v>
      </c>
      <c r="F23" s="25">
        <v>-3498.9399999999996</v>
      </c>
      <c r="G23" s="25">
        <v>15460.529999999999</v>
      </c>
      <c r="H23" s="25">
        <v>-3610.87</v>
      </c>
      <c r="I23" s="25">
        <v>15460.529999999999</v>
      </c>
      <c r="J23" s="25">
        <v>-3610.87</v>
      </c>
      <c r="K23" s="25">
        <v>115272.40256836482</v>
      </c>
      <c r="L23" s="25">
        <v>97419.969159999993</v>
      </c>
      <c r="M23" s="25">
        <v>33432.910840000011</v>
      </c>
      <c r="N23" s="26">
        <f t="shared" si="0"/>
        <v>293698.36256836483</v>
      </c>
    </row>
    <row r="24" spans="1:14" x14ac:dyDescent="0.3">
      <c r="A24" s="16">
        <v>17</v>
      </c>
      <c r="B24" s="24" t="s">
        <v>78</v>
      </c>
      <c r="C24" s="25">
        <v>9566.6</v>
      </c>
      <c r="D24" s="25">
        <v>-2294.5799999999995</v>
      </c>
      <c r="E24" s="25">
        <v>9995.58</v>
      </c>
      <c r="F24" s="25">
        <v>-2605.12</v>
      </c>
      <c r="G24" s="25">
        <v>9995.58</v>
      </c>
      <c r="H24" s="25">
        <v>-2699.7999999999993</v>
      </c>
      <c r="I24" s="25">
        <v>9995.58</v>
      </c>
      <c r="J24" s="25">
        <v>-2699.7999999999993</v>
      </c>
      <c r="K24" s="25">
        <v>17652.864213583049</v>
      </c>
      <c r="L24" s="25">
        <v>54358.818769999998</v>
      </c>
      <c r="M24" s="25">
        <v>18655.041230000006</v>
      </c>
      <c r="N24" s="26">
        <f t="shared" si="0"/>
        <v>119920.76421358305</v>
      </c>
    </row>
    <row r="25" spans="1:14" x14ac:dyDescent="0.3">
      <c r="A25" s="16">
        <v>18</v>
      </c>
      <c r="B25" s="24" t="s">
        <v>79</v>
      </c>
      <c r="C25" s="25">
        <v>13965.91</v>
      </c>
      <c r="D25" s="25">
        <v>-3675.9099999999985</v>
      </c>
      <c r="E25" s="25">
        <v>14467.369999999999</v>
      </c>
      <c r="F25" s="25">
        <v>-4150.909999999998</v>
      </c>
      <c r="G25" s="25">
        <v>14467.369999999999</v>
      </c>
      <c r="H25" s="25">
        <v>-4312.6899999999987</v>
      </c>
      <c r="I25" s="25">
        <v>14467.369999999999</v>
      </c>
      <c r="J25" s="25">
        <v>-4312.6899999999987</v>
      </c>
      <c r="K25" s="25">
        <v>293594.34539052594</v>
      </c>
      <c r="L25" s="25">
        <v>35801.94781001129</v>
      </c>
      <c r="M25" s="25">
        <v>396597.17418998724</v>
      </c>
      <c r="N25" s="26">
        <f t="shared" si="0"/>
        <v>766909.28739052452</v>
      </c>
    </row>
    <row r="26" spans="1:14" x14ac:dyDescent="0.3">
      <c r="A26" s="16">
        <v>19</v>
      </c>
      <c r="B26" s="24" t="s">
        <v>80</v>
      </c>
      <c r="C26" s="25">
        <v>214739.34</v>
      </c>
      <c r="D26" s="25">
        <v>-52744.250000000007</v>
      </c>
      <c r="E26" s="25">
        <v>221199.79</v>
      </c>
      <c r="F26" s="25">
        <v>-58862.19</v>
      </c>
      <c r="G26" s="25">
        <v>221199.79</v>
      </c>
      <c r="H26" s="25">
        <v>-61150.470000000008</v>
      </c>
      <c r="I26" s="25">
        <v>221199.79</v>
      </c>
      <c r="J26" s="25">
        <v>-61150.470000000008</v>
      </c>
      <c r="K26" s="25">
        <v>967606.41007509059</v>
      </c>
      <c r="L26" s="25">
        <v>750540.40396500356</v>
      </c>
      <c r="M26" s="25">
        <v>532819.839034996</v>
      </c>
      <c r="N26" s="26">
        <f t="shared" si="0"/>
        <v>2895397.9830750898</v>
      </c>
    </row>
    <row r="27" spans="1:14" x14ac:dyDescent="0.3">
      <c r="A27" s="16">
        <v>20</v>
      </c>
      <c r="B27" s="24" t="s">
        <v>81</v>
      </c>
      <c r="C27" s="25">
        <v>122380.63999999998</v>
      </c>
      <c r="D27" s="25">
        <v>-28471.589999999989</v>
      </c>
      <c r="E27" s="25">
        <v>126027.42</v>
      </c>
      <c r="F27" s="25">
        <v>-31649.60999999999</v>
      </c>
      <c r="G27" s="25">
        <v>126027.42</v>
      </c>
      <c r="H27" s="25">
        <v>-32850.069999999992</v>
      </c>
      <c r="I27" s="25">
        <v>126027.42</v>
      </c>
      <c r="J27" s="25">
        <v>-32850.069999999992</v>
      </c>
      <c r="K27" s="25">
        <v>162711.89100913334</v>
      </c>
      <c r="L27" s="25">
        <v>103847.24510499931</v>
      </c>
      <c r="M27" s="25">
        <v>102550.13789500079</v>
      </c>
      <c r="N27" s="26">
        <f t="shared" si="0"/>
        <v>743750.83400913328</v>
      </c>
    </row>
    <row r="28" spans="1:14" x14ac:dyDescent="0.3">
      <c r="A28" s="16">
        <v>21</v>
      </c>
      <c r="B28" s="24" t="s">
        <v>82</v>
      </c>
      <c r="C28" s="25">
        <v>304436.96000000025</v>
      </c>
      <c r="D28" s="25">
        <v>-79656.100000000239</v>
      </c>
      <c r="E28" s="25">
        <v>316018.93000000028</v>
      </c>
      <c r="F28" s="25">
        <v>-89753.500000000247</v>
      </c>
      <c r="G28" s="25">
        <v>316018.93000000028</v>
      </c>
      <c r="H28" s="25">
        <v>-93305.320000000269</v>
      </c>
      <c r="I28" s="25">
        <v>316018.93000000028</v>
      </c>
      <c r="J28" s="25">
        <v>-93305.320000000269</v>
      </c>
      <c r="K28" s="25">
        <v>475604.43473516416</v>
      </c>
      <c r="L28" s="25">
        <v>898676.96388500649</v>
      </c>
      <c r="M28" s="25">
        <v>674071.99811499252</v>
      </c>
      <c r="N28" s="26">
        <f t="shared" si="0"/>
        <v>2944826.9067351632</v>
      </c>
    </row>
    <row r="29" spans="1:14" x14ac:dyDescent="0.3">
      <c r="A29" s="16">
        <v>22</v>
      </c>
      <c r="B29" s="24" t="s">
        <v>83</v>
      </c>
      <c r="C29" s="25">
        <v>385580.83999999997</v>
      </c>
      <c r="D29" s="25">
        <v>-95844.139999999985</v>
      </c>
      <c r="E29" s="25">
        <v>395643.01999999996</v>
      </c>
      <c r="F29" s="25">
        <v>-106602.67</v>
      </c>
      <c r="G29" s="25">
        <v>395643.01999999996</v>
      </c>
      <c r="H29" s="25">
        <v>-110885.68</v>
      </c>
      <c r="I29" s="25">
        <v>395643.01999999996</v>
      </c>
      <c r="J29" s="25">
        <v>-110885.68</v>
      </c>
      <c r="K29" s="25">
        <v>431202.46244333463</v>
      </c>
      <c r="L29" s="25">
        <v>569281.58253000001</v>
      </c>
      <c r="M29" s="25">
        <v>195367.95747000008</v>
      </c>
      <c r="N29" s="26">
        <f t="shared" si="0"/>
        <v>2344143.732443335</v>
      </c>
    </row>
    <row r="30" spans="1:14" x14ac:dyDescent="0.3">
      <c r="A30" s="16">
        <v>23</v>
      </c>
      <c r="B30" s="24" t="s">
        <v>84</v>
      </c>
      <c r="C30" s="25">
        <v>62492.38</v>
      </c>
      <c r="D30" s="25">
        <v>-15505.449999999997</v>
      </c>
      <c r="E30" s="25">
        <v>64281.549999999988</v>
      </c>
      <c r="F30" s="25">
        <v>-17316.120000000003</v>
      </c>
      <c r="G30" s="25">
        <v>64281.549999999988</v>
      </c>
      <c r="H30" s="25">
        <v>-17981.340000000004</v>
      </c>
      <c r="I30" s="25">
        <v>64281.549999999988</v>
      </c>
      <c r="J30" s="25">
        <v>-17981.340000000004</v>
      </c>
      <c r="K30" s="25">
        <v>80353.168170378107</v>
      </c>
      <c r="L30" s="25">
        <v>100082.21926499998</v>
      </c>
      <c r="M30" s="25">
        <v>34346.550735000012</v>
      </c>
      <c r="N30" s="26">
        <f t="shared" si="0"/>
        <v>401334.71817037807</v>
      </c>
    </row>
    <row r="31" spans="1:14" x14ac:dyDescent="0.3">
      <c r="A31" s="16">
        <v>24</v>
      </c>
      <c r="B31" s="24" t="s">
        <v>85</v>
      </c>
      <c r="C31" s="25">
        <v>40723.46</v>
      </c>
      <c r="D31" s="25">
        <v>-8716.83</v>
      </c>
      <c r="E31" s="25">
        <v>41836.99</v>
      </c>
      <c r="F31" s="25">
        <v>-9639.9600000000009</v>
      </c>
      <c r="G31" s="25">
        <v>41836.99</v>
      </c>
      <c r="H31" s="25">
        <v>-9979.02</v>
      </c>
      <c r="I31" s="25">
        <v>41836.99</v>
      </c>
      <c r="J31" s="25">
        <v>-9979.02</v>
      </c>
      <c r="K31" s="25">
        <v>81292.809416577249</v>
      </c>
      <c r="L31" s="25">
        <v>79362.486464999994</v>
      </c>
      <c r="M31" s="25">
        <v>27235.883535000004</v>
      </c>
      <c r="N31" s="26">
        <f t="shared" si="0"/>
        <v>315810.77941657731</v>
      </c>
    </row>
    <row r="32" spans="1:14" x14ac:dyDescent="0.3">
      <c r="A32" s="16">
        <v>25</v>
      </c>
      <c r="B32" s="24" t="s">
        <v>86</v>
      </c>
      <c r="C32" s="25">
        <v>214458.95</v>
      </c>
      <c r="D32" s="25">
        <v>-59423.590000000004</v>
      </c>
      <c r="E32" s="25">
        <v>220250.47000000003</v>
      </c>
      <c r="F32" s="25">
        <v>-66700.800000000017</v>
      </c>
      <c r="G32" s="25">
        <v>220250.47000000003</v>
      </c>
      <c r="H32" s="25">
        <v>-69341.74000000002</v>
      </c>
      <c r="I32" s="25">
        <v>220250.47000000003</v>
      </c>
      <c r="J32" s="25">
        <v>-69341.74000000002</v>
      </c>
      <c r="K32" s="25">
        <v>160961.03209387523</v>
      </c>
      <c r="L32" s="25">
        <v>220465.50175499995</v>
      </c>
      <c r="M32" s="25">
        <v>75660.088245000021</v>
      </c>
      <c r="N32" s="26">
        <f t="shared" si="0"/>
        <v>1067489.1120938752</v>
      </c>
    </row>
    <row r="33" spans="1:14" x14ac:dyDescent="0.3">
      <c r="A33" s="16">
        <v>26</v>
      </c>
      <c r="B33" s="24" t="s">
        <v>87</v>
      </c>
      <c r="C33" s="25">
        <v>56822.010000000024</v>
      </c>
      <c r="D33" s="25">
        <v>-15126.200000000033</v>
      </c>
      <c r="E33" s="25">
        <v>59156.780000000028</v>
      </c>
      <c r="F33" s="25">
        <v>-17315.13000000003</v>
      </c>
      <c r="G33" s="25">
        <v>59156.780000000028</v>
      </c>
      <c r="H33" s="25">
        <v>-17964.870000000035</v>
      </c>
      <c r="I33" s="25">
        <v>59156.780000000028</v>
      </c>
      <c r="J33" s="25">
        <v>-17964.870000000035</v>
      </c>
      <c r="K33" s="25">
        <v>83720.063464714971</v>
      </c>
      <c r="L33" s="25">
        <v>254184.24922499998</v>
      </c>
      <c r="M33" s="25">
        <v>87231.800775000011</v>
      </c>
      <c r="N33" s="26">
        <f t="shared" si="0"/>
        <v>591057.39346471499</v>
      </c>
    </row>
    <row r="34" spans="1:14" x14ac:dyDescent="0.3">
      <c r="A34" s="16">
        <v>27</v>
      </c>
      <c r="B34" s="24" t="s">
        <v>88</v>
      </c>
      <c r="C34" s="25">
        <v>503314.85</v>
      </c>
      <c r="D34" s="25">
        <v>-127011.08000000002</v>
      </c>
      <c r="E34" s="25">
        <v>516199.70999999996</v>
      </c>
      <c r="F34" s="25">
        <v>-141289.02999999997</v>
      </c>
      <c r="G34" s="25">
        <v>516199.70999999996</v>
      </c>
      <c r="H34" s="25">
        <v>-147179.06999999995</v>
      </c>
      <c r="I34" s="25">
        <v>516199.70999999996</v>
      </c>
      <c r="J34" s="25">
        <v>-147179.06999999995</v>
      </c>
      <c r="K34" s="25">
        <v>1240894.5861962156</v>
      </c>
      <c r="L34" s="25">
        <v>439628.29974500084</v>
      </c>
      <c r="M34" s="25">
        <v>434551.0212549991</v>
      </c>
      <c r="N34" s="26">
        <f t="shared" si="0"/>
        <v>3604329.6371962153</v>
      </c>
    </row>
    <row r="35" spans="1:14" x14ac:dyDescent="0.3">
      <c r="A35" s="16">
        <v>28</v>
      </c>
      <c r="B35" s="24" t="s">
        <v>89</v>
      </c>
      <c r="C35" s="25">
        <v>36200.239999999991</v>
      </c>
      <c r="D35" s="25">
        <v>-7769.9199999999964</v>
      </c>
      <c r="E35" s="25">
        <v>37271.69</v>
      </c>
      <c r="F35" s="25">
        <v>-8608.1099999999969</v>
      </c>
      <c r="G35" s="25">
        <v>37271.69</v>
      </c>
      <c r="H35" s="25">
        <v>-8899.6899999999987</v>
      </c>
      <c r="I35" s="25">
        <v>37271.69</v>
      </c>
      <c r="J35" s="25">
        <v>-8899.6899999999987</v>
      </c>
      <c r="K35" s="25">
        <v>503791.63231984439</v>
      </c>
      <c r="L35" s="25">
        <v>74320.628235000957</v>
      </c>
      <c r="M35" s="25">
        <v>517888.2727649989</v>
      </c>
      <c r="N35" s="26">
        <f t="shared" si="0"/>
        <v>1209838.4333198443</v>
      </c>
    </row>
    <row r="36" spans="1:14" x14ac:dyDescent="0.3">
      <c r="A36" s="16">
        <v>29</v>
      </c>
      <c r="B36" s="24" t="s">
        <v>90</v>
      </c>
      <c r="C36" s="25">
        <v>64859.810000000012</v>
      </c>
      <c r="D36" s="25">
        <v>-16202.790000000006</v>
      </c>
      <c r="E36" s="25">
        <v>67319.19</v>
      </c>
      <c r="F36" s="25">
        <v>-18241.330000000005</v>
      </c>
      <c r="G36" s="25">
        <v>67319.19</v>
      </c>
      <c r="H36" s="25">
        <v>-18982.150000000005</v>
      </c>
      <c r="I36" s="25">
        <v>67319.19</v>
      </c>
      <c r="J36" s="25">
        <v>-18982.150000000005</v>
      </c>
      <c r="K36" s="25">
        <v>156377.48734804368</v>
      </c>
      <c r="L36" s="25">
        <v>389043.33658499998</v>
      </c>
      <c r="M36" s="25">
        <v>133513.19341500002</v>
      </c>
      <c r="N36" s="26">
        <f t="shared" si="0"/>
        <v>873342.9773480437</v>
      </c>
    </row>
    <row r="37" spans="1:14" x14ac:dyDescent="0.3">
      <c r="A37" s="16">
        <v>30</v>
      </c>
      <c r="B37" s="24" t="s">
        <v>91</v>
      </c>
      <c r="C37" s="25">
        <v>70748.079999999987</v>
      </c>
      <c r="D37" s="25">
        <v>-16648.989999999998</v>
      </c>
      <c r="E37" s="25">
        <v>72636.94</v>
      </c>
      <c r="F37" s="25">
        <v>-18504.599999999999</v>
      </c>
      <c r="G37" s="25">
        <v>72636.94</v>
      </c>
      <c r="H37" s="25">
        <v>-19232.269999999993</v>
      </c>
      <c r="I37" s="25">
        <v>72636.94</v>
      </c>
      <c r="J37" s="25">
        <v>-19232.269999999993</v>
      </c>
      <c r="K37" s="25">
        <v>932698.19149272912</v>
      </c>
      <c r="L37" s="25">
        <v>1131095.1897900067</v>
      </c>
      <c r="M37" s="25">
        <v>754901.31520999223</v>
      </c>
      <c r="N37" s="26">
        <f t="shared" si="0"/>
        <v>3033735.4664927283</v>
      </c>
    </row>
    <row r="38" spans="1:14" x14ac:dyDescent="0.3">
      <c r="A38" s="16">
        <v>31</v>
      </c>
      <c r="B38" s="24" t="s">
        <v>92</v>
      </c>
      <c r="C38" s="25">
        <v>177342.79000000007</v>
      </c>
      <c r="D38" s="25">
        <v>-46140.21000000005</v>
      </c>
      <c r="E38" s="25">
        <v>182839.94000000006</v>
      </c>
      <c r="F38" s="25">
        <v>-51636.53000000005</v>
      </c>
      <c r="G38" s="25">
        <v>182839.94000000006</v>
      </c>
      <c r="H38" s="25">
        <v>-53650.350000000049</v>
      </c>
      <c r="I38" s="25">
        <v>182839.94000000006</v>
      </c>
      <c r="J38" s="25">
        <v>-53650.350000000049</v>
      </c>
      <c r="K38" s="25">
        <v>218615.2315241897</v>
      </c>
      <c r="L38" s="25">
        <v>437706.69312999991</v>
      </c>
      <c r="M38" s="25">
        <v>150213.64687000003</v>
      </c>
      <c r="N38" s="26">
        <f t="shared" si="0"/>
        <v>1327320.7415241899</v>
      </c>
    </row>
    <row r="39" spans="1:14" x14ac:dyDescent="0.3">
      <c r="A39" s="16">
        <v>32</v>
      </c>
      <c r="B39" s="24" t="s">
        <v>93</v>
      </c>
      <c r="C39" s="25">
        <v>444724.21000000008</v>
      </c>
      <c r="D39" s="25">
        <v>-96841.38</v>
      </c>
      <c r="E39" s="25">
        <v>456995.36</v>
      </c>
      <c r="F39" s="25">
        <v>-107260.09000000003</v>
      </c>
      <c r="G39" s="25">
        <v>456995.36</v>
      </c>
      <c r="H39" s="25">
        <v>-111080.99000000002</v>
      </c>
      <c r="I39" s="25">
        <v>456995.36</v>
      </c>
      <c r="J39" s="25">
        <v>-111080.99000000002</v>
      </c>
      <c r="K39" s="25">
        <v>1159695.4808411559</v>
      </c>
      <c r="L39" s="25">
        <v>1490159.5959749999</v>
      </c>
      <c r="M39" s="25">
        <v>511397.9540250001</v>
      </c>
      <c r="N39" s="26">
        <f t="shared" si="0"/>
        <v>4550699.8708411558</v>
      </c>
    </row>
    <row r="40" spans="1:14" x14ac:dyDescent="0.3">
      <c r="A40" s="16">
        <v>33</v>
      </c>
      <c r="B40" s="24" t="s">
        <v>94</v>
      </c>
      <c r="C40" s="25">
        <v>3046.2400000000002</v>
      </c>
      <c r="D40" s="25">
        <v>-702.52000000000021</v>
      </c>
      <c r="E40" s="25">
        <v>3139.5499999999997</v>
      </c>
      <c r="F40" s="25">
        <v>-799.79999999999984</v>
      </c>
      <c r="G40" s="25">
        <v>3139.5499999999997</v>
      </c>
      <c r="H40" s="25">
        <v>-820.37999999999988</v>
      </c>
      <c r="I40" s="25">
        <v>3139.5499999999997</v>
      </c>
      <c r="J40" s="25">
        <v>-820.37999999999988</v>
      </c>
      <c r="K40" s="25">
        <v>266214.87600369711</v>
      </c>
      <c r="L40" s="25">
        <v>30309.778754997657</v>
      </c>
      <c r="M40" s="25">
        <v>265476.25724500266</v>
      </c>
      <c r="N40" s="26">
        <f t="shared" si="0"/>
        <v>571322.72200369742</v>
      </c>
    </row>
    <row r="41" spans="1:14" x14ac:dyDescent="0.3">
      <c r="A41" s="16">
        <v>34</v>
      </c>
      <c r="B41" s="24" t="s">
        <v>95</v>
      </c>
      <c r="C41" s="25">
        <v>95751.030000000013</v>
      </c>
      <c r="D41" s="25">
        <v>-26965.740000000013</v>
      </c>
      <c r="E41" s="25">
        <v>99459.000000000015</v>
      </c>
      <c r="F41" s="25">
        <v>-30521.160000000007</v>
      </c>
      <c r="G41" s="25">
        <v>99459.000000000015</v>
      </c>
      <c r="H41" s="25">
        <v>-31831.12000000001</v>
      </c>
      <c r="I41" s="25">
        <v>99459.000000000015</v>
      </c>
      <c r="J41" s="25">
        <v>-31831.12000000001</v>
      </c>
      <c r="K41" s="25">
        <v>343204.03233482764</v>
      </c>
      <c r="L41" s="25">
        <v>215143.7189699997</v>
      </c>
      <c r="M41" s="25">
        <v>328345.72403000033</v>
      </c>
      <c r="N41" s="26">
        <f t="shared" si="0"/>
        <v>1159672.3653348277</v>
      </c>
    </row>
    <row r="42" spans="1:14" x14ac:dyDescent="0.3">
      <c r="A42" s="16">
        <v>35</v>
      </c>
      <c r="B42" s="24" t="s">
        <v>96</v>
      </c>
      <c r="C42" s="25">
        <v>110869.15999999999</v>
      </c>
      <c r="D42" s="25">
        <v>-29728.390000000007</v>
      </c>
      <c r="E42" s="25">
        <v>113726.75</v>
      </c>
      <c r="F42" s="25">
        <v>-33206.630000000005</v>
      </c>
      <c r="G42" s="25">
        <v>113726.75</v>
      </c>
      <c r="H42" s="25">
        <v>-34581.449999999997</v>
      </c>
      <c r="I42" s="25">
        <v>113726.75</v>
      </c>
      <c r="J42" s="25">
        <v>-34581.449999999997</v>
      </c>
      <c r="K42" s="25">
        <v>88454.200449558688</v>
      </c>
      <c r="L42" s="25">
        <v>89429.913264999996</v>
      </c>
      <c r="M42" s="25">
        <v>30690.856735000008</v>
      </c>
      <c r="N42" s="26">
        <f t="shared" si="0"/>
        <v>528526.46044955868</v>
      </c>
    </row>
    <row r="43" spans="1:14" x14ac:dyDescent="0.3">
      <c r="A43" s="16">
        <v>36</v>
      </c>
      <c r="B43" s="24" t="s">
        <v>97</v>
      </c>
      <c r="C43" s="25">
        <v>203200.16999999998</v>
      </c>
      <c r="D43" s="25">
        <v>-51674.44000000001</v>
      </c>
      <c r="E43" s="25">
        <v>210387.28000000003</v>
      </c>
      <c r="F43" s="25">
        <v>-58123.330000000024</v>
      </c>
      <c r="G43" s="25">
        <v>210387.28000000003</v>
      </c>
      <c r="H43" s="25">
        <v>-60508.99000000002</v>
      </c>
      <c r="I43" s="25">
        <v>210387.28000000003</v>
      </c>
      <c r="J43" s="25">
        <v>-60508.99000000002</v>
      </c>
      <c r="K43" s="25">
        <v>914898.57795477915</v>
      </c>
      <c r="L43" s="25">
        <v>867324.63944501488</v>
      </c>
      <c r="M43" s="25">
        <v>772474.82955498318</v>
      </c>
      <c r="N43" s="26">
        <f t="shared" si="0"/>
        <v>3158244.3069547769</v>
      </c>
    </row>
    <row r="44" spans="1:14" x14ac:dyDescent="0.3">
      <c r="A44" s="16">
        <v>37</v>
      </c>
      <c r="B44" s="24" t="s">
        <v>98</v>
      </c>
      <c r="C44" s="25">
        <v>125785.60000000001</v>
      </c>
      <c r="D44" s="25">
        <v>-31702.33</v>
      </c>
      <c r="E44" s="25">
        <v>129006.92</v>
      </c>
      <c r="F44" s="25">
        <v>-35409.699999999997</v>
      </c>
      <c r="G44" s="25">
        <v>129006.92</v>
      </c>
      <c r="H44" s="25">
        <v>-36815.929999999993</v>
      </c>
      <c r="I44" s="25">
        <v>129006.92</v>
      </c>
      <c r="J44" s="25">
        <v>-36815.929999999993</v>
      </c>
      <c r="K44" s="25">
        <v>114876.57957793187</v>
      </c>
      <c r="L44" s="25">
        <v>100765.79682999999</v>
      </c>
      <c r="M44" s="25">
        <v>34581.14317000001</v>
      </c>
      <c r="N44" s="26">
        <f t="shared" si="0"/>
        <v>622285.98957793193</v>
      </c>
    </row>
    <row r="45" spans="1:14" x14ac:dyDescent="0.3">
      <c r="A45" s="16">
        <v>38</v>
      </c>
      <c r="B45" s="24" t="s">
        <v>99</v>
      </c>
      <c r="C45" s="25">
        <v>166347.66000000006</v>
      </c>
      <c r="D45" s="25">
        <v>-45762.410000000084</v>
      </c>
      <c r="E45" s="25">
        <v>171510.15000000008</v>
      </c>
      <c r="F45" s="25">
        <v>-51451.710000000079</v>
      </c>
      <c r="G45" s="25">
        <v>171510.15000000008</v>
      </c>
      <c r="H45" s="25">
        <v>-53517.440000000082</v>
      </c>
      <c r="I45" s="25">
        <v>171510.15000000008</v>
      </c>
      <c r="J45" s="25">
        <v>-53517.440000000082</v>
      </c>
      <c r="K45" s="25">
        <v>169366.82845007483</v>
      </c>
      <c r="L45" s="25">
        <v>349549.45794499997</v>
      </c>
      <c r="M45" s="25">
        <v>119959.55205500002</v>
      </c>
      <c r="N45" s="26">
        <f t="shared" si="0"/>
        <v>1115504.9484500748</v>
      </c>
    </row>
    <row r="46" spans="1:14" x14ac:dyDescent="0.3">
      <c r="A46" s="16">
        <v>39</v>
      </c>
      <c r="B46" s="24" t="s">
        <v>100</v>
      </c>
      <c r="C46" s="25">
        <v>10317.39</v>
      </c>
      <c r="D46" s="25">
        <v>-2379.5099999999993</v>
      </c>
      <c r="E46" s="25">
        <v>10654.109999999999</v>
      </c>
      <c r="F46" s="25">
        <v>-2645.3299999999995</v>
      </c>
      <c r="G46" s="25">
        <v>10654.109999999999</v>
      </c>
      <c r="H46" s="25">
        <v>-2736.3399999999992</v>
      </c>
      <c r="I46" s="25">
        <v>10654.109999999999</v>
      </c>
      <c r="J46" s="25">
        <v>-2736.3399999999992</v>
      </c>
      <c r="K46" s="25">
        <v>557240.56684604229</v>
      </c>
      <c r="L46" s="25">
        <v>73830.754679999358</v>
      </c>
      <c r="M46" s="25">
        <v>316161.99732000072</v>
      </c>
      <c r="N46" s="26">
        <f t="shared" si="0"/>
        <v>979015.51884604222</v>
      </c>
    </row>
    <row r="47" spans="1:14" x14ac:dyDescent="0.3">
      <c r="A47" s="16">
        <v>40</v>
      </c>
      <c r="B47" s="24" t="s">
        <v>101</v>
      </c>
      <c r="C47" s="25">
        <v>303067.30000000005</v>
      </c>
      <c r="D47" s="25">
        <v>-82480.280000000028</v>
      </c>
      <c r="E47" s="25">
        <v>310577.26</v>
      </c>
      <c r="F47" s="25">
        <v>-92199.940000000017</v>
      </c>
      <c r="G47" s="25">
        <v>310577.26</v>
      </c>
      <c r="H47" s="25">
        <v>-95873.770000000019</v>
      </c>
      <c r="I47" s="25">
        <v>310577.26</v>
      </c>
      <c r="J47" s="25">
        <v>-95873.770000000019</v>
      </c>
      <c r="K47" s="25">
        <v>303642.93721122824</v>
      </c>
      <c r="L47" s="25">
        <v>276256.51517499995</v>
      </c>
      <c r="M47" s="25">
        <v>94806.634825000016</v>
      </c>
      <c r="N47" s="26">
        <f t="shared" si="0"/>
        <v>1543077.4072112283</v>
      </c>
    </row>
    <row r="48" spans="1:14" x14ac:dyDescent="0.3">
      <c r="A48" s="16">
        <v>41</v>
      </c>
      <c r="B48" s="24" t="s">
        <v>102</v>
      </c>
      <c r="C48" s="25">
        <v>41899.19</v>
      </c>
      <c r="D48" s="25">
        <v>-11180.08</v>
      </c>
      <c r="E48" s="25">
        <v>43200.759999999995</v>
      </c>
      <c r="F48" s="25">
        <v>-12530.98</v>
      </c>
      <c r="G48" s="25">
        <v>43200.759999999995</v>
      </c>
      <c r="H48" s="25">
        <v>-13055.939999999999</v>
      </c>
      <c r="I48" s="25">
        <v>43200.759999999995</v>
      </c>
      <c r="J48" s="25">
        <v>-13055.939999999999</v>
      </c>
      <c r="K48" s="25">
        <v>83965.673880794566</v>
      </c>
      <c r="L48" s="25">
        <v>145554.18721999999</v>
      </c>
      <c r="M48" s="25">
        <v>49951.772780000007</v>
      </c>
      <c r="N48" s="26">
        <f t="shared" si="0"/>
        <v>401150.16388079454</v>
      </c>
    </row>
    <row r="49" spans="1:14" x14ac:dyDescent="0.3">
      <c r="A49" s="16">
        <v>42</v>
      </c>
      <c r="B49" s="24" t="s">
        <v>103</v>
      </c>
      <c r="C49" s="25">
        <v>44507.839999999997</v>
      </c>
      <c r="D49" s="25">
        <v>-12704.779999999999</v>
      </c>
      <c r="E49" s="25">
        <v>45630.689999999988</v>
      </c>
      <c r="F49" s="25">
        <v>-14222.939999999997</v>
      </c>
      <c r="G49" s="25">
        <v>45630.689999999988</v>
      </c>
      <c r="H49" s="25">
        <v>-14860.64</v>
      </c>
      <c r="I49" s="25">
        <v>45630.689999999988</v>
      </c>
      <c r="J49" s="25">
        <v>-14860.64</v>
      </c>
      <c r="K49" s="25">
        <v>58803.422614025199</v>
      </c>
      <c r="L49" s="25">
        <v>49876.578854999992</v>
      </c>
      <c r="M49" s="25">
        <v>17116.811145000003</v>
      </c>
      <c r="N49" s="26">
        <f t="shared" si="0"/>
        <v>250547.72261402517</v>
      </c>
    </row>
    <row r="50" spans="1:14" x14ac:dyDescent="0.3">
      <c r="A50" s="16">
        <v>43</v>
      </c>
      <c r="B50" s="24" t="s">
        <v>104</v>
      </c>
      <c r="C50" s="25">
        <v>148408.72999999998</v>
      </c>
      <c r="D50" s="25">
        <v>-38586.429999999993</v>
      </c>
      <c r="E50" s="25">
        <v>152530.01</v>
      </c>
      <c r="F50" s="25">
        <v>-43174.859999999993</v>
      </c>
      <c r="G50" s="25">
        <v>152530.01</v>
      </c>
      <c r="H50" s="25">
        <v>-44840.419999999991</v>
      </c>
      <c r="I50" s="25">
        <v>152530.01</v>
      </c>
      <c r="J50" s="25">
        <v>-44840.419999999991</v>
      </c>
      <c r="K50" s="25">
        <v>774965.6598305041</v>
      </c>
      <c r="L50" s="25">
        <v>129325.70278499812</v>
      </c>
      <c r="M50" s="25">
        <v>384809.55821500218</v>
      </c>
      <c r="N50" s="26">
        <f t="shared" si="0"/>
        <v>1723657.5508305044</v>
      </c>
    </row>
    <row r="51" spans="1:14" x14ac:dyDescent="0.3">
      <c r="A51" s="16">
        <v>44</v>
      </c>
      <c r="B51" s="24" t="s">
        <v>105</v>
      </c>
      <c r="C51" s="25">
        <v>21298.239999999998</v>
      </c>
      <c r="D51" s="25">
        <v>-5126.4400000000005</v>
      </c>
      <c r="E51" s="25">
        <v>21989.35</v>
      </c>
      <c r="F51" s="25">
        <v>-5726.77</v>
      </c>
      <c r="G51" s="25">
        <v>21989.35</v>
      </c>
      <c r="H51" s="25">
        <v>-5952.3700000000008</v>
      </c>
      <c r="I51" s="25">
        <v>21989.35</v>
      </c>
      <c r="J51" s="25">
        <v>-5952.3700000000008</v>
      </c>
      <c r="K51" s="25">
        <v>17649.419729829035</v>
      </c>
      <c r="L51" s="25">
        <v>29073.134474999999</v>
      </c>
      <c r="M51" s="25">
        <v>9977.4155250000022</v>
      </c>
      <c r="N51" s="26">
        <f t="shared" si="0"/>
        <v>121208.30972982902</v>
      </c>
    </row>
    <row r="52" spans="1:14" x14ac:dyDescent="0.3">
      <c r="A52" s="16">
        <v>45</v>
      </c>
      <c r="B52" s="24" t="s">
        <v>106</v>
      </c>
      <c r="C52" s="25">
        <v>182851.92000000004</v>
      </c>
      <c r="D52" s="25">
        <v>-51259.510000000009</v>
      </c>
      <c r="E52" s="25">
        <v>188903.72</v>
      </c>
      <c r="F52" s="25">
        <v>-57780.12000000001</v>
      </c>
      <c r="G52" s="25">
        <v>188903.72</v>
      </c>
      <c r="H52" s="25">
        <v>-60215.320000000007</v>
      </c>
      <c r="I52" s="25">
        <v>188903.72</v>
      </c>
      <c r="J52" s="25">
        <v>-60215.320000000007</v>
      </c>
      <c r="K52" s="25">
        <v>285878.00077105185</v>
      </c>
      <c r="L52" s="25">
        <v>505170.73693999997</v>
      </c>
      <c r="M52" s="25">
        <v>173366.18306000004</v>
      </c>
      <c r="N52" s="26">
        <f t="shared" si="0"/>
        <v>1484507.7307710517</v>
      </c>
    </row>
    <row r="53" spans="1:14" x14ac:dyDescent="0.3">
      <c r="A53" s="16">
        <v>46</v>
      </c>
      <c r="B53" s="24" t="s">
        <v>107</v>
      </c>
      <c r="C53" s="25">
        <v>51321.86</v>
      </c>
      <c r="D53" s="25">
        <v>-12615.79</v>
      </c>
      <c r="E53" s="25">
        <v>52488.530000000006</v>
      </c>
      <c r="F53" s="25">
        <v>-14009.54</v>
      </c>
      <c r="G53" s="25">
        <v>52488.530000000006</v>
      </c>
      <c r="H53" s="25">
        <v>-14526.070000000002</v>
      </c>
      <c r="I53" s="25">
        <v>52488.530000000006</v>
      </c>
      <c r="J53" s="25">
        <v>-14526.070000000002</v>
      </c>
      <c r="K53" s="25">
        <v>28517.10129557343</v>
      </c>
      <c r="L53" s="25">
        <v>12537.819254999999</v>
      </c>
      <c r="M53" s="25">
        <v>4302.7707450000007</v>
      </c>
      <c r="N53" s="26">
        <f t="shared" si="0"/>
        <v>198467.67129557341</v>
      </c>
    </row>
    <row r="54" spans="1:14" x14ac:dyDescent="0.3">
      <c r="A54" s="16">
        <v>47</v>
      </c>
      <c r="B54" s="24" t="s">
        <v>108</v>
      </c>
      <c r="C54" s="25">
        <v>29712.17</v>
      </c>
      <c r="D54" s="25">
        <v>-6963.65</v>
      </c>
      <c r="E54" s="25">
        <v>30517.59</v>
      </c>
      <c r="F54" s="25">
        <v>-7728.920000000001</v>
      </c>
      <c r="G54" s="25">
        <v>30517.59</v>
      </c>
      <c r="H54" s="25">
        <v>-8018.6</v>
      </c>
      <c r="I54" s="25">
        <v>30517.59</v>
      </c>
      <c r="J54" s="25">
        <v>-8018.6</v>
      </c>
      <c r="K54" s="25">
        <v>36695.74094637495</v>
      </c>
      <c r="L54" s="25">
        <v>45288.113680000002</v>
      </c>
      <c r="M54" s="25">
        <v>15542.126320000003</v>
      </c>
      <c r="N54" s="26">
        <f t="shared" si="0"/>
        <v>188061.15094637495</v>
      </c>
    </row>
    <row r="55" spans="1:14" x14ac:dyDescent="0.3">
      <c r="A55" s="16">
        <v>48</v>
      </c>
      <c r="B55" s="24" t="s">
        <v>109</v>
      </c>
      <c r="C55" s="25">
        <v>83758.16</v>
      </c>
      <c r="D55" s="25">
        <v>-21440.16</v>
      </c>
      <c r="E55" s="25">
        <v>85987.64</v>
      </c>
      <c r="F55" s="25">
        <v>-23917.27</v>
      </c>
      <c r="G55" s="25">
        <v>85987.64</v>
      </c>
      <c r="H55" s="25">
        <v>-24879.149999999998</v>
      </c>
      <c r="I55" s="25">
        <v>85987.64</v>
      </c>
      <c r="J55" s="25">
        <v>-24879.149999999998</v>
      </c>
      <c r="K55" s="25">
        <v>87973.916207872797</v>
      </c>
      <c r="L55" s="25">
        <v>83291.391644999996</v>
      </c>
      <c r="M55" s="25">
        <v>28584.218355000008</v>
      </c>
      <c r="N55" s="26">
        <f t="shared" si="0"/>
        <v>446454.87620787276</v>
      </c>
    </row>
    <row r="56" spans="1:14" x14ac:dyDescent="0.3">
      <c r="A56" s="16">
        <v>49</v>
      </c>
      <c r="B56" s="24" t="s">
        <v>110</v>
      </c>
      <c r="C56" s="25">
        <v>81711.23</v>
      </c>
      <c r="D56" s="25">
        <v>-17265.55</v>
      </c>
      <c r="E56" s="25">
        <v>83737.350000000006</v>
      </c>
      <c r="F56" s="25">
        <v>-19067.89</v>
      </c>
      <c r="G56" s="25">
        <v>83737.350000000006</v>
      </c>
      <c r="H56" s="25">
        <v>-19739.100000000002</v>
      </c>
      <c r="I56" s="25">
        <v>83737.350000000006</v>
      </c>
      <c r="J56" s="25">
        <v>-19739.100000000002</v>
      </c>
      <c r="K56" s="25">
        <v>62781.525507179336</v>
      </c>
      <c r="L56" s="25">
        <v>51911.639824999998</v>
      </c>
      <c r="M56" s="25">
        <v>17815.210175000004</v>
      </c>
      <c r="N56" s="26">
        <f t="shared" si="0"/>
        <v>389620.01550717937</v>
      </c>
    </row>
    <row r="57" spans="1:14" x14ac:dyDescent="0.3">
      <c r="A57" s="16">
        <v>50</v>
      </c>
      <c r="B57" s="24" t="s">
        <v>111</v>
      </c>
      <c r="C57" s="25">
        <v>2797.87</v>
      </c>
      <c r="D57" s="25">
        <v>-587.99</v>
      </c>
      <c r="E57" s="25">
        <v>2924.5499999999997</v>
      </c>
      <c r="F57" s="25">
        <v>-670.83999999999992</v>
      </c>
      <c r="G57" s="25">
        <v>2924.5499999999997</v>
      </c>
      <c r="H57" s="25">
        <v>-690.08999999999992</v>
      </c>
      <c r="I57" s="25">
        <v>2924.5499999999997</v>
      </c>
      <c r="J57" s="25">
        <v>-690.08999999999992</v>
      </c>
      <c r="K57" s="25">
        <v>400013.96493350482</v>
      </c>
      <c r="L57" s="25">
        <v>46280.26416000363</v>
      </c>
      <c r="M57" s="25">
        <v>395599.40383999597</v>
      </c>
      <c r="N57" s="26">
        <f t="shared" si="0"/>
        <v>850826.14293350442</v>
      </c>
    </row>
    <row r="58" spans="1:14" x14ac:dyDescent="0.3">
      <c r="A58" s="16">
        <v>51</v>
      </c>
      <c r="B58" s="24" t="s">
        <v>112</v>
      </c>
      <c r="C58" s="25">
        <v>19011.16</v>
      </c>
      <c r="D58" s="25">
        <v>-4919.329999999999</v>
      </c>
      <c r="E58" s="25">
        <v>19693.510000000002</v>
      </c>
      <c r="F58" s="25">
        <v>-5539.6099999999988</v>
      </c>
      <c r="G58" s="25">
        <v>19693.510000000002</v>
      </c>
      <c r="H58" s="25">
        <v>-5769.4799999999987</v>
      </c>
      <c r="I58" s="25">
        <v>19693.510000000002</v>
      </c>
      <c r="J58" s="25">
        <v>-5769.4799999999987</v>
      </c>
      <c r="K58" s="25">
        <v>110318.95680540011</v>
      </c>
      <c r="L58" s="25">
        <v>58878.425139999621</v>
      </c>
      <c r="M58" s="25">
        <v>98723.060860000449</v>
      </c>
      <c r="N58" s="26">
        <f t="shared" si="0"/>
        <v>324014.23280540021</v>
      </c>
    </row>
    <row r="59" spans="1:14" x14ac:dyDescent="0.3">
      <c r="A59" s="16">
        <v>52</v>
      </c>
      <c r="B59" s="24" t="s">
        <v>113</v>
      </c>
      <c r="C59" s="25">
        <v>28360.690000000039</v>
      </c>
      <c r="D59" s="25">
        <v>-7832.1100000000406</v>
      </c>
      <c r="E59" s="25">
        <v>29936.77000000004</v>
      </c>
      <c r="F59" s="25">
        <v>-9064.9400000000442</v>
      </c>
      <c r="G59" s="25">
        <v>29936.77000000004</v>
      </c>
      <c r="H59" s="25">
        <v>-9435.6700000000437</v>
      </c>
      <c r="I59" s="25">
        <v>29936.77000000004</v>
      </c>
      <c r="J59" s="25">
        <v>-9435.6700000000437</v>
      </c>
      <c r="K59" s="25">
        <v>446353.28500006936</v>
      </c>
      <c r="L59" s="25">
        <v>240011.72387500567</v>
      </c>
      <c r="M59" s="25">
        <v>585502.31712499366</v>
      </c>
      <c r="N59" s="26">
        <f t="shared" si="0"/>
        <v>1354269.9360000687</v>
      </c>
    </row>
    <row r="60" spans="1:14" x14ac:dyDescent="0.3">
      <c r="A60" s="16">
        <v>53</v>
      </c>
      <c r="B60" s="24" t="s">
        <v>114</v>
      </c>
      <c r="C60" s="25">
        <v>214826.19000000003</v>
      </c>
      <c r="D60" s="25">
        <v>-55135.640000000014</v>
      </c>
      <c r="E60" s="25">
        <v>221190.33000000005</v>
      </c>
      <c r="F60" s="25">
        <v>-61735.750000000022</v>
      </c>
      <c r="G60" s="25">
        <v>221190.33000000005</v>
      </c>
      <c r="H60" s="25">
        <v>-64189.460000000028</v>
      </c>
      <c r="I60" s="25">
        <v>221190.33000000005</v>
      </c>
      <c r="J60" s="25">
        <v>-64189.460000000028</v>
      </c>
      <c r="K60" s="25">
        <v>1815146.6753209517</v>
      </c>
      <c r="L60" s="25">
        <v>422973.64117505227</v>
      </c>
      <c r="M60" s="25">
        <v>831156.84482494078</v>
      </c>
      <c r="N60" s="26">
        <f t="shared" si="0"/>
        <v>3702424.0313209449</v>
      </c>
    </row>
    <row r="61" spans="1:14" x14ac:dyDescent="0.3">
      <c r="A61" s="16">
        <v>54</v>
      </c>
      <c r="B61" s="24" t="s">
        <v>115</v>
      </c>
      <c r="C61" s="25">
        <v>54309.900000000009</v>
      </c>
      <c r="D61" s="25">
        <v>-13644.180000000002</v>
      </c>
      <c r="E61" s="25">
        <v>56034.259999999995</v>
      </c>
      <c r="F61" s="25">
        <v>-15247.69</v>
      </c>
      <c r="G61" s="25">
        <v>56034.259999999995</v>
      </c>
      <c r="H61" s="25">
        <v>-15841.79</v>
      </c>
      <c r="I61" s="25">
        <v>56034.259999999995</v>
      </c>
      <c r="J61" s="25">
        <v>-15841.79</v>
      </c>
      <c r="K61" s="25">
        <v>47250.455634520549</v>
      </c>
      <c r="L61" s="25">
        <v>87899.027694999982</v>
      </c>
      <c r="M61" s="25">
        <v>30165.482305000005</v>
      </c>
      <c r="N61" s="26">
        <f t="shared" si="0"/>
        <v>327152.1956345205</v>
      </c>
    </row>
    <row r="62" spans="1:14" x14ac:dyDescent="0.3">
      <c r="A62" s="16">
        <v>55</v>
      </c>
      <c r="B62" s="24" t="s">
        <v>116</v>
      </c>
      <c r="C62" s="25">
        <v>50794.91</v>
      </c>
      <c r="D62" s="25">
        <v>-13837.450000000004</v>
      </c>
      <c r="E62" s="25">
        <v>52071.55</v>
      </c>
      <c r="F62" s="25">
        <v>-15455.400000000001</v>
      </c>
      <c r="G62" s="25">
        <v>52071.55</v>
      </c>
      <c r="H62" s="25">
        <v>-16135.910000000003</v>
      </c>
      <c r="I62" s="25">
        <v>52071.55</v>
      </c>
      <c r="J62" s="25">
        <v>-16135.910000000003</v>
      </c>
      <c r="K62" s="25">
        <v>76663.529097701758</v>
      </c>
      <c r="L62" s="25">
        <v>83233.156854999994</v>
      </c>
      <c r="M62" s="25">
        <v>28564.233145000006</v>
      </c>
      <c r="N62" s="26">
        <f t="shared" si="0"/>
        <v>333905.8090977018</v>
      </c>
    </row>
    <row r="63" spans="1:14" x14ac:dyDescent="0.3">
      <c r="A63" s="16">
        <v>56</v>
      </c>
      <c r="B63" s="24" t="s">
        <v>117</v>
      </c>
      <c r="C63" s="25">
        <v>198001.84999999998</v>
      </c>
      <c r="D63" s="25">
        <v>-51457.979999999996</v>
      </c>
      <c r="E63" s="25">
        <v>204117.13999999998</v>
      </c>
      <c r="F63" s="25">
        <v>-57576.219999999994</v>
      </c>
      <c r="G63" s="25">
        <v>204117.13999999998</v>
      </c>
      <c r="H63" s="25">
        <v>-59936.720000000008</v>
      </c>
      <c r="I63" s="25">
        <v>204117.13999999998</v>
      </c>
      <c r="J63" s="25">
        <v>-59936.720000000008</v>
      </c>
      <c r="K63" s="25">
        <v>188748.17343228112</v>
      </c>
      <c r="L63" s="25">
        <v>333995.25226999994</v>
      </c>
      <c r="M63" s="25">
        <v>114621.60773000003</v>
      </c>
      <c r="N63" s="26">
        <f t="shared" si="0"/>
        <v>1218810.6634322812</v>
      </c>
    </row>
    <row r="64" spans="1:14" x14ac:dyDescent="0.3">
      <c r="A64" s="16">
        <v>57</v>
      </c>
      <c r="B64" s="24" t="s">
        <v>118</v>
      </c>
      <c r="C64" s="25">
        <v>199109.34000000008</v>
      </c>
      <c r="D64" s="25">
        <v>-54048.790000000045</v>
      </c>
      <c r="E64" s="25">
        <v>204390.13000000006</v>
      </c>
      <c r="F64" s="25">
        <v>-60374.790000000037</v>
      </c>
      <c r="G64" s="25">
        <v>204390.13000000006</v>
      </c>
      <c r="H64" s="25">
        <v>-62900.630000000048</v>
      </c>
      <c r="I64" s="25">
        <v>204390.13000000006</v>
      </c>
      <c r="J64" s="25">
        <v>-62900.630000000048</v>
      </c>
      <c r="K64" s="25">
        <v>463212.91858202143</v>
      </c>
      <c r="L64" s="25">
        <v>117326.16447500228</v>
      </c>
      <c r="M64" s="25">
        <v>258567.91052499745</v>
      </c>
      <c r="N64" s="26">
        <f t="shared" si="0"/>
        <v>1411161.8835820213</v>
      </c>
    </row>
    <row r="65" spans="1:14" x14ac:dyDescent="0.3">
      <c r="A65" s="16">
        <v>58</v>
      </c>
      <c r="B65" s="24" t="s">
        <v>119</v>
      </c>
      <c r="C65" s="25">
        <v>34410.75</v>
      </c>
      <c r="D65" s="25">
        <v>-8174.720000000003</v>
      </c>
      <c r="E65" s="25">
        <v>35407.31</v>
      </c>
      <c r="F65" s="25">
        <v>-9121.880000000001</v>
      </c>
      <c r="G65" s="25">
        <v>35407.31</v>
      </c>
      <c r="H65" s="25">
        <v>-9465.010000000002</v>
      </c>
      <c r="I65" s="25">
        <v>35407.31</v>
      </c>
      <c r="J65" s="25">
        <v>-9465.010000000002</v>
      </c>
      <c r="K65" s="25">
        <v>37573.861688394856</v>
      </c>
      <c r="L65" s="25">
        <v>36335.262939999993</v>
      </c>
      <c r="M65" s="25">
        <v>12469.657060000001</v>
      </c>
      <c r="N65" s="26">
        <f t="shared" si="0"/>
        <v>190784.84168839481</v>
      </c>
    </row>
    <row r="66" spans="1:14" x14ac:dyDescent="0.3">
      <c r="A66" s="16">
        <v>59</v>
      </c>
      <c r="B66" s="24" t="s">
        <v>120</v>
      </c>
      <c r="C66" s="25">
        <v>185736.52999999997</v>
      </c>
      <c r="D66" s="25">
        <v>-50183.970000000008</v>
      </c>
      <c r="E66" s="25">
        <v>191440.54</v>
      </c>
      <c r="F66" s="25">
        <v>-56285.810000000027</v>
      </c>
      <c r="G66" s="25">
        <v>191440.54</v>
      </c>
      <c r="H66" s="25">
        <v>-58674.140000000014</v>
      </c>
      <c r="I66" s="25">
        <v>191440.54</v>
      </c>
      <c r="J66" s="25">
        <v>-58674.140000000014</v>
      </c>
      <c r="K66" s="25">
        <v>126717.74113006775</v>
      </c>
      <c r="L66" s="25">
        <v>290773.85569999996</v>
      </c>
      <c r="M66" s="25">
        <v>99788.74430000002</v>
      </c>
      <c r="N66" s="26">
        <f t="shared" si="0"/>
        <v>1053520.4311300677</v>
      </c>
    </row>
    <row r="67" spans="1:14" x14ac:dyDescent="0.3">
      <c r="A67" s="16">
        <v>60</v>
      </c>
      <c r="B67" s="24" t="s">
        <v>121</v>
      </c>
      <c r="C67" s="25">
        <v>154378.06</v>
      </c>
      <c r="D67" s="25">
        <v>-42928.939999999988</v>
      </c>
      <c r="E67" s="25">
        <v>158368.94999999998</v>
      </c>
      <c r="F67" s="25">
        <v>-48032.979999999996</v>
      </c>
      <c r="G67" s="25">
        <v>158368.94999999998</v>
      </c>
      <c r="H67" s="25">
        <v>-50038.319999999992</v>
      </c>
      <c r="I67" s="25">
        <v>158368.94999999998</v>
      </c>
      <c r="J67" s="25">
        <v>-50038.319999999992</v>
      </c>
      <c r="K67" s="25">
        <v>738588.76211395755</v>
      </c>
      <c r="L67" s="25">
        <v>218848.39564000026</v>
      </c>
      <c r="M67" s="25">
        <v>317105.4653599998</v>
      </c>
      <c r="N67" s="26">
        <f t="shared" si="0"/>
        <v>1712988.9731139576</v>
      </c>
    </row>
    <row r="68" spans="1:14" x14ac:dyDescent="0.3">
      <c r="A68" s="16">
        <v>61</v>
      </c>
      <c r="B68" s="24" t="s">
        <v>122</v>
      </c>
      <c r="C68" s="25">
        <v>8889.9</v>
      </c>
      <c r="D68" s="25">
        <v>-1899.1000000000006</v>
      </c>
      <c r="E68" s="25">
        <v>9095.1500000000015</v>
      </c>
      <c r="F68" s="25">
        <v>-2089.44</v>
      </c>
      <c r="G68" s="25">
        <v>9095.1500000000015</v>
      </c>
      <c r="H68" s="25">
        <v>-2167.7699999999995</v>
      </c>
      <c r="I68" s="25">
        <v>9095.1500000000015</v>
      </c>
      <c r="J68" s="25">
        <v>-2167.7699999999995</v>
      </c>
      <c r="K68" s="25">
        <v>18024.045682594413</v>
      </c>
      <c r="L68" s="25">
        <v>6346.1775599999992</v>
      </c>
      <c r="M68" s="25">
        <v>2177.9024400000003</v>
      </c>
      <c r="N68" s="26">
        <f t="shared" si="0"/>
        <v>54399.395682594411</v>
      </c>
    </row>
    <row r="69" spans="1:14" x14ac:dyDescent="0.3">
      <c r="A69" s="16">
        <v>62</v>
      </c>
      <c r="B69" s="24" t="s">
        <v>123</v>
      </c>
      <c r="C69" s="25">
        <v>80678.879999999976</v>
      </c>
      <c r="D69" s="25">
        <v>-19668.589999999997</v>
      </c>
      <c r="E69" s="25">
        <v>83524.28</v>
      </c>
      <c r="F69" s="25">
        <v>-22037.869999999995</v>
      </c>
      <c r="G69" s="25">
        <v>83524.28</v>
      </c>
      <c r="H69" s="25">
        <v>-22846.509999999995</v>
      </c>
      <c r="I69" s="25">
        <v>83524.28</v>
      </c>
      <c r="J69" s="25">
        <v>-22846.509999999995</v>
      </c>
      <c r="K69" s="25">
        <v>313299.20076799236</v>
      </c>
      <c r="L69" s="25">
        <v>272432.88229499897</v>
      </c>
      <c r="M69" s="25">
        <v>221724.33170500118</v>
      </c>
      <c r="N69" s="26">
        <f t="shared" si="0"/>
        <v>1051308.6547679924</v>
      </c>
    </row>
    <row r="70" spans="1:14" x14ac:dyDescent="0.3">
      <c r="A70" s="16">
        <v>63</v>
      </c>
      <c r="B70" s="24" t="s">
        <v>124</v>
      </c>
      <c r="C70" s="25">
        <v>46801.380000000005</v>
      </c>
      <c r="D70" s="25">
        <v>-11131.420000000002</v>
      </c>
      <c r="E70" s="25">
        <v>47973.03</v>
      </c>
      <c r="F70" s="25">
        <v>-12343.990000000002</v>
      </c>
      <c r="G70" s="25">
        <v>47973.03</v>
      </c>
      <c r="H70" s="25">
        <v>-12820.840000000004</v>
      </c>
      <c r="I70" s="25">
        <v>47973.03</v>
      </c>
      <c r="J70" s="25">
        <v>-12820.840000000004</v>
      </c>
      <c r="K70" s="25">
        <v>74256.491460272897</v>
      </c>
      <c r="L70" s="25">
        <v>81116.796484999984</v>
      </c>
      <c r="M70" s="25">
        <v>27837.933515000008</v>
      </c>
      <c r="N70" s="26">
        <f t="shared" si="0"/>
        <v>324814.60146027285</v>
      </c>
    </row>
    <row r="71" spans="1:14" x14ac:dyDescent="0.3">
      <c r="A71" s="16">
        <v>64</v>
      </c>
      <c r="B71" s="24" t="s">
        <v>125</v>
      </c>
      <c r="C71" s="25">
        <v>237671.11000000004</v>
      </c>
      <c r="D71" s="25">
        <v>-57732.820000000007</v>
      </c>
      <c r="E71" s="25">
        <v>244423.64</v>
      </c>
      <c r="F71" s="25">
        <v>-64371.410000000011</v>
      </c>
      <c r="G71" s="25">
        <v>244423.64</v>
      </c>
      <c r="H71" s="25">
        <v>-66872.290000000008</v>
      </c>
      <c r="I71" s="25">
        <v>244423.64</v>
      </c>
      <c r="J71" s="25">
        <v>-66872.290000000008</v>
      </c>
      <c r="K71" s="25">
        <v>288791.98096649721</v>
      </c>
      <c r="L71" s="25">
        <v>219706.46166999973</v>
      </c>
      <c r="M71" s="25">
        <v>134452.24033000029</v>
      </c>
      <c r="N71" s="26">
        <f t="shared" si="0"/>
        <v>1358043.902966497</v>
      </c>
    </row>
    <row r="72" spans="1:14" x14ac:dyDescent="0.3">
      <c r="A72" s="16">
        <v>65</v>
      </c>
      <c r="B72" s="24" t="s">
        <v>126</v>
      </c>
      <c r="C72" s="25">
        <v>57799.729999999996</v>
      </c>
      <c r="D72" s="25">
        <v>-11238.869999999999</v>
      </c>
      <c r="E72" s="25">
        <v>59477.3</v>
      </c>
      <c r="F72" s="25">
        <v>-12333.380000000001</v>
      </c>
      <c r="G72" s="25">
        <v>59477.3</v>
      </c>
      <c r="H72" s="25">
        <v>-12692.84</v>
      </c>
      <c r="I72" s="25">
        <v>59477.3</v>
      </c>
      <c r="J72" s="25">
        <v>-12692.84</v>
      </c>
      <c r="K72" s="25">
        <v>193536.47468005095</v>
      </c>
      <c r="L72" s="25">
        <v>82642.58967500001</v>
      </c>
      <c r="M72" s="25">
        <v>119693.11932499999</v>
      </c>
      <c r="N72" s="26">
        <f t="shared" si="0"/>
        <v>583145.88368005096</v>
      </c>
    </row>
    <row r="73" spans="1:14" x14ac:dyDescent="0.3">
      <c r="A73" s="16">
        <v>66</v>
      </c>
      <c r="B73" s="24" t="s">
        <v>127</v>
      </c>
      <c r="C73" s="25">
        <v>62001.2</v>
      </c>
      <c r="D73" s="25">
        <v>-14623.5</v>
      </c>
      <c r="E73" s="25">
        <v>63721.210000000006</v>
      </c>
      <c r="F73" s="25">
        <v>-16261.919999999998</v>
      </c>
      <c r="G73" s="25">
        <v>63721.210000000006</v>
      </c>
      <c r="H73" s="25">
        <v>-16895.18</v>
      </c>
      <c r="I73" s="25">
        <v>63721.210000000006</v>
      </c>
      <c r="J73" s="25">
        <v>-16895.18</v>
      </c>
      <c r="K73" s="25">
        <v>373810.45577021653</v>
      </c>
      <c r="L73" s="25">
        <v>90880.720414999669</v>
      </c>
      <c r="M73" s="25">
        <v>198482.32658500041</v>
      </c>
      <c r="N73" s="26">
        <f t="shared" ref="N73:N91" si="1">SUM(C73:M73)</f>
        <v>851662.5527702166</v>
      </c>
    </row>
    <row r="74" spans="1:14" x14ac:dyDescent="0.3">
      <c r="A74" s="16">
        <v>67</v>
      </c>
      <c r="B74" s="24" t="s">
        <v>128</v>
      </c>
      <c r="C74" s="25">
        <v>238537.31000000006</v>
      </c>
      <c r="D74" s="25">
        <v>-64345.890000000058</v>
      </c>
      <c r="E74" s="25">
        <v>246315.97000000006</v>
      </c>
      <c r="F74" s="25">
        <v>-72365.850000000049</v>
      </c>
      <c r="G74" s="25">
        <v>246315.97000000006</v>
      </c>
      <c r="H74" s="25">
        <v>-75398.810000000056</v>
      </c>
      <c r="I74" s="25">
        <v>246315.97000000006</v>
      </c>
      <c r="J74" s="25">
        <v>-75398.810000000056</v>
      </c>
      <c r="K74" s="25">
        <v>266589.0699251953</v>
      </c>
      <c r="L74" s="25">
        <v>451334.69862500008</v>
      </c>
      <c r="M74" s="25">
        <v>154890.55137500004</v>
      </c>
      <c r="N74" s="26">
        <f t="shared" si="1"/>
        <v>1562790.1799251954</v>
      </c>
    </row>
    <row r="75" spans="1:14" x14ac:dyDescent="0.3">
      <c r="A75" s="16">
        <v>68</v>
      </c>
      <c r="B75" s="24" t="s">
        <v>129</v>
      </c>
      <c r="C75" s="25">
        <v>114552.48</v>
      </c>
      <c r="D75" s="25">
        <v>-29078.559999999998</v>
      </c>
      <c r="E75" s="25">
        <v>117600.44</v>
      </c>
      <c r="F75" s="25">
        <v>-32400.609999999993</v>
      </c>
      <c r="G75" s="25">
        <v>117600.44</v>
      </c>
      <c r="H75" s="25">
        <v>-33658.21</v>
      </c>
      <c r="I75" s="25">
        <v>117600.44</v>
      </c>
      <c r="J75" s="25">
        <v>-33658.21</v>
      </c>
      <c r="K75" s="25">
        <v>569536.71971797885</v>
      </c>
      <c r="L75" s="25">
        <v>135924.54130999971</v>
      </c>
      <c r="M75" s="25">
        <v>221697.54069000034</v>
      </c>
      <c r="N75" s="26">
        <f t="shared" si="1"/>
        <v>1265717.0117179791</v>
      </c>
    </row>
    <row r="76" spans="1:14" x14ac:dyDescent="0.3">
      <c r="A76" s="16">
        <v>69</v>
      </c>
      <c r="B76" s="24" t="s">
        <v>251</v>
      </c>
      <c r="C76" s="25">
        <v>88886.01999999999</v>
      </c>
      <c r="D76" s="25">
        <v>-23579.839999999993</v>
      </c>
      <c r="E76" s="25">
        <v>91791.72</v>
      </c>
      <c r="F76" s="25">
        <v>-26471.67</v>
      </c>
      <c r="G76" s="25">
        <v>91791.72</v>
      </c>
      <c r="H76" s="25">
        <v>-27574.6</v>
      </c>
      <c r="I76" s="25">
        <v>91791.72</v>
      </c>
      <c r="J76" s="25">
        <v>-27574.6</v>
      </c>
      <c r="K76" s="25">
        <v>416942.76390661567</v>
      </c>
      <c r="L76" s="25">
        <v>210516.36856001252</v>
      </c>
      <c r="M76" s="25">
        <v>538042.32843998587</v>
      </c>
      <c r="N76" s="26">
        <f t="shared" si="1"/>
        <v>1424561.9309066141</v>
      </c>
    </row>
    <row r="77" spans="1:14" x14ac:dyDescent="0.3">
      <c r="A77" s="16">
        <v>70</v>
      </c>
      <c r="B77" s="24" t="s">
        <v>130</v>
      </c>
      <c r="C77" s="25">
        <v>25081.29</v>
      </c>
      <c r="D77" s="25">
        <v>-6386.74</v>
      </c>
      <c r="E77" s="25">
        <v>26247.14</v>
      </c>
      <c r="F77" s="25">
        <v>-7273.2399999999989</v>
      </c>
      <c r="G77" s="25">
        <v>26247.14</v>
      </c>
      <c r="H77" s="25">
        <v>-7569.8699999999981</v>
      </c>
      <c r="I77" s="25">
        <v>26247.14</v>
      </c>
      <c r="J77" s="25">
        <v>-7569.8699999999981</v>
      </c>
      <c r="K77" s="25">
        <v>33613.303395633222</v>
      </c>
      <c r="L77" s="25">
        <v>147817.742685</v>
      </c>
      <c r="M77" s="25">
        <v>50728.587315000012</v>
      </c>
      <c r="N77" s="26">
        <f t="shared" si="1"/>
        <v>307182.62339563324</v>
      </c>
    </row>
    <row r="78" spans="1:14" x14ac:dyDescent="0.3">
      <c r="A78" s="16">
        <v>71</v>
      </c>
      <c r="B78" s="24" t="s">
        <v>131</v>
      </c>
      <c r="C78" s="25">
        <v>79161.960000000006</v>
      </c>
      <c r="D78" s="25">
        <v>-18008.870000000003</v>
      </c>
      <c r="E78" s="25">
        <v>81148.87999999999</v>
      </c>
      <c r="F78" s="25">
        <v>-19916.780000000002</v>
      </c>
      <c r="G78" s="25">
        <v>81148.87999999999</v>
      </c>
      <c r="H78" s="25">
        <v>-20693.98</v>
      </c>
      <c r="I78" s="25">
        <v>81148.87999999999</v>
      </c>
      <c r="J78" s="25">
        <v>-20693.98</v>
      </c>
      <c r="K78" s="25">
        <v>91048.446328869468</v>
      </c>
      <c r="L78" s="25">
        <v>74253.630680000002</v>
      </c>
      <c r="M78" s="25">
        <v>25482.609320000007</v>
      </c>
      <c r="N78" s="26">
        <f t="shared" si="1"/>
        <v>434079.67632886942</v>
      </c>
    </row>
    <row r="79" spans="1:14" x14ac:dyDescent="0.3">
      <c r="A79" s="16">
        <v>72</v>
      </c>
      <c r="B79" s="24" t="s">
        <v>132</v>
      </c>
      <c r="C79" s="25">
        <v>4601.7700000000004</v>
      </c>
      <c r="D79" s="25">
        <v>-1046.1800000000003</v>
      </c>
      <c r="E79" s="25">
        <v>4862.3900000000003</v>
      </c>
      <c r="F79" s="25">
        <v>-1189.1600000000001</v>
      </c>
      <c r="G79" s="25">
        <v>4862.3900000000003</v>
      </c>
      <c r="H79" s="25">
        <v>-1232.2800000000002</v>
      </c>
      <c r="I79" s="25">
        <v>4862.3900000000003</v>
      </c>
      <c r="J79" s="25">
        <v>-1232.2800000000002</v>
      </c>
      <c r="K79" s="25">
        <v>587842.08597782126</v>
      </c>
      <c r="L79" s="25">
        <v>36726.587030017545</v>
      </c>
      <c r="M79" s="25">
        <v>707028.59596998</v>
      </c>
      <c r="N79" s="26">
        <f t="shared" si="1"/>
        <v>1346086.3089778188</v>
      </c>
    </row>
    <row r="80" spans="1:14" x14ac:dyDescent="0.3">
      <c r="A80" s="16">
        <v>73</v>
      </c>
      <c r="B80" s="24" t="s">
        <v>133</v>
      </c>
      <c r="C80" s="25">
        <v>44919.27</v>
      </c>
      <c r="D80" s="25">
        <v>-11116.150000000001</v>
      </c>
      <c r="E80" s="25">
        <v>46131.17</v>
      </c>
      <c r="F80" s="25">
        <v>-12331.880000000001</v>
      </c>
      <c r="G80" s="25">
        <v>46131.17</v>
      </c>
      <c r="H80" s="25">
        <v>-12805.64</v>
      </c>
      <c r="I80" s="25">
        <v>46131.17</v>
      </c>
      <c r="J80" s="25">
        <v>-12805.64</v>
      </c>
      <c r="K80" s="25">
        <v>55930.019803704949</v>
      </c>
      <c r="L80" s="25">
        <v>63432.84433</v>
      </c>
      <c r="M80" s="25">
        <v>21769.095670000006</v>
      </c>
      <c r="N80" s="26">
        <f t="shared" si="1"/>
        <v>275385.4298037049</v>
      </c>
    </row>
    <row r="81" spans="1:14" x14ac:dyDescent="0.3">
      <c r="A81" s="16">
        <v>74</v>
      </c>
      <c r="B81" s="24" t="s">
        <v>134</v>
      </c>
      <c r="C81" s="25">
        <v>154792.67000000016</v>
      </c>
      <c r="D81" s="25">
        <v>-42343.260000000184</v>
      </c>
      <c r="E81" s="25">
        <v>160055.45000000016</v>
      </c>
      <c r="F81" s="25">
        <v>-48054.680000000168</v>
      </c>
      <c r="G81" s="25">
        <v>160055.45000000016</v>
      </c>
      <c r="H81" s="25">
        <v>-49892.530000000166</v>
      </c>
      <c r="I81" s="25">
        <v>160055.45000000016</v>
      </c>
      <c r="J81" s="25">
        <v>-49892.530000000166</v>
      </c>
      <c r="K81" s="25">
        <v>678358.07397480682</v>
      </c>
      <c r="L81" s="25">
        <v>418498.86115002353</v>
      </c>
      <c r="M81" s="25">
        <v>726723.02784997341</v>
      </c>
      <c r="N81" s="26">
        <f t="shared" si="1"/>
        <v>2268355.982974804</v>
      </c>
    </row>
    <row r="82" spans="1:14" x14ac:dyDescent="0.3">
      <c r="A82" s="16">
        <v>75</v>
      </c>
      <c r="B82" s="24" t="s">
        <v>135</v>
      </c>
      <c r="C82" s="25">
        <v>8344.4600000000009</v>
      </c>
      <c r="D82" s="25">
        <v>-1774.42</v>
      </c>
      <c r="E82" s="25">
        <v>8545.07</v>
      </c>
      <c r="F82" s="25">
        <v>-1970.4900000000002</v>
      </c>
      <c r="G82" s="25">
        <v>8545.07</v>
      </c>
      <c r="H82" s="25">
        <v>-2033.79</v>
      </c>
      <c r="I82" s="25">
        <v>8545.07</v>
      </c>
      <c r="J82" s="25">
        <v>-2033.79</v>
      </c>
      <c r="K82" s="25">
        <v>13848.641961482857</v>
      </c>
      <c r="L82" s="25">
        <v>8077.0804999999991</v>
      </c>
      <c r="M82" s="25">
        <v>2771.9195000000009</v>
      </c>
      <c r="N82" s="26">
        <f t="shared" si="1"/>
        <v>50864.821961482856</v>
      </c>
    </row>
    <row r="83" spans="1:14" x14ac:dyDescent="0.3">
      <c r="A83" s="16">
        <v>76</v>
      </c>
      <c r="B83" s="24" t="s">
        <v>136</v>
      </c>
      <c r="C83" s="25">
        <v>41244.409999999996</v>
      </c>
      <c r="D83" s="25">
        <v>-10078.82</v>
      </c>
      <c r="E83" s="25">
        <v>42208.03</v>
      </c>
      <c r="F83" s="25">
        <v>-11288.86</v>
      </c>
      <c r="G83" s="25">
        <v>42208.03</v>
      </c>
      <c r="H83" s="25">
        <v>-11651.54</v>
      </c>
      <c r="I83" s="25">
        <v>42208.03</v>
      </c>
      <c r="J83" s="25">
        <v>-11651.54</v>
      </c>
      <c r="K83" s="25">
        <v>68753.859958063316</v>
      </c>
      <c r="L83" s="25">
        <v>139400.88727499999</v>
      </c>
      <c r="M83" s="25">
        <v>47840.062725000018</v>
      </c>
      <c r="N83" s="26">
        <f t="shared" si="1"/>
        <v>379192.54995806335</v>
      </c>
    </row>
    <row r="84" spans="1:14" x14ac:dyDescent="0.3">
      <c r="A84" s="16">
        <v>77</v>
      </c>
      <c r="B84" s="24" t="s">
        <v>137</v>
      </c>
      <c r="C84" s="25">
        <v>3278.6000000000004</v>
      </c>
      <c r="D84" s="25">
        <v>-873.11000000000013</v>
      </c>
      <c r="E84" s="25">
        <v>3368.65</v>
      </c>
      <c r="F84" s="25">
        <v>-984.43000000000018</v>
      </c>
      <c r="G84" s="25">
        <v>3368.65</v>
      </c>
      <c r="H84" s="25">
        <v>-1021.1400000000003</v>
      </c>
      <c r="I84" s="25">
        <v>3368.65</v>
      </c>
      <c r="J84" s="25">
        <v>-1021.1400000000003</v>
      </c>
      <c r="K84" s="25">
        <v>21855.056524746702</v>
      </c>
      <c r="L84" s="25">
        <v>23946.738269999998</v>
      </c>
      <c r="M84" s="25">
        <v>8218.1217300000026</v>
      </c>
      <c r="N84" s="26">
        <f t="shared" si="1"/>
        <v>63504.646524746699</v>
      </c>
    </row>
    <row r="85" spans="1:14" ht="14.4" customHeight="1" x14ac:dyDescent="0.3">
      <c r="A85" s="16">
        <v>78</v>
      </c>
      <c r="B85" s="24" t="s">
        <v>138</v>
      </c>
      <c r="C85" s="25">
        <v>375181.70000000007</v>
      </c>
      <c r="D85" s="25">
        <v>-103355.62000000002</v>
      </c>
      <c r="E85" s="25">
        <v>384701.94</v>
      </c>
      <c r="F85" s="25">
        <v>-115457.27000000005</v>
      </c>
      <c r="G85" s="25">
        <v>384701.94</v>
      </c>
      <c r="H85" s="25">
        <v>-120077.92000000001</v>
      </c>
      <c r="I85" s="25">
        <v>384701.94</v>
      </c>
      <c r="J85" s="25">
        <v>-120077.92000000001</v>
      </c>
      <c r="K85" s="25">
        <v>463342.77062850929</v>
      </c>
      <c r="L85" s="25">
        <v>397077.49665999995</v>
      </c>
      <c r="M85" s="25">
        <v>136270.38334000003</v>
      </c>
      <c r="N85" s="26">
        <f t="shared" si="1"/>
        <v>2067009.4406285093</v>
      </c>
    </row>
    <row r="86" spans="1:14" ht="14.4" customHeight="1" x14ac:dyDescent="0.3">
      <c r="A86" s="16">
        <v>79</v>
      </c>
      <c r="B86" s="24" t="s">
        <v>139</v>
      </c>
      <c r="C86" s="25">
        <v>1005784.2900000005</v>
      </c>
      <c r="D86" s="25">
        <v>-275523.66000000044</v>
      </c>
      <c r="E86" s="25">
        <v>1037350.1600000004</v>
      </c>
      <c r="F86" s="25">
        <v>-309455.58000000048</v>
      </c>
      <c r="G86" s="25">
        <v>1037350.1600000004</v>
      </c>
      <c r="H86" s="25">
        <v>-322567.32000000047</v>
      </c>
      <c r="I86" s="25">
        <v>1037350.1600000004</v>
      </c>
      <c r="J86" s="25">
        <v>-322567.32000000047</v>
      </c>
      <c r="K86" s="25">
        <v>2382928.7260049223</v>
      </c>
      <c r="L86" s="25">
        <v>2972724.2198700188</v>
      </c>
      <c r="M86" s="25">
        <v>1720429.8821299798</v>
      </c>
      <c r="N86" s="26">
        <f t="shared" si="1"/>
        <v>9963803.7180049196</v>
      </c>
    </row>
    <row r="87" spans="1:14" ht="14.4" customHeight="1" x14ac:dyDescent="0.3">
      <c r="A87" s="16">
        <v>80</v>
      </c>
      <c r="B87" s="24" t="s">
        <v>140</v>
      </c>
      <c r="C87" s="25">
        <v>63096.75</v>
      </c>
      <c r="D87" s="25">
        <v>-15740.38</v>
      </c>
      <c r="E87" s="25">
        <v>64638.36</v>
      </c>
      <c r="F87" s="25">
        <v>-17534.339999999997</v>
      </c>
      <c r="G87" s="25">
        <v>64638.36</v>
      </c>
      <c r="H87" s="25">
        <v>-18208.38</v>
      </c>
      <c r="I87" s="25">
        <v>64638.36</v>
      </c>
      <c r="J87" s="25">
        <v>-18208.38</v>
      </c>
      <c r="K87" s="25">
        <v>67656.740574292009</v>
      </c>
      <c r="L87" s="25">
        <v>46336.704704999996</v>
      </c>
      <c r="M87" s="25">
        <v>15901.985295000004</v>
      </c>
      <c r="N87" s="26">
        <f t="shared" si="1"/>
        <v>317215.780574292</v>
      </c>
    </row>
    <row r="88" spans="1:14" x14ac:dyDescent="0.3">
      <c r="A88" s="16">
        <v>81</v>
      </c>
      <c r="B88" s="24" t="s">
        <v>141</v>
      </c>
      <c r="C88" s="25">
        <v>200286.64</v>
      </c>
      <c r="D88" s="25">
        <v>-49088.550000000017</v>
      </c>
      <c r="E88" s="25">
        <v>205907.23</v>
      </c>
      <c r="F88" s="25">
        <v>-54740.010000000009</v>
      </c>
      <c r="G88" s="25">
        <v>205907.23</v>
      </c>
      <c r="H88" s="25">
        <v>-56984.610000000008</v>
      </c>
      <c r="I88" s="25">
        <v>205907.23</v>
      </c>
      <c r="J88" s="25">
        <v>-56984.610000000008</v>
      </c>
      <c r="K88" s="25">
        <v>329784.45942758687</v>
      </c>
      <c r="L88" s="25">
        <v>584860.63216999953</v>
      </c>
      <c r="M88" s="25">
        <v>315152.67483000044</v>
      </c>
      <c r="N88" s="26">
        <f t="shared" si="1"/>
        <v>1830008.3164275868</v>
      </c>
    </row>
    <row r="89" spans="1:14" x14ac:dyDescent="0.3">
      <c r="A89" s="16">
        <v>82</v>
      </c>
      <c r="B89" s="24" t="s">
        <v>142</v>
      </c>
      <c r="C89" s="25">
        <v>32255.060000000005</v>
      </c>
      <c r="D89" s="25">
        <v>-8686.4500000000062</v>
      </c>
      <c r="E89" s="25">
        <v>33869.650000000009</v>
      </c>
      <c r="F89" s="25">
        <v>-9874.0800000000054</v>
      </c>
      <c r="G89" s="25">
        <v>33869.650000000009</v>
      </c>
      <c r="H89" s="25">
        <v>-10260.700000000006</v>
      </c>
      <c r="I89" s="25">
        <v>33869.650000000009</v>
      </c>
      <c r="J89" s="25">
        <v>-10260.700000000006</v>
      </c>
      <c r="K89" s="25">
        <v>554568.21414618671</v>
      </c>
      <c r="L89" s="25">
        <v>240209.5226350704</v>
      </c>
      <c r="M89" s="25">
        <v>925835.78336492029</v>
      </c>
      <c r="N89" s="26">
        <f t="shared" si="1"/>
        <v>1815395.6001461772</v>
      </c>
    </row>
    <row r="90" spans="1:14" x14ac:dyDescent="0.3">
      <c r="A90" s="16">
        <v>83</v>
      </c>
      <c r="B90" s="24" t="s">
        <v>143</v>
      </c>
      <c r="C90" s="25">
        <v>127375.50000000003</v>
      </c>
      <c r="D90" s="25">
        <v>-33814.48000000001</v>
      </c>
      <c r="E90" s="25">
        <v>131267.53</v>
      </c>
      <c r="F90" s="25">
        <v>-37925.360000000001</v>
      </c>
      <c r="G90" s="25">
        <v>131267.53</v>
      </c>
      <c r="H90" s="25">
        <v>-39444.51</v>
      </c>
      <c r="I90" s="25">
        <v>131267.53</v>
      </c>
      <c r="J90" s="25">
        <v>-39444.51</v>
      </c>
      <c r="K90" s="25">
        <v>150865.26207438012</v>
      </c>
      <c r="L90" s="25">
        <v>261708.49380500001</v>
      </c>
      <c r="M90" s="25">
        <v>89813.996195000029</v>
      </c>
      <c r="N90" s="26">
        <f t="shared" si="1"/>
        <v>872936.98207438015</v>
      </c>
    </row>
    <row r="91" spans="1:14" x14ac:dyDescent="0.3">
      <c r="A91" s="16">
        <v>84</v>
      </c>
      <c r="B91" s="24" t="s">
        <v>144</v>
      </c>
      <c r="C91" s="25">
        <v>82958.52</v>
      </c>
      <c r="D91" s="25">
        <v>-21963.620000000006</v>
      </c>
      <c r="E91" s="25">
        <v>84991.739999999991</v>
      </c>
      <c r="F91" s="25">
        <v>-24352.16</v>
      </c>
      <c r="G91" s="25">
        <v>84991.739999999991</v>
      </c>
      <c r="H91" s="25">
        <v>-25284.61</v>
      </c>
      <c r="I91" s="25">
        <v>84991.739999999991</v>
      </c>
      <c r="J91" s="25">
        <v>-25284.61</v>
      </c>
      <c r="K91" s="25">
        <v>32447.520029416173</v>
      </c>
      <c r="L91" s="25">
        <v>42162.568669999993</v>
      </c>
      <c r="M91" s="25">
        <v>14469.491330000003</v>
      </c>
      <c r="N91" s="26">
        <f t="shared" si="1"/>
        <v>330128.32002941618</v>
      </c>
    </row>
    <row r="92" spans="1:14" x14ac:dyDescent="0.3">
      <c r="C92" s="27"/>
      <c r="D92" s="27"/>
      <c r="E92" s="27"/>
      <c r="F92" s="27"/>
      <c r="G92" s="27"/>
      <c r="H92" s="27"/>
      <c r="I92" s="27"/>
      <c r="J92" s="27"/>
      <c r="K92" s="27"/>
      <c r="L92" s="27"/>
      <c r="M92" s="27"/>
    </row>
    <row r="93" spans="1:14" x14ac:dyDescent="0.3">
      <c r="C93" s="27">
        <f t="shared" ref="C93:N93" si="2">SUM(C8:C91)</f>
        <v>10453179.760000005</v>
      </c>
      <c r="D93" s="27">
        <f t="shared" si="2"/>
        <v>-2684110.6700000018</v>
      </c>
      <c r="E93" s="27">
        <f t="shared" si="2"/>
        <v>10763849.83</v>
      </c>
      <c r="F93" s="27">
        <f t="shared" si="2"/>
        <v>-3002900.4800000018</v>
      </c>
      <c r="G93" s="27">
        <f t="shared" si="2"/>
        <v>10763849.83</v>
      </c>
      <c r="H93" s="27">
        <f t="shared" si="2"/>
        <v>-3122935.3700000006</v>
      </c>
      <c r="I93" s="27">
        <f t="shared" si="2"/>
        <v>10763849.83</v>
      </c>
      <c r="J93" s="27">
        <f t="shared" si="2"/>
        <v>-3122935.3700000006</v>
      </c>
      <c r="K93" s="27">
        <f t="shared" si="2"/>
        <v>28634479.516096998</v>
      </c>
      <c r="L93" s="27">
        <f t="shared" si="2"/>
        <v>22378163.988174729</v>
      </c>
      <c r="M93" s="27">
        <f t="shared" si="2"/>
        <v>22291053.409825299</v>
      </c>
      <c r="N93" s="28">
        <f t="shared" si="2"/>
        <v>104115544.27409701</v>
      </c>
    </row>
    <row r="94" spans="1:14" x14ac:dyDescent="0.3">
      <c r="C94" s="27"/>
      <c r="D94" s="27"/>
      <c r="E94" s="27"/>
      <c r="F94" s="27"/>
      <c r="G94" s="27"/>
      <c r="H94" s="27"/>
      <c r="I94" s="27"/>
      <c r="J94" s="27"/>
      <c r="K94" s="27"/>
      <c r="L94" s="27"/>
      <c r="M94" s="27"/>
    </row>
    <row r="95" spans="1:14" x14ac:dyDescent="0.3">
      <c r="C95" s="27"/>
      <c r="D95" s="27"/>
      <c r="E95" s="27"/>
      <c r="F95" s="27"/>
      <c r="G95" s="27"/>
      <c r="H95" s="27"/>
      <c r="I95" s="27"/>
      <c r="J95" s="27"/>
      <c r="K95" s="27"/>
      <c r="L95" s="27"/>
      <c r="M95" s="27"/>
    </row>
    <row r="96" spans="1:14" x14ac:dyDescent="0.3">
      <c r="C96" s="27"/>
      <c r="D96" s="27"/>
      <c r="E96" s="27"/>
      <c r="F96" s="27"/>
      <c r="G96" s="27"/>
      <c r="H96" s="27"/>
      <c r="I96" s="27"/>
      <c r="J96" s="27"/>
      <c r="K96" s="27"/>
      <c r="L96" s="27"/>
      <c r="M96" s="27"/>
    </row>
    <row r="97" spans="3:13" x14ac:dyDescent="0.3">
      <c r="C97" s="27"/>
      <c r="D97" s="27"/>
      <c r="E97" s="27"/>
      <c r="F97" s="27"/>
      <c r="G97" s="27"/>
      <c r="H97" s="27"/>
      <c r="I97" s="27"/>
      <c r="J97" s="27"/>
      <c r="K97" s="27"/>
      <c r="L97" s="27"/>
      <c r="M97" s="27"/>
    </row>
    <row r="98" spans="3:13" x14ac:dyDescent="0.3">
      <c r="C98" s="27"/>
      <c r="D98" s="27"/>
      <c r="E98" s="27"/>
      <c r="F98" s="27"/>
      <c r="G98" s="27"/>
      <c r="H98" s="27"/>
      <c r="I98" s="27"/>
      <c r="J98" s="27"/>
      <c r="K98" s="27"/>
      <c r="L98" s="27"/>
      <c r="M98" s="27"/>
    </row>
    <row r="99" spans="3:13" x14ac:dyDescent="0.3">
      <c r="C99" s="27"/>
      <c r="D99" s="27"/>
      <c r="E99" s="27"/>
      <c r="F99" s="27"/>
      <c r="G99" s="27"/>
      <c r="H99" s="27"/>
      <c r="I99" s="27"/>
      <c r="J99" s="27"/>
      <c r="K99" s="27"/>
      <c r="L99" s="27"/>
      <c r="M99" s="27"/>
    </row>
    <row r="100" spans="3:13" x14ac:dyDescent="0.3">
      <c r="C100" s="27"/>
      <c r="D100" s="27"/>
      <c r="E100" s="27"/>
      <c r="F100" s="27"/>
      <c r="G100" s="27"/>
      <c r="H100" s="27"/>
      <c r="I100" s="27"/>
      <c r="J100" s="27"/>
      <c r="K100" s="27"/>
      <c r="L100" s="27"/>
      <c r="M100" s="27"/>
    </row>
    <row r="101" spans="3:13" x14ac:dyDescent="0.3">
      <c r="C101" s="27"/>
      <c r="D101" s="27"/>
      <c r="E101" s="27"/>
      <c r="F101" s="27"/>
      <c r="G101" s="27"/>
      <c r="H101" s="27"/>
      <c r="I101" s="27"/>
      <c r="J101" s="27"/>
      <c r="K101" s="27"/>
      <c r="L101" s="27"/>
      <c r="M101"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D97D-26CD-4A0E-8A41-D500B63304C6}">
  <dimension ref="A3:M101"/>
  <sheetViews>
    <sheetView zoomScale="80" zoomScaleNormal="80" workbookViewId="0">
      <pane ySplit="5" topLeftCell="A6" activePane="bottomLeft" state="frozen"/>
      <selection pane="bottomLeft" activeCell="B8" sqref="B8"/>
    </sheetView>
  </sheetViews>
  <sheetFormatPr defaultColWidth="8.88671875" defaultRowHeight="14.4" x14ac:dyDescent="0.3"/>
  <cols>
    <col min="1" max="1" width="4.44140625" style="30" customWidth="1"/>
    <col min="2" max="2" width="31.109375" style="16" customWidth="1"/>
    <col min="3" max="3" width="14.6640625" style="16" customWidth="1"/>
    <col min="4" max="4" width="16.6640625" style="16" customWidth="1"/>
    <col min="5" max="5" width="14.6640625" style="16" customWidth="1"/>
    <col min="6" max="6" width="16.6640625" style="16" customWidth="1"/>
    <col min="7" max="7" width="14.6640625" style="16" customWidth="1"/>
    <col min="8" max="8" width="16.6640625" style="16" customWidth="1"/>
    <col min="9" max="9" width="14.6640625" style="16" customWidth="1"/>
    <col min="10" max="10" width="16.6640625" style="16" customWidth="1"/>
    <col min="11" max="11" width="14.44140625" style="16" customWidth="1"/>
    <col min="12" max="13" width="13.109375" style="16" customWidth="1"/>
    <col min="14" max="16384" width="8.88671875" style="16"/>
  </cols>
  <sheetData>
    <row r="3" spans="1:13" ht="15" thickBot="1" x14ac:dyDescent="0.35">
      <c r="B3" s="31"/>
    </row>
    <row r="4" spans="1:13" ht="22.35" customHeight="1" thickBot="1" x14ac:dyDescent="0.4">
      <c r="B4" s="32"/>
      <c r="C4" s="12" t="s">
        <v>245</v>
      </c>
      <c r="D4" s="12" t="s">
        <v>46</v>
      </c>
      <c r="E4" s="12" t="s">
        <v>246</v>
      </c>
      <c r="F4" s="12" t="s">
        <v>47</v>
      </c>
      <c r="G4" s="12" t="s">
        <v>247</v>
      </c>
      <c r="H4" s="12" t="s">
        <v>48</v>
      </c>
      <c r="I4" s="12" t="s">
        <v>248</v>
      </c>
      <c r="J4" s="12" t="s">
        <v>49</v>
      </c>
      <c r="K4" s="12" t="s">
        <v>49</v>
      </c>
      <c r="L4" s="12" t="s">
        <v>50</v>
      </c>
      <c r="M4" s="17" t="s">
        <v>50</v>
      </c>
    </row>
    <row r="5" spans="1:13" ht="76.5" customHeight="1" x14ac:dyDescent="0.35">
      <c r="B5" s="36" t="s">
        <v>157</v>
      </c>
      <c r="C5" s="37" t="s">
        <v>55</v>
      </c>
      <c r="D5" s="37" t="s">
        <v>249</v>
      </c>
      <c r="E5" s="37" t="s">
        <v>55</v>
      </c>
      <c r="F5" s="37" t="s">
        <v>249</v>
      </c>
      <c r="G5" s="37" t="s">
        <v>55</v>
      </c>
      <c r="H5" s="37" t="s">
        <v>249</v>
      </c>
      <c r="I5" s="37" t="s">
        <v>55</v>
      </c>
      <c r="J5" s="37" t="s">
        <v>249</v>
      </c>
      <c r="K5" s="37" t="s">
        <v>54</v>
      </c>
      <c r="L5" s="37" t="s">
        <v>56</v>
      </c>
      <c r="M5" s="38" t="s">
        <v>252</v>
      </c>
    </row>
    <row r="6" spans="1:13" ht="29.1" customHeight="1" x14ac:dyDescent="0.3">
      <c r="B6" s="33"/>
      <c r="C6" s="15" t="s">
        <v>245</v>
      </c>
      <c r="D6" s="15" t="s">
        <v>57</v>
      </c>
      <c r="E6" s="15" t="s">
        <v>246</v>
      </c>
      <c r="F6" s="15" t="s">
        <v>58</v>
      </c>
      <c r="G6" s="15" t="s">
        <v>247</v>
      </c>
      <c r="H6" s="15" t="s">
        <v>59</v>
      </c>
      <c r="I6" s="15" t="s">
        <v>248</v>
      </c>
      <c r="J6" s="15" t="s">
        <v>60</v>
      </c>
      <c r="K6" s="21" t="s">
        <v>61</v>
      </c>
      <c r="L6" s="15" t="s">
        <v>50</v>
      </c>
      <c r="M6" s="21" t="s">
        <v>50</v>
      </c>
    </row>
    <row r="7" spans="1:13" ht="28.8" x14ac:dyDescent="0.3">
      <c r="B7" s="33"/>
      <c r="C7" s="15" t="s">
        <v>145</v>
      </c>
      <c r="D7" s="15" t="s">
        <v>146</v>
      </c>
      <c r="E7" s="15" t="s">
        <v>147</v>
      </c>
      <c r="F7" s="15" t="s">
        <v>148</v>
      </c>
      <c r="G7" s="15" t="s">
        <v>149</v>
      </c>
      <c r="H7" s="15" t="s">
        <v>150</v>
      </c>
      <c r="I7" s="15" t="s">
        <v>151</v>
      </c>
      <c r="J7" s="15" t="s">
        <v>152</v>
      </c>
      <c r="K7" s="21" t="s">
        <v>153</v>
      </c>
      <c r="L7" s="15" t="s">
        <v>154</v>
      </c>
      <c r="M7" s="21" t="s">
        <v>250</v>
      </c>
    </row>
    <row r="8" spans="1:13" x14ac:dyDescent="0.3">
      <c r="A8" s="30">
        <v>1</v>
      </c>
      <c r="B8" s="34" t="s">
        <v>158</v>
      </c>
      <c r="C8" s="39">
        <v>232700.22</v>
      </c>
      <c r="D8" s="39">
        <v>-48626.315212727561</v>
      </c>
      <c r="E8" s="39">
        <v>232700.22</v>
      </c>
      <c r="F8" s="39">
        <v>-54506.713580380027</v>
      </c>
      <c r="G8" s="39">
        <v>232700.22</v>
      </c>
      <c r="H8" s="39">
        <v>-59629.868935367063</v>
      </c>
      <c r="I8" s="39">
        <v>232700.22</v>
      </c>
      <c r="J8" s="39">
        <v>-62374.416446967261</v>
      </c>
      <c r="K8" s="39">
        <v>226062.92372178292</v>
      </c>
      <c r="L8" s="39">
        <v>93148.749914999993</v>
      </c>
      <c r="M8" s="40">
        <f>SUM(C8:L8)</f>
        <v>1024875.2394613409</v>
      </c>
    </row>
    <row r="9" spans="1:13" x14ac:dyDescent="0.3">
      <c r="A9" s="30">
        <v>2</v>
      </c>
      <c r="B9" s="34" t="s">
        <v>159</v>
      </c>
      <c r="C9" s="39">
        <v>93020.35</v>
      </c>
      <c r="D9" s="39">
        <v>-21198.778788276002</v>
      </c>
      <c r="E9" s="39">
        <v>93020.35</v>
      </c>
      <c r="F9" s="39">
        <v>-23710.727151161282</v>
      </c>
      <c r="G9" s="39">
        <v>93020.35</v>
      </c>
      <c r="H9" s="39">
        <v>-25939.328561810875</v>
      </c>
      <c r="I9" s="39">
        <v>93020.35</v>
      </c>
      <c r="J9" s="39">
        <v>-27133.222174658873</v>
      </c>
      <c r="K9" s="39">
        <v>84729.076282385591</v>
      </c>
      <c r="L9" s="39">
        <v>19943.600040000016</v>
      </c>
      <c r="M9" s="40">
        <f t="shared" ref="M9:M72" si="0">SUM(C9:L9)</f>
        <v>378772.01964647853</v>
      </c>
    </row>
    <row r="10" spans="1:13" x14ac:dyDescent="0.3">
      <c r="A10" s="30">
        <v>3</v>
      </c>
      <c r="B10" s="34" t="s">
        <v>160</v>
      </c>
      <c r="C10" s="39">
        <v>29675.89</v>
      </c>
      <c r="D10" s="39">
        <v>-6811.3530568609031</v>
      </c>
      <c r="E10" s="39">
        <v>29675.89</v>
      </c>
      <c r="F10" s="39">
        <v>-7617.1628611407741</v>
      </c>
      <c r="G10" s="39">
        <v>29675.89</v>
      </c>
      <c r="H10" s="39">
        <v>-8333.1096893111026</v>
      </c>
      <c r="I10" s="39">
        <v>29675.89</v>
      </c>
      <c r="J10" s="39">
        <v>-8716.652632973779</v>
      </c>
      <c r="K10" s="39">
        <v>32453.461227939701</v>
      </c>
      <c r="L10" s="39">
        <v>7534.1174999999985</v>
      </c>
      <c r="M10" s="40">
        <f t="shared" si="0"/>
        <v>127212.86048765315</v>
      </c>
    </row>
    <row r="11" spans="1:13" x14ac:dyDescent="0.3">
      <c r="A11" s="30">
        <v>4</v>
      </c>
      <c r="B11" s="34" t="s">
        <v>161</v>
      </c>
      <c r="C11" s="39">
        <v>57679.34</v>
      </c>
      <c r="D11" s="39">
        <v>-12659.013918297002</v>
      </c>
      <c r="E11" s="39">
        <v>57679.34</v>
      </c>
      <c r="F11" s="39">
        <v>-14172.103524276776</v>
      </c>
      <c r="G11" s="39">
        <v>57679.34</v>
      </c>
      <c r="H11" s="39">
        <v>-15504.15756482645</v>
      </c>
      <c r="I11" s="39">
        <v>57679.34</v>
      </c>
      <c r="J11" s="39">
        <v>-16217.757943692353</v>
      </c>
      <c r="K11" s="39">
        <v>55330.286837717082</v>
      </c>
      <c r="L11" s="39">
        <v>17745.330914999995</v>
      </c>
      <c r="M11" s="40">
        <f t="shared" si="0"/>
        <v>245239.94480162449</v>
      </c>
    </row>
    <row r="12" spans="1:13" x14ac:dyDescent="0.3">
      <c r="A12" s="30">
        <v>5</v>
      </c>
      <c r="B12" s="34" t="s">
        <v>162</v>
      </c>
      <c r="C12" s="39">
        <v>7631.71</v>
      </c>
      <c r="D12" s="39">
        <v>-1901.0821441453902</v>
      </c>
      <c r="E12" s="39">
        <v>7631.71</v>
      </c>
      <c r="F12" s="39">
        <v>-2121.9989505652829</v>
      </c>
      <c r="G12" s="39">
        <v>7631.71</v>
      </c>
      <c r="H12" s="39">
        <v>-2321.4483316187498</v>
      </c>
      <c r="I12" s="39">
        <v>7631.71</v>
      </c>
      <c r="J12" s="39">
        <v>-2428.2962143259647</v>
      </c>
      <c r="K12" s="39">
        <v>7421.3203804676878</v>
      </c>
      <c r="L12" s="39">
        <v>854.00249999999983</v>
      </c>
      <c r="M12" s="40">
        <f t="shared" si="0"/>
        <v>30029.337239812299</v>
      </c>
    </row>
    <row r="13" spans="1:13" x14ac:dyDescent="0.3">
      <c r="A13" s="30">
        <v>6</v>
      </c>
      <c r="B13" s="34" t="s">
        <v>163</v>
      </c>
      <c r="C13" s="39">
        <v>52426.18</v>
      </c>
      <c r="D13" s="39">
        <v>-12139.662229195619</v>
      </c>
      <c r="E13" s="39">
        <v>52426.18</v>
      </c>
      <c r="F13" s="39">
        <v>-13572.98744553534</v>
      </c>
      <c r="G13" s="39">
        <v>52426.18</v>
      </c>
      <c r="H13" s="39">
        <v>-14848.729803625261</v>
      </c>
      <c r="I13" s="39">
        <v>52426.18</v>
      </c>
      <c r="J13" s="39">
        <v>-15532.163209744867</v>
      </c>
      <c r="K13" s="39">
        <v>52068.608900385421</v>
      </c>
      <c r="L13" s="39">
        <v>11701.590420000004</v>
      </c>
      <c r="M13" s="40">
        <f t="shared" si="0"/>
        <v>217381.37663228429</v>
      </c>
    </row>
    <row r="14" spans="1:13" x14ac:dyDescent="0.3">
      <c r="A14" s="30">
        <v>7</v>
      </c>
      <c r="B14" s="34" t="s">
        <v>164</v>
      </c>
      <c r="C14" s="39">
        <v>96465.13</v>
      </c>
      <c r="D14" s="39">
        <v>-24324.233628783506</v>
      </c>
      <c r="E14" s="39">
        <v>96465.13</v>
      </c>
      <c r="F14" s="39">
        <v>-27143.607665993764</v>
      </c>
      <c r="G14" s="39">
        <v>96465.13</v>
      </c>
      <c r="H14" s="39">
        <v>-29694.869883676954</v>
      </c>
      <c r="I14" s="39">
        <v>96465.13</v>
      </c>
      <c r="J14" s="39">
        <v>-31061.617500292959</v>
      </c>
      <c r="K14" s="39">
        <v>105383.98679937962</v>
      </c>
      <c r="L14" s="39">
        <v>10280.156054999998</v>
      </c>
      <c r="M14" s="40">
        <f t="shared" si="0"/>
        <v>389300.33417563245</v>
      </c>
    </row>
    <row r="15" spans="1:13" x14ac:dyDescent="0.3">
      <c r="A15" s="30">
        <v>8</v>
      </c>
      <c r="B15" s="34" t="s">
        <v>165</v>
      </c>
      <c r="C15" s="39">
        <v>220513.94</v>
      </c>
      <c r="D15" s="39">
        <v>-44059.869006077497</v>
      </c>
      <c r="E15" s="39">
        <v>220513.94</v>
      </c>
      <c r="F15" s="39">
        <v>-49447.27328612157</v>
      </c>
      <c r="G15" s="39">
        <v>220513.94</v>
      </c>
      <c r="H15" s="39">
        <v>-54094.88541103396</v>
      </c>
      <c r="I15" s="39">
        <v>220513.94</v>
      </c>
      <c r="J15" s="39">
        <v>-56584.677620808456</v>
      </c>
      <c r="K15" s="39">
        <v>224876.17142680319</v>
      </c>
      <c r="L15" s="39">
        <v>93910.390469999969</v>
      </c>
      <c r="M15" s="40">
        <f t="shared" si="0"/>
        <v>996655.61657276168</v>
      </c>
    </row>
    <row r="16" spans="1:13" x14ac:dyDescent="0.3">
      <c r="A16" s="30">
        <v>9</v>
      </c>
      <c r="B16" s="34" t="s">
        <v>166</v>
      </c>
      <c r="C16" s="39">
        <v>149603.64000000001</v>
      </c>
      <c r="D16" s="39">
        <v>-21468.575944800017</v>
      </c>
      <c r="E16" s="39">
        <v>149603.64000000001</v>
      </c>
      <c r="F16" s="39">
        <v>-24351.938806466896</v>
      </c>
      <c r="G16" s="39">
        <v>149603.64000000001</v>
      </c>
      <c r="H16" s="39">
        <v>-26640.808516373145</v>
      </c>
      <c r="I16" s="39">
        <v>149603.64000000001</v>
      </c>
      <c r="J16" s="39">
        <v>-27866.988718108641</v>
      </c>
      <c r="K16" s="39">
        <v>110163.18359827733</v>
      </c>
      <c r="L16" s="39">
        <v>115771.96156500002</v>
      </c>
      <c r="M16" s="40">
        <f t="shared" si="0"/>
        <v>724021.39317752863</v>
      </c>
    </row>
    <row r="17" spans="1:13" x14ac:dyDescent="0.3">
      <c r="A17" s="30">
        <v>10</v>
      </c>
      <c r="B17" s="34" t="s">
        <v>167</v>
      </c>
      <c r="C17" s="39">
        <v>269495.03000000003</v>
      </c>
      <c r="D17" s="39">
        <v>-63602.156197885975</v>
      </c>
      <c r="E17" s="39">
        <v>269495.03000000003</v>
      </c>
      <c r="F17" s="39">
        <v>-71079.921274439839</v>
      </c>
      <c r="G17" s="39">
        <v>269495.03000000003</v>
      </c>
      <c r="H17" s="39">
        <v>-77760.813505672821</v>
      </c>
      <c r="I17" s="39">
        <v>269495.03000000003</v>
      </c>
      <c r="J17" s="39">
        <v>-81339.862915261954</v>
      </c>
      <c r="K17" s="39">
        <v>277406.38822426723</v>
      </c>
      <c r="L17" s="39">
        <v>52727.333294999393</v>
      </c>
      <c r="M17" s="40">
        <f t="shared" si="0"/>
        <v>1114331.087626006</v>
      </c>
    </row>
    <row r="18" spans="1:13" x14ac:dyDescent="0.3">
      <c r="A18" s="30">
        <v>11</v>
      </c>
      <c r="B18" s="34" t="s">
        <v>168</v>
      </c>
      <c r="C18" s="39">
        <v>362023.17</v>
      </c>
      <c r="D18" s="39">
        <v>-81509.495064748189</v>
      </c>
      <c r="E18" s="39">
        <v>362023.17</v>
      </c>
      <c r="F18" s="39">
        <v>-91194.668298338336</v>
      </c>
      <c r="G18" s="39">
        <v>362023.17</v>
      </c>
      <c r="H18" s="39">
        <v>-99766.171193113303</v>
      </c>
      <c r="I18" s="39">
        <v>362023.17</v>
      </c>
      <c r="J18" s="39">
        <v>-104358.04774388562</v>
      </c>
      <c r="K18" s="39">
        <v>371633.94537130429</v>
      </c>
      <c r="L18" s="39">
        <v>95797.128374999986</v>
      </c>
      <c r="M18" s="40">
        <f t="shared" si="0"/>
        <v>1538695.371446219</v>
      </c>
    </row>
    <row r="19" spans="1:13" x14ac:dyDescent="0.3">
      <c r="A19" s="30">
        <v>12</v>
      </c>
      <c r="B19" s="34" t="s">
        <v>169</v>
      </c>
      <c r="C19" s="39">
        <v>214068.66</v>
      </c>
      <c r="D19" s="39">
        <v>-46351.066338824021</v>
      </c>
      <c r="E19" s="39">
        <v>214068.66</v>
      </c>
      <c r="F19" s="39">
        <v>-51908.872369075398</v>
      </c>
      <c r="G19" s="39">
        <v>214068.66</v>
      </c>
      <c r="H19" s="39">
        <v>-56787.853323536983</v>
      </c>
      <c r="I19" s="39">
        <v>214068.66</v>
      </c>
      <c r="J19" s="39">
        <v>-59401.593120569989</v>
      </c>
      <c r="K19" s="39">
        <v>211412.20740231182</v>
      </c>
      <c r="L19" s="39">
        <v>70440.849374999991</v>
      </c>
      <c r="M19" s="40">
        <f t="shared" si="0"/>
        <v>923678.31162530545</v>
      </c>
    </row>
    <row r="20" spans="1:13" x14ac:dyDescent="0.3">
      <c r="A20" s="30">
        <v>13</v>
      </c>
      <c r="B20" s="34" t="s">
        <v>170</v>
      </c>
      <c r="C20" s="39">
        <v>313506.46999999997</v>
      </c>
      <c r="D20" s="39">
        <v>-70150.442388655007</v>
      </c>
      <c r="E20" s="39">
        <v>313506.46999999997</v>
      </c>
      <c r="F20" s="39">
        <v>-78497.755255817974</v>
      </c>
      <c r="G20" s="39">
        <v>313506.46999999997</v>
      </c>
      <c r="H20" s="39">
        <v>-85875.859140218425</v>
      </c>
      <c r="I20" s="39">
        <v>313506.46999999997</v>
      </c>
      <c r="J20" s="39">
        <v>-89828.41479257583</v>
      </c>
      <c r="K20" s="39">
        <v>319703.39370925433</v>
      </c>
      <c r="L20" s="39">
        <v>89627.588309999992</v>
      </c>
      <c r="M20" s="40">
        <f t="shared" si="0"/>
        <v>1339004.3904419867</v>
      </c>
    </row>
    <row r="21" spans="1:13" x14ac:dyDescent="0.3">
      <c r="A21" s="30">
        <v>14</v>
      </c>
      <c r="B21" s="34" t="s">
        <v>171</v>
      </c>
      <c r="C21" s="39">
        <v>184488.51</v>
      </c>
      <c r="D21" s="39">
        <v>-41610.31372222599</v>
      </c>
      <c r="E21" s="39">
        <v>184488.51</v>
      </c>
      <c r="F21" s="39">
        <v>-46552.581473714272</v>
      </c>
      <c r="G21" s="39">
        <v>184488.51</v>
      </c>
      <c r="H21" s="39">
        <v>-50928.117832438656</v>
      </c>
      <c r="I21" s="39">
        <v>184488.51</v>
      </c>
      <c r="J21" s="39">
        <v>-53272.155167469587</v>
      </c>
      <c r="K21" s="39">
        <v>231471.19746748029</v>
      </c>
      <c r="L21" s="39">
        <v>49074.947999999989</v>
      </c>
      <c r="M21" s="40">
        <f t="shared" si="0"/>
        <v>826137.01727163186</v>
      </c>
    </row>
    <row r="22" spans="1:13" x14ac:dyDescent="0.3">
      <c r="A22" s="30">
        <v>15</v>
      </c>
      <c r="B22" s="34" t="s">
        <v>172</v>
      </c>
      <c r="C22" s="39">
        <v>76462.179999999993</v>
      </c>
      <c r="D22" s="39">
        <v>-17570.572051604111</v>
      </c>
      <c r="E22" s="39">
        <v>76462.179999999993</v>
      </c>
      <c r="F22" s="39">
        <v>-19648.689595589018</v>
      </c>
      <c r="G22" s="39">
        <v>76462.179999999993</v>
      </c>
      <c r="H22" s="39">
        <v>-21495.494928507749</v>
      </c>
      <c r="I22" s="39">
        <v>76462.179999999993</v>
      </c>
      <c r="J22" s="39">
        <v>-22484.854928285647</v>
      </c>
      <c r="K22" s="39">
        <v>81906.760586363438</v>
      </c>
      <c r="L22" s="39">
        <v>19978.682684999996</v>
      </c>
      <c r="M22" s="40">
        <f t="shared" si="0"/>
        <v>326534.55176737695</v>
      </c>
    </row>
    <row r="23" spans="1:13" x14ac:dyDescent="0.3">
      <c r="A23" s="30">
        <v>16</v>
      </c>
      <c r="B23" s="34" t="s">
        <v>173</v>
      </c>
      <c r="C23" s="39">
        <v>312810.08</v>
      </c>
      <c r="D23" s="39">
        <v>-66490.535673017177</v>
      </c>
      <c r="E23" s="39">
        <v>312810.08</v>
      </c>
      <c r="F23" s="39">
        <v>-74498.302471966221</v>
      </c>
      <c r="G23" s="39">
        <v>312810.08</v>
      </c>
      <c r="H23" s="39">
        <v>-81500.492700952615</v>
      </c>
      <c r="I23" s="39">
        <v>312810.08</v>
      </c>
      <c r="J23" s="39">
        <v>-85251.666037909628</v>
      </c>
      <c r="K23" s="39">
        <v>291068.32749252173</v>
      </c>
      <c r="L23" s="39">
        <v>108960.89704499759</v>
      </c>
      <c r="M23" s="40">
        <f t="shared" si="0"/>
        <v>1343528.5476536737</v>
      </c>
    </row>
    <row r="24" spans="1:13" x14ac:dyDescent="0.3">
      <c r="A24" s="30">
        <v>17</v>
      </c>
      <c r="B24" s="34" t="s">
        <v>174</v>
      </c>
      <c r="C24" s="39">
        <v>144501.53</v>
      </c>
      <c r="D24" s="39">
        <v>-34080.314973458524</v>
      </c>
      <c r="E24" s="39">
        <v>144501.53</v>
      </c>
      <c r="F24" s="39">
        <v>-38087.760425442633</v>
      </c>
      <c r="G24" s="39">
        <v>144501.53</v>
      </c>
      <c r="H24" s="39">
        <v>-41667.677484564454</v>
      </c>
      <c r="I24" s="39">
        <v>144501.53</v>
      </c>
      <c r="J24" s="39">
        <v>-43585.490194808292</v>
      </c>
      <c r="K24" s="39">
        <v>164798.82021351939</v>
      </c>
      <c r="L24" s="39">
        <v>28710.293234999994</v>
      </c>
      <c r="M24" s="40">
        <f t="shared" si="0"/>
        <v>614093.99037024542</v>
      </c>
    </row>
    <row r="25" spans="1:13" x14ac:dyDescent="0.3">
      <c r="A25" s="30">
        <v>18</v>
      </c>
      <c r="B25" s="34" t="s">
        <v>175</v>
      </c>
      <c r="C25" s="39">
        <v>38911.160000000003</v>
      </c>
      <c r="D25" s="39">
        <v>-8235.6685220700001</v>
      </c>
      <c r="E25" s="39">
        <v>38911.160000000003</v>
      </c>
      <c r="F25" s="39">
        <v>-9228.5445244077437</v>
      </c>
      <c r="G25" s="39">
        <v>38911.160000000003</v>
      </c>
      <c r="H25" s="39">
        <v>-10095.947165171141</v>
      </c>
      <c r="I25" s="39">
        <v>38911.160000000003</v>
      </c>
      <c r="J25" s="39">
        <v>-10560.627151294391</v>
      </c>
      <c r="K25" s="39">
        <v>32853.085531792756</v>
      </c>
      <c r="L25" s="39">
        <v>12113.126999999999</v>
      </c>
      <c r="M25" s="40">
        <f t="shared" si="0"/>
        <v>162490.06516884951</v>
      </c>
    </row>
    <row r="26" spans="1:13" x14ac:dyDescent="0.3">
      <c r="A26" s="30">
        <v>19</v>
      </c>
      <c r="B26" s="34" t="s">
        <v>176</v>
      </c>
      <c r="C26" s="39">
        <v>25900.87</v>
      </c>
      <c r="D26" s="39">
        <v>-5777.5588237029997</v>
      </c>
      <c r="E26" s="39">
        <v>25900.87</v>
      </c>
      <c r="F26" s="39">
        <v>-6465.5337202894352</v>
      </c>
      <c r="G26" s="39">
        <v>25900.87</v>
      </c>
      <c r="H26" s="39">
        <v>-7073.2374603636326</v>
      </c>
      <c r="I26" s="39">
        <v>25900.87</v>
      </c>
      <c r="J26" s="39">
        <v>-7398.7930354033842</v>
      </c>
      <c r="K26" s="39">
        <v>20670.706185762403</v>
      </c>
      <c r="L26" s="39">
        <v>4667.4515549999987</v>
      </c>
      <c r="M26" s="40">
        <f t="shared" si="0"/>
        <v>102226.51470100295</v>
      </c>
    </row>
    <row r="27" spans="1:13" x14ac:dyDescent="0.3">
      <c r="A27" s="30">
        <v>20</v>
      </c>
      <c r="B27" s="34" t="s">
        <v>177</v>
      </c>
      <c r="C27" s="39">
        <v>298731.78000000003</v>
      </c>
      <c r="D27" s="39">
        <v>-70413.966561541849</v>
      </c>
      <c r="E27" s="39">
        <v>298731.78000000003</v>
      </c>
      <c r="F27" s="39">
        <v>-78694.892618428683</v>
      </c>
      <c r="G27" s="39">
        <v>298731.78000000003</v>
      </c>
      <c r="H27" s="39">
        <v>-86091.525694346768</v>
      </c>
      <c r="I27" s="39">
        <v>298731.78000000003</v>
      </c>
      <c r="J27" s="39">
        <v>-90054.007699302892</v>
      </c>
      <c r="K27" s="39">
        <v>325703.1488922034</v>
      </c>
      <c r="L27" s="39">
        <v>66619.44938999998</v>
      </c>
      <c r="M27" s="40">
        <f t="shared" si="0"/>
        <v>1261995.3257085832</v>
      </c>
    </row>
    <row r="28" spans="1:13" x14ac:dyDescent="0.3">
      <c r="A28" s="30">
        <v>21</v>
      </c>
      <c r="B28" s="34" t="s">
        <v>178</v>
      </c>
      <c r="C28" s="39">
        <v>101514.43</v>
      </c>
      <c r="D28" s="39">
        <v>-24395.332016079999</v>
      </c>
      <c r="E28" s="39">
        <v>101514.43</v>
      </c>
      <c r="F28" s="39">
        <v>-27252.157452880947</v>
      </c>
      <c r="G28" s="39">
        <v>101514.43</v>
      </c>
      <c r="H28" s="39">
        <v>-29813.622403134941</v>
      </c>
      <c r="I28" s="39">
        <v>101514.43</v>
      </c>
      <c r="J28" s="39">
        <v>-31185.83576934244</v>
      </c>
      <c r="K28" s="39">
        <v>105997.39911120111</v>
      </c>
      <c r="L28" s="39">
        <v>18373.094999999998</v>
      </c>
      <c r="M28" s="40">
        <f t="shared" si="0"/>
        <v>417781.26646976272</v>
      </c>
    </row>
    <row r="29" spans="1:13" x14ac:dyDescent="0.3">
      <c r="A29" s="30">
        <v>22</v>
      </c>
      <c r="B29" s="34" t="s">
        <v>179</v>
      </c>
      <c r="C29" s="39">
        <v>104496.41</v>
      </c>
      <c r="D29" s="39">
        <v>-26645.440735335746</v>
      </c>
      <c r="E29" s="39">
        <v>104496.41</v>
      </c>
      <c r="F29" s="39">
        <v>-29726.666866443673</v>
      </c>
      <c r="G29" s="39">
        <v>104496.41</v>
      </c>
      <c r="H29" s="39">
        <v>-32520.714104645824</v>
      </c>
      <c r="I29" s="39">
        <v>104496.41</v>
      </c>
      <c r="J29" s="39">
        <v>-34017.525125111264</v>
      </c>
      <c r="K29" s="39">
        <v>104456.37114462256</v>
      </c>
      <c r="L29" s="39">
        <v>8416.5632849999984</v>
      </c>
      <c r="M29" s="40">
        <f t="shared" si="0"/>
        <v>407948.227598086</v>
      </c>
    </row>
    <row r="30" spans="1:13" x14ac:dyDescent="0.3">
      <c r="A30" s="30">
        <v>23</v>
      </c>
      <c r="B30" s="34" t="s">
        <v>180</v>
      </c>
      <c r="C30" s="39">
        <v>825173.3</v>
      </c>
      <c r="D30" s="39">
        <v>-236714.80969570749</v>
      </c>
      <c r="E30" s="39">
        <v>825173.3</v>
      </c>
      <c r="F30" s="39">
        <v>-261168.71983172206</v>
      </c>
      <c r="G30" s="39">
        <v>825173.3</v>
      </c>
      <c r="H30" s="39">
        <v>-282622.88091521064</v>
      </c>
      <c r="I30" s="39">
        <v>825173.3</v>
      </c>
      <c r="J30" s="39">
        <v>-294116.1814956509</v>
      </c>
      <c r="K30" s="39">
        <v>191997.33649308604</v>
      </c>
      <c r="L30" s="39">
        <v>24473.433074999994</v>
      </c>
      <c r="M30" s="40">
        <f t="shared" si="0"/>
        <v>2442541.3776297956</v>
      </c>
    </row>
    <row r="31" spans="1:13" x14ac:dyDescent="0.3">
      <c r="A31" s="30">
        <v>24</v>
      </c>
      <c r="B31" s="34" t="s">
        <v>181</v>
      </c>
      <c r="C31" s="39">
        <v>292317.34999999998</v>
      </c>
      <c r="D31" s="39">
        <v>-64677.321373528146</v>
      </c>
      <c r="E31" s="39">
        <v>292317.34999999998</v>
      </c>
      <c r="F31" s="39">
        <v>-72393.418471361103</v>
      </c>
      <c r="G31" s="39">
        <v>292317.34999999998</v>
      </c>
      <c r="H31" s="39">
        <v>-79197.767975215102</v>
      </c>
      <c r="I31" s="39">
        <v>292317.34999999998</v>
      </c>
      <c r="J31" s="39">
        <v>-82842.955209422624</v>
      </c>
      <c r="K31" s="39">
        <v>275585.70206230844</v>
      </c>
      <c r="L31" s="39">
        <v>84001.582859999995</v>
      </c>
      <c r="M31" s="40">
        <f t="shared" si="0"/>
        <v>1229745.2218927813</v>
      </c>
    </row>
    <row r="32" spans="1:13" x14ac:dyDescent="0.3">
      <c r="A32" s="30">
        <v>25</v>
      </c>
      <c r="B32" s="34" t="s">
        <v>182</v>
      </c>
      <c r="C32" s="39">
        <v>100815.98</v>
      </c>
      <c r="D32" s="39">
        <v>-23658.911338789996</v>
      </c>
      <c r="E32" s="39">
        <v>100815.98</v>
      </c>
      <c r="F32" s="39">
        <v>-26443.994717625654</v>
      </c>
      <c r="G32" s="39">
        <v>100815.98</v>
      </c>
      <c r="H32" s="39">
        <v>-28929.49942421685</v>
      </c>
      <c r="I32" s="39">
        <v>100815.98</v>
      </c>
      <c r="J32" s="39">
        <v>-30261.019802747851</v>
      </c>
      <c r="K32" s="39">
        <v>102968.74238249655</v>
      </c>
      <c r="L32" s="39">
        <v>20792.089499999998</v>
      </c>
      <c r="M32" s="40">
        <f t="shared" si="0"/>
        <v>417731.32659911609</v>
      </c>
    </row>
    <row r="33" spans="1:13" x14ac:dyDescent="0.3">
      <c r="A33" s="30">
        <v>26</v>
      </c>
      <c r="B33" s="34" t="s">
        <v>183</v>
      </c>
      <c r="C33" s="39">
        <v>218621.5</v>
      </c>
      <c r="D33" s="39">
        <v>-52692.203114315504</v>
      </c>
      <c r="E33" s="39">
        <v>218621.5</v>
      </c>
      <c r="F33" s="39">
        <v>-58858.808407460325</v>
      </c>
      <c r="G33" s="39">
        <v>218621.5</v>
      </c>
      <c r="H33" s="39">
        <v>-64391.022692149418</v>
      </c>
      <c r="I33" s="39">
        <v>218621.5</v>
      </c>
      <c r="J33" s="39">
        <v>-67354.708916090021</v>
      </c>
      <c r="K33" s="39">
        <v>228047.18699549476</v>
      </c>
      <c r="L33" s="39">
        <v>38146.428060000027</v>
      </c>
      <c r="M33" s="40">
        <f t="shared" si="0"/>
        <v>897382.87192547962</v>
      </c>
    </row>
    <row r="34" spans="1:13" x14ac:dyDescent="0.3">
      <c r="A34" s="30">
        <v>27</v>
      </c>
      <c r="B34" s="34" t="s">
        <v>184</v>
      </c>
      <c r="C34" s="39">
        <v>794814.41</v>
      </c>
      <c r="D34" s="39">
        <v>-181886.74572243108</v>
      </c>
      <c r="E34" s="39">
        <v>794814.41</v>
      </c>
      <c r="F34" s="39">
        <v>-203419.15380903857</v>
      </c>
      <c r="G34" s="39">
        <v>794814.41</v>
      </c>
      <c r="H34" s="39">
        <v>-222538.77887333216</v>
      </c>
      <c r="I34" s="39">
        <v>794814.41</v>
      </c>
      <c r="J34" s="39">
        <v>-232781.43515777521</v>
      </c>
      <c r="K34" s="39">
        <v>791089.57064961491</v>
      </c>
      <c r="L34" s="39">
        <v>185685.70799999998</v>
      </c>
      <c r="M34" s="40">
        <f t="shared" si="0"/>
        <v>3315406.8050870383</v>
      </c>
    </row>
    <row r="35" spans="1:13" x14ac:dyDescent="0.3">
      <c r="A35" s="30">
        <v>28</v>
      </c>
      <c r="B35" s="34" t="s">
        <v>185</v>
      </c>
      <c r="C35" s="39">
        <v>95222.92</v>
      </c>
      <c r="D35" s="39">
        <v>-21340.797634798</v>
      </c>
      <c r="E35" s="39">
        <v>95222.92</v>
      </c>
      <c r="F35" s="39">
        <v>-23879.251806440774</v>
      </c>
      <c r="G35" s="39">
        <v>95222.92</v>
      </c>
      <c r="H35" s="39">
        <v>-26123.69306384373</v>
      </c>
      <c r="I35" s="39">
        <v>95222.92</v>
      </c>
      <c r="J35" s="39">
        <v>-27326.07230888103</v>
      </c>
      <c r="K35" s="39">
        <v>93568.127134261245</v>
      </c>
      <c r="L35" s="39">
        <v>25938.556799999998</v>
      </c>
      <c r="M35" s="40">
        <f t="shared" si="0"/>
        <v>401728.54912029771</v>
      </c>
    </row>
    <row r="36" spans="1:13" x14ac:dyDescent="0.3">
      <c r="A36" s="30">
        <v>29</v>
      </c>
      <c r="B36" s="34" t="s">
        <v>186</v>
      </c>
      <c r="C36" s="39">
        <v>177094.11</v>
      </c>
      <c r="D36" s="39">
        <v>-26387.413062868898</v>
      </c>
      <c r="E36" s="39">
        <v>177094.11</v>
      </c>
      <c r="F36" s="39">
        <v>-29889.824293552945</v>
      </c>
      <c r="G36" s="39">
        <v>177094.11</v>
      </c>
      <c r="H36" s="39">
        <v>-32699.206905904335</v>
      </c>
      <c r="I36" s="39">
        <v>177094.11</v>
      </c>
      <c r="J36" s="39">
        <v>-34204.2333053783</v>
      </c>
      <c r="K36" s="39">
        <v>122379.39206534749</v>
      </c>
      <c r="L36" s="39">
        <v>97110.180374999982</v>
      </c>
      <c r="M36" s="40">
        <f t="shared" si="0"/>
        <v>804685.33487264288</v>
      </c>
    </row>
    <row r="37" spans="1:13" x14ac:dyDescent="0.3">
      <c r="A37" s="30">
        <v>30</v>
      </c>
      <c r="B37" s="34" t="s">
        <v>187</v>
      </c>
      <c r="C37" s="39">
        <v>572779.51</v>
      </c>
      <c r="D37" s="39">
        <v>-118547.85371386068</v>
      </c>
      <c r="E37" s="39">
        <v>572779.51</v>
      </c>
      <c r="F37" s="39">
        <v>-132917.41307438037</v>
      </c>
      <c r="G37" s="39">
        <v>572779.51</v>
      </c>
      <c r="H37" s="39">
        <v>-145410.48983195887</v>
      </c>
      <c r="I37" s="39">
        <v>572779.51</v>
      </c>
      <c r="J37" s="39">
        <v>-152103.20952351883</v>
      </c>
      <c r="K37" s="39">
        <v>506297.33394290338</v>
      </c>
      <c r="L37" s="39">
        <v>225342.56452499999</v>
      </c>
      <c r="M37" s="40">
        <f t="shared" si="0"/>
        <v>2473778.9723241841</v>
      </c>
    </row>
    <row r="38" spans="1:13" x14ac:dyDescent="0.3">
      <c r="A38" s="30">
        <v>31</v>
      </c>
      <c r="B38" s="34" t="s">
        <v>188</v>
      </c>
      <c r="C38" s="39">
        <v>232602.47</v>
      </c>
      <c r="D38" s="39">
        <v>-53878.087718352494</v>
      </c>
      <c r="E38" s="39">
        <v>232602.47</v>
      </c>
      <c r="F38" s="39">
        <v>-60238.994903208652</v>
      </c>
      <c r="G38" s="39">
        <v>232602.47</v>
      </c>
      <c r="H38" s="39">
        <v>-65900.934672560223</v>
      </c>
      <c r="I38" s="39">
        <v>232602.47</v>
      </c>
      <c r="J38" s="39">
        <v>-68934.116691855728</v>
      </c>
      <c r="K38" s="39">
        <v>240630.89228231201</v>
      </c>
      <c r="L38" s="39">
        <v>48362.780309999995</v>
      </c>
      <c r="M38" s="40">
        <f t="shared" si="0"/>
        <v>970451.41860633495</v>
      </c>
    </row>
    <row r="39" spans="1:13" x14ac:dyDescent="0.3">
      <c r="A39" s="30">
        <v>32</v>
      </c>
      <c r="B39" s="34" t="s">
        <v>189</v>
      </c>
      <c r="C39" s="39">
        <v>667383.18000000005</v>
      </c>
      <c r="D39" s="39">
        <v>-146478.7324242584</v>
      </c>
      <c r="E39" s="39">
        <v>667383.18000000005</v>
      </c>
      <c r="F39" s="39">
        <v>-163986.66007408017</v>
      </c>
      <c r="G39" s="39">
        <v>667383.18000000005</v>
      </c>
      <c r="H39" s="39">
        <v>-179399.97488466839</v>
      </c>
      <c r="I39" s="39">
        <v>667383.18000000005</v>
      </c>
      <c r="J39" s="39">
        <v>-187657.1078189121</v>
      </c>
      <c r="K39" s="39">
        <v>631511.54475561832</v>
      </c>
      <c r="L39" s="39">
        <v>197990.87997000001</v>
      </c>
      <c r="M39" s="40">
        <f t="shared" si="0"/>
        <v>2821512.6695236997</v>
      </c>
    </row>
    <row r="40" spans="1:13" x14ac:dyDescent="0.3">
      <c r="A40" s="30">
        <v>33</v>
      </c>
      <c r="B40" s="34" t="s">
        <v>190</v>
      </c>
      <c r="C40" s="39">
        <v>42705.32</v>
      </c>
      <c r="D40" s="39">
        <v>-5089.9981809925257</v>
      </c>
      <c r="E40" s="39">
        <v>42705.32</v>
      </c>
      <c r="F40" s="39">
        <v>-5817.9512609613694</v>
      </c>
      <c r="G40" s="39">
        <v>42705.32</v>
      </c>
      <c r="H40" s="39">
        <v>-6364.7879018036574</v>
      </c>
      <c r="I40" s="39">
        <v>42705.32</v>
      </c>
      <c r="J40" s="39">
        <v>-6657.7361022548848</v>
      </c>
      <c r="K40" s="39">
        <v>22533.808050645508</v>
      </c>
      <c r="L40" s="39">
        <v>41441.966279999986</v>
      </c>
      <c r="M40" s="40">
        <f t="shared" si="0"/>
        <v>210866.58088463306</v>
      </c>
    </row>
    <row r="41" spans="1:13" x14ac:dyDescent="0.3">
      <c r="A41" s="30">
        <v>34</v>
      </c>
      <c r="B41" s="34" t="s">
        <v>191</v>
      </c>
      <c r="C41" s="39">
        <v>35201.18</v>
      </c>
      <c r="D41" s="39">
        <v>-7856.3189648699999</v>
      </c>
      <c r="E41" s="39">
        <v>35201.18</v>
      </c>
      <c r="F41" s="39">
        <v>-8791.711384235814</v>
      </c>
      <c r="G41" s="39">
        <v>35201.18</v>
      </c>
      <c r="H41" s="39">
        <v>-9618.0555223982901</v>
      </c>
      <c r="I41" s="39">
        <v>35201.18</v>
      </c>
      <c r="J41" s="39">
        <v>-10060.739882128191</v>
      </c>
      <c r="K41" s="39">
        <v>27328.452810017734</v>
      </c>
      <c r="L41" s="39">
        <v>8088.4151399999992</v>
      </c>
      <c r="M41" s="40">
        <f t="shared" si="0"/>
        <v>139894.76219638542</v>
      </c>
    </row>
    <row r="42" spans="1:13" x14ac:dyDescent="0.3">
      <c r="A42" s="30">
        <v>35</v>
      </c>
      <c r="B42" s="34" t="s">
        <v>192</v>
      </c>
      <c r="C42" s="39">
        <v>66331.89</v>
      </c>
      <c r="D42" s="39">
        <v>-14516.437297330001</v>
      </c>
      <c r="E42" s="39">
        <v>66331.89</v>
      </c>
      <c r="F42" s="39">
        <v>-16252.69914352368</v>
      </c>
      <c r="G42" s="39">
        <v>66331.89</v>
      </c>
      <c r="H42" s="39">
        <v>-17780.311013341274</v>
      </c>
      <c r="I42" s="39">
        <v>66331.89</v>
      </c>
      <c r="J42" s="39">
        <v>-18598.674515029274</v>
      </c>
      <c r="K42" s="39">
        <v>57253.899467618874</v>
      </c>
      <c r="L42" s="39">
        <v>19158.925499999998</v>
      </c>
      <c r="M42" s="40">
        <f t="shared" si="0"/>
        <v>274592.26299839467</v>
      </c>
    </row>
    <row r="43" spans="1:13" x14ac:dyDescent="0.3">
      <c r="A43" s="30">
        <v>36</v>
      </c>
      <c r="B43" s="34" t="s">
        <v>193</v>
      </c>
      <c r="C43" s="39">
        <v>147523.49</v>
      </c>
      <c r="D43" s="39">
        <v>-30461.487291850004</v>
      </c>
      <c r="E43" s="39">
        <v>147523.49</v>
      </c>
      <c r="F43" s="39">
        <v>-34155.933021956698</v>
      </c>
      <c r="G43" s="39">
        <v>147523.49</v>
      </c>
      <c r="H43" s="39">
        <v>-37366.292621200686</v>
      </c>
      <c r="I43" s="39">
        <v>147523.49</v>
      </c>
      <c r="J43" s="39">
        <v>-39086.128120795685</v>
      </c>
      <c r="K43" s="39">
        <v>119904.68186340611</v>
      </c>
      <c r="L43" s="39">
        <v>56513.846999999994</v>
      </c>
      <c r="M43" s="40">
        <f t="shared" si="0"/>
        <v>625442.64780760289</v>
      </c>
    </row>
    <row r="44" spans="1:13" x14ac:dyDescent="0.3">
      <c r="A44" s="30">
        <v>37</v>
      </c>
      <c r="B44" s="34" t="s">
        <v>194</v>
      </c>
      <c r="C44" s="39">
        <v>899760.94</v>
      </c>
      <c r="D44" s="39">
        <v>-188727.34761441572</v>
      </c>
      <c r="E44" s="39">
        <v>899760.94</v>
      </c>
      <c r="F44" s="39">
        <v>-211529.44533522273</v>
      </c>
      <c r="G44" s="39">
        <v>899760.94</v>
      </c>
      <c r="H44" s="39">
        <v>-231411.36701829158</v>
      </c>
      <c r="I44" s="39">
        <v>899760.94</v>
      </c>
      <c r="J44" s="39">
        <v>-242062.39649136426</v>
      </c>
      <c r="K44" s="39">
        <v>859707.39057573106</v>
      </c>
      <c r="L44" s="39">
        <v>350240.23378499993</v>
      </c>
      <c r="M44" s="40">
        <f t="shared" si="0"/>
        <v>3935260.8279014369</v>
      </c>
    </row>
    <row r="45" spans="1:13" x14ac:dyDescent="0.3">
      <c r="A45" s="30">
        <v>38</v>
      </c>
      <c r="B45" s="34" t="s">
        <v>195</v>
      </c>
      <c r="C45" s="39">
        <v>327498.77</v>
      </c>
      <c r="D45" s="39">
        <v>-75233.406875590008</v>
      </c>
      <c r="E45" s="39">
        <v>327498.77</v>
      </c>
      <c r="F45" s="39">
        <v>-84132.097232056753</v>
      </c>
      <c r="G45" s="39">
        <v>327498.77</v>
      </c>
      <c r="H45" s="39">
        <v>-92039.78008703352</v>
      </c>
      <c r="I45" s="39">
        <v>327498.77</v>
      </c>
      <c r="J45" s="39">
        <v>-96276.038759342526</v>
      </c>
      <c r="K45" s="39">
        <v>313923.92072463705</v>
      </c>
      <c r="L45" s="39">
        <v>72240.460499999986</v>
      </c>
      <c r="M45" s="40">
        <f t="shared" si="0"/>
        <v>1348478.1382706142</v>
      </c>
    </row>
    <row r="46" spans="1:13" x14ac:dyDescent="0.3">
      <c r="A46" s="30">
        <v>39</v>
      </c>
      <c r="B46" s="34" t="s">
        <v>196</v>
      </c>
      <c r="C46" s="39">
        <v>381346.32</v>
      </c>
      <c r="D46" s="39">
        <v>-86852.126322731507</v>
      </c>
      <c r="E46" s="39">
        <v>381346.32</v>
      </c>
      <c r="F46" s="39">
        <v>-97145.128107214638</v>
      </c>
      <c r="G46" s="39">
        <v>381346.32</v>
      </c>
      <c r="H46" s="39">
        <v>-106275.92228983296</v>
      </c>
      <c r="I46" s="39">
        <v>381346.32</v>
      </c>
      <c r="J46" s="39">
        <v>-111167.41917337851</v>
      </c>
      <c r="K46" s="39">
        <v>313166.04634026968</v>
      </c>
      <c r="L46" s="39">
        <v>120801.24341999998</v>
      </c>
      <c r="M46" s="40">
        <f t="shared" si="0"/>
        <v>1557911.9738671123</v>
      </c>
    </row>
    <row r="47" spans="1:13" x14ac:dyDescent="0.3">
      <c r="A47" s="30">
        <v>40</v>
      </c>
      <c r="B47" s="34" t="s">
        <v>197</v>
      </c>
      <c r="C47" s="39">
        <v>39333.19</v>
      </c>
      <c r="D47" s="39">
        <v>-8982.6497198200013</v>
      </c>
      <c r="E47" s="39">
        <v>39333.19</v>
      </c>
      <c r="F47" s="39">
        <v>-10046.541516466896</v>
      </c>
      <c r="G47" s="39">
        <v>39333.19</v>
      </c>
      <c r="H47" s="39">
        <v>-10990.828735201612</v>
      </c>
      <c r="I47" s="39">
        <v>39333.19</v>
      </c>
      <c r="J47" s="39">
        <v>-11496.696888095214</v>
      </c>
      <c r="K47" s="39">
        <v>42873.501609514016</v>
      </c>
      <c r="L47" s="39">
        <v>10365.848999999998</v>
      </c>
      <c r="M47" s="40">
        <f t="shared" si="0"/>
        <v>169055.39374993028</v>
      </c>
    </row>
    <row r="48" spans="1:13" x14ac:dyDescent="0.3">
      <c r="A48" s="30">
        <v>41</v>
      </c>
      <c r="B48" s="34" t="s">
        <v>198</v>
      </c>
      <c r="C48" s="39">
        <v>167991.38</v>
      </c>
      <c r="D48" s="39">
        <v>-37423.68411165163</v>
      </c>
      <c r="E48" s="39">
        <v>167991.38</v>
      </c>
      <c r="F48" s="39">
        <v>-41881.338753183969</v>
      </c>
      <c r="G48" s="39">
        <v>167991.38</v>
      </c>
      <c r="H48" s="39">
        <v>-45817.819065668518</v>
      </c>
      <c r="I48" s="39">
        <v>167991.38</v>
      </c>
      <c r="J48" s="39">
        <v>-47926.647804499538</v>
      </c>
      <c r="K48" s="39">
        <v>162185.12947096024</v>
      </c>
      <c r="L48" s="39">
        <v>49939.091084999993</v>
      </c>
      <c r="M48" s="40">
        <f t="shared" si="0"/>
        <v>711040.25082095666</v>
      </c>
    </row>
    <row r="49" spans="1:13" x14ac:dyDescent="0.3">
      <c r="A49" s="30">
        <v>42</v>
      </c>
      <c r="B49" s="34" t="s">
        <v>199</v>
      </c>
      <c r="C49" s="39">
        <v>156630.96</v>
      </c>
      <c r="D49" s="39">
        <v>-35733.29854591941</v>
      </c>
      <c r="E49" s="39">
        <v>156630.96</v>
      </c>
      <c r="F49" s="39">
        <v>-39966.491353159778</v>
      </c>
      <c r="G49" s="39">
        <v>156630.96</v>
      </c>
      <c r="H49" s="39">
        <v>-43722.992722372495</v>
      </c>
      <c r="I49" s="39">
        <v>156630.96</v>
      </c>
      <c r="J49" s="39">
        <v>-45735.404170165035</v>
      </c>
      <c r="K49" s="39">
        <v>157575.66660264411</v>
      </c>
      <c r="L49" s="39">
        <v>39450.469499999992</v>
      </c>
      <c r="M49" s="40">
        <f t="shared" si="0"/>
        <v>658391.78931102727</v>
      </c>
    </row>
    <row r="50" spans="1:13" x14ac:dyDescent="0.3">
      <c r="A50" s="30">
        <v>43</v>
      </c>
      <c r="B50" s="34" t="s">
        <v>200</v>
      </c>
      <c r="C50" s="39">
        <v>62330.400000000001</v>
      </c>
      <c r="D50" s="39">
        <v>-14170.64952301519</v>
      </c>
      <c r="E50" s="39">
        <v>62330.400000000001</v>
      </c>
      <c r="F50" s="39">
        <v>-15850.716145087918</v>
      </c>
      <c r="G50" s="39">
        <v>62330.400000000001</v>
      </c>
      <c r="H50" s="39">
        <v>-17340.545121464085</v>
      </c>
      <c r="I50" s="39">
        <v>62330.400000000001</v>
      </c>
      <c r="J50" s="39">
        <v>-18138.667787379891</v>
      </c>
      <c r="K50" s="39">
        <v>55669.861211009709</v>
      </c>
      <c r="L50" s="39">
        <v>15304.076774999998</v>
      </c>
      <c r="M50" s="40">
        <f t="shared" si="0"/>
        <v>254794.95940906258</v>
      </c>
    </row>
    <row r="51" spans="1:13" x14ac:dyDescent="0.3">
      <c r="A51" s="30">
        <v>44</v>
      </c>
      <c r="B51" s="34" t="s">
        <v>201</v>
      </c>
      <c r="C51" s="39">
        <v>36926.22</v>
      </c>
      <c r="D51" s="39">
        <v>-9412.4724035555009</v>
      </c>
      <c r="E51" s="39">
        <v>36926.22</v>
      </c>
      <c r="F51" s="39">
        <v>-10500.991636058676</v>
      </c>
      <c r="G51" s="39">
        <v>36926.22</v>
      </c>
      <c r="H51" s="39">
        <v>-11487.993199702993</v>
      </c>
      <c r="I51" s="39">
        <v>36926.22</v>
      </c>
      <c r="J51" s="39">
        <v>-12016.744037369592</v>
      </c>
      <c r="K51" s="39">
        <v>58392.375141444245</v>
      </c>
      <c r="L51" s="39">
        <v>3647.4946949999999</v>
      </c>
      <c r="M51" s="40">
        <f t="shared" si="0"/>
        <v>166326.5485597575</v>
      </c>
    </row>
    <row r="52" spans="1:13" x14ac:dyDescent="0.3">
      <c r="A52" s="30">
        <v>45</v>
      </c>
      <c r="B52" s="34" t="s">
        <v>202</v>
      </c>
      <c r="C52" s="39">
        <v>294061.27</v>
      </c>
      <c r="D52" s="39">
        <v>-65333.31885063566</v>
      </c>
      <c r="E52" s="39">
        <v>294061.27</v>
      </c>
      <c r="F52" s="39">
        <v>-73120.19634905913</v>
      </c>
      <c r="G52" s="39">
        <v>294061.27</v>
      </c>
      <c r="H52" s="39">
        <v>-79992.85663027312</v>
      </c>
      <c r="I52" s="39">
        <v>294061.27</v>
      </c>
      <c r="J52" s="39">
        <v>-83674.638923780629</v>
      </c>
      <c r="K52" s="39">
        <v>273285.88943213515</v>
      </c>
      <c r="L52" s="39">
        <v>87008.327444999013</v>
      </c>
      <c r="M52" s="40">
        <f t="shared" si="0"/>
        <v>1234418.2861233857</v>
      </c>
    </row>
    <row r="53" spans="1:13" x14ac:dyDescent="0.3">
      <c r="A53" s="30">
        <v>46</v>
      </c>
      <c r="B53" s="34" t="s">
        <v>203</v>
      </c>
      <c r="C53" s="39">
        <v>517923.73</v>
      </c>
      <c r="D53" s="39">
        <v>-122161.34401601755</v>
      </c>
      <c r="E53" s="39">
        <v>517923.73</v>
      </c>
      <c r="F53" s="39">
        <v>-136525.81647178667</v>
      </c>
      <c r="G53" s="39">
        <v>517923.73</v>
      </c>
      <c r="H53" s="39">
        <v>-149358.05165543893</v>
      </c>
      <c r="I53" s="39">
        <v>517923.73</v>
      </c>
      <c r="J53" s="39">
        <v>-156232.46336096697</v>
      </c>
      <c r="K53" s="39">
        <v>547386.12230114208</v>
      </c>
      <c r="L53" s="39">
        <v>102548.07926999999</v>
      </c>
      <c r="M53" s="40">
        <f t="shared" si="0"/>
        <v>2157351.4460669318</v>
      </c>
    </row>
    <row r="54" spans="1:13" x14ac:dyDescent="0.3">
      <c r="A54" s="30">
        <v>47</v>
      </c>
      <c r="B54" s="34" t="s">
        <v>204</v>
      </c>
      <c r="C54" s="39">
        <v>30161.97</v>
      </c>
      <c r="D54" s="39">
        <v>-7045.7006427641227</v>
      </c>
      <c r="E54" s="39">
        <v>30161.97</v>
      </c>
      <c r="F54" s="39">
        <v>-7875.9570170098568</v>
      </c>
      <c r="G54" s="39">
        <v>30161.97</v>
      </c>
      <c r="H54" s="39">
        <v>-8616.2282371383408</v>
      </c>
      <c r="I54" s="39">
        <v>30161.97</v>
      </c>
      <c r="J54" s="39">
        <v>-9012.8021050643165</v>
      </c>
      <c r="K54" s="39">
        <v>34813.048524484599</v>
      </c>
      <c r="L54" s="39">
        <v>6782.0024999999987</v>
      </c>
      <c r="M54" s="40">
        <f t="shared" si="0"/>
        <v>129692.24302250799</v>
      </c>
    </row>
    <row r="55" spans="1:13" x14ac:dyDescent="0.3">
      <c r="A55" s="30">
        <v>48</v>
      </c>
      <c r="B55" s="34" t="s">
        <v>205</v>
      </c>
      <c r="C55" s="39">
        <v>230342.49</v>
      </c>
      <c r="D55" s="39">
        <v>-52386.592807011919</v>
      </c>
      <c r="E55" s="39">
        <v>230342.49</v>
      </c>
      <c r="F55" s="39">
        <v>-58597.018766457033</v>
      </c>
      <c r="G55" s="39">
        <v>230342.49</v>
      </c>
      <c r="H55" s="39">
        <v>-64104.627109729234</v>
      </c>
      <c r="I55" s="39">
        <v>230342.49</v>
      </c>
      <c r="J55" s="39">
        <v>-67055.131579339359</v>
      </c>
      <c r="K55" s="39">
        <v>230638.85521470281</v>
      </c>
      <c r="L55" s="39">
        <v>63894.27739499999</v>
      </c>
      <c r="M55" s="40">
        <f t="shared" si="0"/>
        <v>973759.72234716523</v>
      </c>
    </row>
    <row r="56" spans="1:13" x14ac:dyDescent="0.3">
      <c r="A56" s="30">
        <v>49</v>
      </c>
      <c r="B56" s="34" t="s">
        <v>206</v>
      </c>
      <c r="C56" s="39">
        <v>257586.11</v>
      </c>
      <c r="D56" s="39">
        <v>-59068.865263412546</v>
      </c>
      <c r="E56" s="39">
        <v>257586.11</v>
      </c>
      <c r="F56" s="39">
        <v>-66058.373002645327</v>
      </c>
      <c r="G56" s="39">
        <v>257586.11</v>
      </c>
      <c r="H56" s="39">
        <v>-72267.283523202786</v>
      </c>
      <c r="I56" s="39">
        <v>257586.11</v>
      </c>
      <c r="J56" s="39">
        <v>-75593.485587787145</v>
      </c>
      <c r="K56" s="39">
        <v>243823.70332592743</v>
      </c>
      <c r="L56" s="39">
        <v>61201.320374999988</v>
      </c>
      <c r="M56" s="40">
        <f t="shared" si="0"/>
        <v>1062381.4563238795</v>
      </c>
    </row>
    <row r="57" spans="1:13" x14ac:dyDescent="0.3">
      <c r="A57" s="30">
        <v>50</v>
      </c>
      <c r="B57" s="34" t="s">
        <v>207</v>
      </c>
      <c r="C57" s="39">
        <v>84968.71</v>
      </c>
      <c r="D57" s="39">
        <v>-19992.861498150502</v>
      </c>
      <c r="E57" s="39">
        <v>84968.71</v>
      </c>
      <c r="F57" s="39">
        <v>-22345.003180071039</v>
      </c>
      <c r="G57" s="39">
        <v>84968.71</v>
      </c>
      <c r="H57" s="39">
        <v>-24445.23845715055</v>
      </c>
      <c r="I57" s="39">
        <v>84968.71</v>
      </c>
      <c r="J57" s="39">
        <v>-25570.364498443152</v>
      </c>
      <c r="K57" s="39">
        <v>79389.601510227381</v>
      </c>
      <c r="L57" s="39">
        <v>17437.675124999998</v>
      </c>
      <c r="M57" s="40">
        <f t="shared" si="0"/>
        <v>344348.64900141215</v>
      </c>
    </row>
    <row r="58" spans="1:13" x14ac:dyDescent="0.3">
      <c r="A58" s="30">
        <v>51</v>
      </c>
      <c r="B58" s="34" t="s">
        <v>208</v>
      </c>
      <c r="C58" s="39">
        <v>100614.67</v>
      </c>
      <c r="D58" s="39">
        <v>-20475.551563823497</v>
      </c>
      <c r="E58" s="39">
        <v>100614.67</v>
      </c>
      <c r="F58" s="39">
        <v>-22967.77818879985</v>
      </c>
      <c r="G58" s="39">
        <v>100614.67</v>
      </c>
      <c r="H58" s="39">
        <v>-25126.548881268438</v>
      </c>
      <c r="I58" s="39">
        <v>100614.67</v>
      </c>
      <c r="J58" s="39">
        <v>-26283.033180805192</v>
      </c>
      <c r="K58" s="39">
        <v>91958.193741774652</v>
      </c>
      <c r="L58" s="39">
        <v>41716.817999999992</v>
      </c>
      <c r="M58" s="40">
        <f t="shared" si="0"/>
        <v>441280.77992707759</v>
      </c>
    </row>
    <row r="59" spans="1:13" x14ac:dyDescent="0.3">
      <c r="A59" s="30">
        <v>52</v>
      </c>
      <c r="B59" s="34" t="s">
        <v>209</v>
      </c>
      <c r="C59" s="39">
        <v>2010520.86</v>
      </c>
      <c r="D59" s="39">
        <v>-435804.19759974757</v>
      </c>
      <c r="E59" s="39">
        <v>2010520.86</v>
      </c>
      <c r="F59" s="39">
        <v>-488046.55100517371</v>
      </c>
      <c r="G59" s="39">
        <v>2010520.86</v>
      </c>
      <c r="H59" s="39">
        <v>-533918.66724600887</v>
      </c>
      <c r="I59" s="39">
        <v>2010520.86</v>
      </c>
      <c r="J59" s="39">
        <v>-558493.0152321707</v>
      </c>
      <c r="K59" s="39">
        <v>1955066.7048870341</v>
      </c>
      <c r="L59" s="39">
        <v>667445.4834449999</v>
      </c>
      <c r="M59" s="40">
        <f t="shared" si="0"/>
        <v>8648333.1972489338</v>
      </c>
    </row>
    <row r="60" spans="1:13" x14ac:dyDescent="0.3">
      <c r="A60" s="30">
        <v>53</v>
      </c>
      <c r="B60" s="34" t="s">
        <v>210</v>
      </c>
      <c r="C60" s="39">
        <v>116749.48</v>
      </c>
      <c r="D60" s="39">
        <v>-24377.410968337346</v>
      </c>
      <c r="E60" s="39">
        <v>116749.48</v>
      </c>
      <c r="F60" s="39">
        <v>-27325.943361919675</v>
      </c>
      <c r="G60" s="39">
        <v>116749.48</v>
      </c>
      <c r="H60" s="39">
        <v>-29894.343543637526</v>
      </c>
      <c r="I60" s="39">
        <v>116749.48</v>
      </c>
      <c r="J60" s="39">
        <v>-31270.272212414951</v>
      </c>
      <c r="K60" s="39">
        <v>75095.286548834425</v>
      </c>
      <c r="L60" s="39">
        <v>46571.108999999989</v>
      </c>
      <c r="M60" s="40">
        <f t="shared" si="0"/>
        <v>475796.34546252486</v>
      </c>
    </row>
    <row r="61" spans="1:13" x14ac:dyDescent="0.3">
      <c r="A61" s="30">
        <v>54</v>
      </c>
      <c r="B61" s="34" t="s">
        <v>211</v>
      </c>
      <c r="C61" s="39">
        <v>30411.96</v>
      </c>
      <c r="D61" s="39">
        <v>-6982.6981823594997</v>
      </c>
      <c r="E61" s="39">
        <v>30411.96</v>
      </c>
      <c r="F61" s="39">
        <v>-7808.7147612777007</v>
      </c>
      <c r="G61" s="39">
        <v>30411.96</v>
      </c>
      <c r="H61" s="39">
        <v>-8542.6657962416994</v>
      </c>
      <c r="I61" s="39">
        <v>30411.96</v>
      </c>
      <c r="J61" s="39">
        <v>-8935.8538506866989</v>
      </c>
      <c r="K61" s="39">
        <v>32656.254183530273</v>
      </c>
      <c r="L61" s="39">
        <v>7578.8553749999992</v>
      </c>
      <c r="M61" s="40">
        <f t="shared" si="0"/>
        <v>129613.01696796466</v>
      </c>
    </row>
    <row r="62" spans="1:13" x14ac:dyDescent="0.3">
      <c r="A62" s="30">
        <v>55</v>
      </c>
      <c r="B62" s="34" t="s">
        <v>212</v>
      </c>
      <c r="C62" s="39">
        <v>335280.5</v>
      </c>
      <c r="D62" s="39">
        <v>-75658.9119050554</v>
      </c>
      <c r="E62" s="39">
        <v>335280.5</v>
      </c>
      <c r="F62" s="39">
        <v>-84644.262635306994</v>
      </c>
      <c r="G62" s="39">
        <v>335280.5</v>
      </c>
      <c r="H62" s="39">
        <v>-92600.08456813205</v>
      </c>
      <c r="I62" s="39">
        <v>335280.5</v>
      </c>
      <c r="J62" s="39">
        <v>-96862.132032145499</v>
      </c>
      <c r="K62" s="39">
        <v>313467.45211736247</v>
      </c>
      <c r="L62" s="39">
        <v>78270.951914999983</v>
      </c>
      <c r="M62" s="40">
        <f t="shared" si="0"/>
        <v>1383095.0128917224</v>
      </c>
    </row>
    <row r="63" spans="1:13" x14ac:dyDescent="0.3">
      <c r="A63" s="30">
        <v>56</v>
      </c>
      <c r="B63" s="34" t="s">
        <v>213</v>
      </c>
      <c r="C63" s="39">
        <v>18938.04</v>
      </c>
      <c r="D63" s="39">
        <v>-4337.8431845550012</v>
      </c>
      <c r="E63" s="39">
        <v>18938.04</v>
      </c>
      <c r="F63" s="39">
        <v>-4851.264822575833</v>
      </c>
      <c r="G63" s="39">
        <v>18938.04</v>
      </c>
      <c r="H63" s="39">
        <v>-5307.2413752180719</v>
      </c>
      <c r="I63" s="39">
        <v>18938.04</v>
      </c>
      <c r="J63" s="39">
        <v>-5551.5145284192722</v>
      </c>
      <c r="K63" s="39">
        <v>18939.88550711596</v>
      </c>
      <c r="L63" s="39">
        <v>4658.8374299999987</v>
      </c>
      <c r="M63" s="40">
        <f t="shared" si="0"/>
        <v>79303.019026347785</v>
      </c>
    </row>
    <row r="64" spans="1:13" x14ac:dyDescent="0.3">
      <c r="A64" s="30">
        <v>57</v>
      </c>
      <c r="B64" s="34" t="s">
        <v>214</v>
      </c>
      <c r="C64" s="39">
        <v>165104.26999999999</v>
      </c>
      <c r="D64" s="39">
        <v>-39275.426804352755</v>
      </c>
      <c r="E64" s="39">
        <v>165104.26999999999</v>
      </c>
      <c r="F64" s="39">
        <v>-43885.027099289306</v>
      </c>
      <c r="G64" s="39">
        <v>165104.26999999999</v>
      </c>
      <c r="H64" s="39">
        <v>-48009.836628594763</v>
      </c>
      <c r="I64" s="39">
        <v>165104.26999999999</v>
      </c>
      <c r="J64" s="39">
        <v>-50219.556019294127</v>
      </c>
      <c r="K64" s="39">
        <v>170315.55364496252</v>
      </c>
      <c r="L64" s="39">
        <v>31212.305669999998</v>
      </c>
      <c r="M64" s="40">
        <f t="shared" si="0"/>
        <v>680555.0927634316</v>
      </c>
    </row>
    <row r="65" spans="1:13" x14ac:dyDescent="0.3">
      <c r="A65" s="30">
        <v>58</v>
      </c>
      <c r="B65" s="34" t="s">
        <v>215</v>
      </c>
      <c r="C65" s="39">
        <v>310849.34999999998</v>
      </c>
      <c r="D65" s="39">
        <v>-70419.587674902126</v>
      </c>
      <c r="E65" s="39">
        <v>310849.34999999998</v>
      </c>
      <c r="F65" s="39">
        <v>-78775.275813518281</v>
      </c>
      <c r="G65" s="39">
        <v>310849.34999999998</v>
      </c>
      <c r="H65" s="39">
        <v>-86179.464208209465</v>
      </c>
      <c r="I65" s="39">
        <v>310849.34999999998</v>
      </c>
      <c r="J65" s="39">
        <v>-90145.993705365472</v>
      </c>
      <c r="K65" s="39">
        <v>290577.15110524948</v>
      </c>
      <c r="L65" s="39">
        <v>69988.561499999982</v>
      </c>
      <c r="M65" s="40">
        <f t="shared" si="0"/>
        <v>1278442.7912032544</v>
      </c>
    </row>
    <row r="66" spans="1:13" x14ac:dyDescent="0.3">
      <c r="A66" s="30">
        <v>59</v>
      </c>
      <c r="B66" s="34" t="s">
        <v>216</v>
      </c>
      <c r="C66" s="39">
        <v>246312.4</v>
      </c>
      <c r="D66" s="39">
        <v>-59347.353856262504</v>
      </c>
      <c r="E66" s="39">
        <v>246312.4</v>
      </c>
      <c r="F66" s="39">
        <v>-66293.296958617619</v>
      </c>
      <c r="G66" s="39">
        <v>246312.4</v>
      </c>
      <c r="H66" s="39">
        <v>-72524.288280676308</v>
      </c>
      <c r="I66" s="39">
        <v>246312.4</v>
      </c>
      <c r="J66" s="39">
        <v>-75862.31934606492</v>
      </c>
      <c r="K66" s="39">
        <v>243800.66581820845</v>
      </c>
      <c r="L66" s="39">
        <v>43939.154804999998</v>
      </c>
      <c r="M66" s="40">
        <f t="shared" si="0"/>
        <v>998962.16218158719</v>
      </c>
    </row>
    <row r="67" spans="1:13" x14ac:dyDescent="0.3">
      <c r="A67" s="30">
        <v>60</v>
      </c>
      <c r="B67" s="34" t="s">
        <v>217</v>
      </c>
      <c r="C67" s="39">
        <v>148521.04</v>
      </c>
      <c r="D67" s="39">
        <v>-26828.395469690429</v>
      </c>
      <c r="E67" s="39">
        <v>148521.04</v>
      </c>
      <c r="F67" s="39">
        <v>-30196.130806815541</v>
      </c>
      <c r="G67" s="39">
        <v>148521.04</v>
      </c>
      <c r="H67" s="39">
        <v>-33034.303558043583</v>
      </c>
      <c r="I67" s="39">
        <v>148521.04</v>
      </c>
      <c r="J67" s="39">
        <v>-34554.753246201464</v>
      </c>
      <c r="K67" s="39">
        <v>109580.26063423831</v>
      </c>
      <c r="L67" s="39">
        <v>86204.401724999989</v>
      </c>
      <c r="M67" s="40">
        <f t="shared" si="0"/>
        <v>665255.2392784874</v>
      </c>
    </row>
    <row r="68" spans="1:13" x14ac:dyDescent="0.3">
      <c r="A68" s="30">
        <v>61</v>
      </c>
      <c r="B68" s="34" t="s">
        <v>218</v>
      </c>
      <c r="C68" s="39">
        <v>61586.22</v>
      </c>
      <c r="D68" s="39">
        <v>-14531.058213327073</v>
      </c>
      <c r="E68" s="39">
        <v>61586.22</v>
      </c>
      <c r="F68" s="39">
        <v>-16239.58161101234</v>
      </c>
      <c r="G68" s="39">
        <v>61586.22</v>
      </c>
      <c r="H68" s="39">
        <v>-17765.960547260554</v>
      </c>
      <c r="I68" s="39">
        <v>61586.22</v>
      </c>
      <c r="J68" s="39">
        <v>-18583.663548822104</v>
      </c>
      <c r="K68" s="39">
        <v>70012.599148460329</v>
      </c>
      <c r="L68" s="39">
        <v>10752.147119999998</v>
      </c>
      <c r="M68" s="40">
        <f t="shared" si="0"/>
        <v>259989.36234803827</v>
      </c>
    </row>
    <row r="69" spans="1:13" x14ac:dyDescent="0.3">
      <c r="A69" s="30">
        <v>62</v>
      </c>
      <c r="B69" s="34" t="s">
        <v>219</v>
      </c>
      <c r="C69" s="39">
        <v>106787.91</v>
      </c>
      <c r="D69" s="39">
        <v>-24889.992782944002</v>
      </c>
      <c r="E69" s="39">
        <v>106787.91</v>
      </c>
      <c r="F69" s="39">
        <v>-27824.445262103276</v>
      </c>
      <c r="G69" s="39">
        <v>106787.91</v>
      </c>
      <c r="H69" s="39">
        <v>-30439.700271632948</v>
      </c>
      <c r="I69" s="39">
        <v>106787.91</v>
      </c>
      <c r="J69" s="39">
        <v>-31840.72974102385</v>
      </c>
      <c r="K69" s="39">
        <v>117340.4906468238</v>
      </c>
      <c r="L69" s="39">
        <v>25109.896499999995</v>
      </c>
      <c r="M69" s="40">
        <f t="shared" si="0"/>
        <v>454607.1590891197</v>
      </c>
    </row>
    <row r="70" spans="1:13" x14ac:dyDescent="0.3">
      <c r="A70" s="30">
        <v>63</v>
      </c>
      <c r="B70" s="34" t="s">
        <v>220</v>
      </c>
      <c r="C70" s="39">
        <v>205967.22</v>
      </c>
      <c r="D70" s="39">
        <v>-45801.63044418022</v>
      </c>
      <c r="E70" s="39">
        <v>205967.22</v>
      </c>
      <c r="F70" s="39">
        <v>-51259.464062828614</v>
      </c>
      <c r="G70" s="39">
        <v>205967.22</v>
      </c>
      <c r="H70" s="39">
        <v>-56077.406304383483</v>
      </c>
      <c r="I70" s="39">
        <v>205967.22</v>
      </c>
      <c r="J70" s="39">
        <v>-58658.44679093075</v>
      </c>
      <c r="K70" s="39">
        <v>211831.32642005172</v>
      </c>
      <c r="L70" s="39">
        <v>59251.84199999999</v>
      </c>
      <c r="M70" s="40">
        <f t="shared" si="0"/>
        <v>883155.10081772867</v>
      </c>
    </row>
    <row r="71" spans="1:13" x14ac:dyDescent="0.3">
      <c r="A71" s="30">
        <v>64</v>
      </c>
      <c r="B71" s="34" t="s">
        <v>221</v>
      </c>
      <c r="C71" s="39">
        <v>9716.18</v>
      </c>
      <c r="D71" s="39">
        <v>-2116.0394957805861</v>
      </c>
      <c r="E71" s="39">
        <v>9716.18</v>
      </c>
      <c r="F71" s="39">
        <v>-2369.4202347840842</v>
      </c>
      <c r="G71" s="39">
        <v>9716.18</v>
      </c>
      <c r="H71" s="39">
        <v>-2592.1250571202845</v>
      </c>
      <c r="I71" s="39">
        <v>9716.18</v>
      </c>
      <c r="J71" s="39">
        <v>-2711.4312119432498</v>
      </c>
      <c r="K71" s="39">
        <v>8560.6752659144731</v>
      </c>
      <c r="L71" s="39">
        <v>3064.0535249999994</v>
      </c>
      <c r="M71" s="40">
        <f t="shared" si="0"/>
        <v>40700.432791286265</v>
      </c>
    </row>
    <row r="72" spans="1:13" x14ac:dyDescent="0.3">
      <c r="A72" s="30">
        <v>65</v>
      </c>
      <c r="B72" s="34" t="s">
        <v>222</v>
      </c>
      <c r="C72" s="39">
        <v>207096.86</v>
      </c>
      <c r="D72" s="39">
        <v>-45676.020964601899</v>
      </c>
      <c r="E72" s="39">
        <v>207096.86</v>
      </c>
      <c r="F72" s="39">
        <v>-51129.269220325717</v>
      </c>
      <c r="G72" s="39">
        <v>207096.86</v>
      </c>
      <c r="H72" s="39">
        <v>-55934.974282994786</v>
      </c>
      <c r="I72" s="39">
        <v>207096.86</v>
      </c>
      <c r="J72" s="39">
        <v>-58509.459137996084</v>
      </c>
      <c r="K72" s="39">
        <v>205072.62413705754</v>
      </c>
      <c r="L72" s="39">
        <v>62966.419424999098</v>
      </c>
      <c r="M72" s="40">
        <f t="shared" si="0"/>
        <v>885176.75995613798</v>
      </c>
    </row>
    <row r="73" spans="1:13" x14ac:dyDescent="0.3">
      <c r="A73" s="30">
        <v>66</v>
      </c>
      <c r="B73" s="34" t="s">
        <v>223</v>
      </c>
      <c r="C73" s="39">
        <v>373552.83</v>
      </c>
      <c r="D73" s="39">
        <v>-73543.258042863454</v>
      </c>
      <c r="E73" s="39">
        <v>373552.83</v>
      </c>
      <c r="F73" s="39">
        <v>-82569.299894628508</v>
      </c>
      <c r="G73" s="39">
        <v>373552.83</v>
      </c>
      <c r="H73" s="39">
        <v>-90330.093439608681</v>
      </c>
      <c r="I73" s="39">
        <v>373552.83</v>
      </c>
      <c r="J73" s="39">
        <v>-94487.661410133776</v>
      </c>
      <c r="K73" s="39">
        <v>314698.42714270216</v>
      </c>
      <c r="L73" s="39">
        <v>168943.46137499998</v>
      </c>
      <c r="M73" s="40">
        <f t="shared" ref="M73:M95" si="1">SUM(C73:L73)</f>
        <v>1636922.8957304675</v>
      </c>
    </row>
    <row r="74" spans="1:13" x14ac:dyDescent="0.3">
      <c r="A74" s="30">
        <v>67</v>
      </c>
      <c r="B74" s="34" t="s">
        <v>224</v>
      </c>
      <c r="C74" s="39">
        <v>268765.03000000003</v>
      </c>
      <c r="D74" s="39">
        <v>-58171.83109961397</v>
      </c>
      <c r="E74" s="39">
        <v>268765.03000000003</v>
      </c>
      <c r="F74" s="39">
        <v>-65147.658554576316</v>
      </c>
      <c r="G74" s="39">
        <v>268765.03000000003</v>
      </c>
      <c r="H74" s="39">
        <v>-71270.969865513311</v>
      </c>
      <c r="I74" s="39">
        <v>268765.03000000003</v>
      </c>
      <c r="J74" s="39">
        <v>-74551.315210658155</v>
      </c>
      <c r="K74" s="39">
        <v>246749.85124576581</v>
      </c>
      <c r="L74" s="39">
        <v>90025.294124999986</v>
      </c>
      <c r="M74" s="40">
        <f t="shared" si="1"/>
        <v>1142693.4906404042</v>
      </c>
    </row>
    <row r="75" spans="1:13" x14ac:dyDescent="0.3">
      <c r="A75" s="30">
        <v>68</v>
      </c>
      <c r="B75" s="34" t="s">
        <v>225</v>
      </c>
      <c r="C75" s="39">
        <v>222916.86</v>
      </c>
      <c r="D75" s="39">
        <v>-50128.156983352441</v>
      </c>
      <c r="E75" s="39">
        <v>222916.86</v>
      </c>
      <c r="F75" s="39">
        <v>-56086.192142912259</v>
      </c>
      <c r="G75" s="39">
        <v>222916.86</v>
      </c>
      <c r="H75" s="39">
        <v>-61357.80469746593</v>
      </c>
      <c r="I75" s="39">
        <v>222916.86</v>
      </c>
      <c r="J75" s="39">
        <v>-64181.882851691131</v>
      </c>
      <c r="K75" s="39">
        <v>212681.07137820669</v>
      </c>
      <c r="L75" s="39">
        <v>55064.821499999991</v>
      </c>
      <c r="M75" s="40">
        <f t="shared" si="1"/>
        <v>927659.29620278499</v>
      </c>
    </row>
    <row r="76" spans="1:13" x14ac:dyDescent="0.3">
      <c r="A76" s="30">
        <v>69</v>
      </c>
      <c r="B76" s="34" t="s">
        <v>226</v>
      </c>
      <c r="C76" s="39">
        <v>128702.12</v>
      </c>
      <c r="D76" s="39">
        <v>-25169.07929631654</v>
      </c>
      <c r="E76" s="39">
        <v>128702.12</v>
      </c>
      <c r="F76" s="39">
        <v>-28263.371866415404</v>
      </c>
      <c r="G76" s="39">
        <v>128702.12</v>
      </c>
      <c r="H76" s="39">
        <v>-30919.882145903921</v>
      </c>
      <c r="I76" s="39">
        <v>128702.12</v>
      </c>
      <c r="J76" s="39">
        <v>-32343.01265277277</v>
      </c>
      <c r="K76" s="39">
        <v>99778.122840594326</v>
      </c>
      <c r="L76" s="39">
        <v>52981.392554999504</v>
      </c>
      <c r="M76" s="40">
        <f t="shared" si="1"/>
        <v>550872.64943418512</v>
      </c>
    </row>
    <row r="77" spans="1:13" x14ac:dyDescent="0.3">
      <c r="A77" s="30">
        <v>70</v>
      </c>
      <c r="B77" s="34" t="s">
        <v>227</v>
      </c>
      <c r="C77" s="39">
        <v>139545.67000000001</v>
      </c>
      <c r="D77" s="39">
        <v>-32574.813347070063</v>
      </c>
      <c r="E77" s="39">
        <v>139545.67000000001</v>
      </c>
      <c r="F77" s="39">
        <v>-36413.976126837668</v>
      </c>
      <c r="G77" s="39">
        <v>139545.67000000001</v>
      </c>
      <c r="H77" s="39">
        <v>-39836.572070279937</v>
      </c>
      <c r="I77" s="39">
        <v>139545.67000000001</v>
      </c>
      <c r="J77" s="39">
        <v>-41670.105611409723</v>
      </c>
      <c r="K77" s="39">
        <v>153144.94601659972</v>
      </c>
      <c r="L77" s="39">
        <v>28743.019499999995</v>
      </c>
      <c r="M77" s="40">
        <f t="shared" si="1"/>
        <v>589575.17836100236</v>
      </c>
    </row>
    <row r="78" spans="1:13" x14ac:dyDescent="0.3">
      <c r="A78" s="30">
        <v>71</v>
      </c>
      <c r="B78" s="34" t="s">
        <v>228</v>
      </c>
      <c r="C78" s="39">
        <v>95356.44</v>
      </c>
      <c r="D78" s="39">
        <v>-20549.851216850497</v>
      </c>
      <c r="E78" s="39">
        <v>95356.44</v>
      </c>
      <c r="F78" s="39">
        <v>-23016.665989457295</v>
      </c>
      <c r="G78" s="39">
        <v>95356.44</v>
      </c>
      <c r="H78" s="39">
        <v>-25180.031708506645</v>
      </c>
      <c r="I78" s="39">
        <v>95356.44</v>
      </c>
      <c r="J78" s="39">
        <v>-26338.97762942595</v>
      </c>
      <c r="K78" s="39">
        <v>92542.382600245634</v>
      </c>
      <c r="L78" s="39">
        <v>32617.397279999997</v>
      </c>
      <c r="M78" s="40">
        <f t="shared" si="1"/>
        <v>411500.01333600527</v>
      </c>
    </row>
    <row r="79" spans="1:13" x14ac:dyDescent="0.3">
      <c r="A79" s="30">
        <v>72</v>
      </c>
      <c r="B79" s="34" t="s">
        <v>229</v>
      </c>
      <c r="C79" s="39">
        <v>164233.87</v>
      </c>
      <c r="D79" s="39">
        <v>-35464.386450111058</v>
      </c>
      <c r="E79" s="39">
        <v>164233.87</v>
      </c>
      <c r="F79" s="39">
        <v>-39719.529329074991</v>
      </c>
      <c r="G79" s="39">
        <v>164233.87</v>
      </c>
      <c r="H79" s="39">
        <v>-43452.818423449266</v>
      </c>
      <c r="I79" s="39">
        <v>164233.87</v>
      </c>
      <c r="J79" s="39">
        <v>-45452.794724006919</v>
      </c>
      <c r="K79" s="39">
        <v>162448.05566306901</v>
      </c>
      <c r="L79" s="39">
        <v>52849.950269999994</v>
      </c>
      <c r="M79" s="40">
        <f t="shared" si="1"/>
        <v>708143.95700642676</v>
      </c>
    </row>
    <row r="80" spans="1:13" x14ac:dyDescent="0.3">
      <c r="A80" s="30">
        <v>73</v>
      </c>
      <c r="B80" s="34" t="s">
        <v>230</v>
      </c>
      <c r="C80" s="39">
        <v>86125.440000000002</v>
      </c>
      <c r="D80" s="39">
        <v>-18656.233811119819</v>
      </c>
      <c r="E80" s="39">
        <v>86125.440000000002</v>
      </c>
      <c r="F80" s="39">
        <v>-20893.016418560161</v>
      </c>
      <c r="G80" s="39">
        <v>86125.440000000002</v>
      </c>
      <c r="H80" s="39">
        <v>-22856.777612651073</v>
      </c>
      <c r="I80" s="39">
        <v>86125.440000000002</v>
      </c>
      <c r="J80" s="39">
        <v>-23908.792538056921</v>
      </c>
      <c r="K80" s="39">
        <v>74806.836952081212</v>
      </c>
      <c r="L80" s="39">
        <v>24226.272524999997</v>
      </c>
      <c r="M80" s="40">
        <f t="shared" si="1"/>
        <v>357220.04909669323</v>
      </c>
    </row>
    <row r="81" spans="1:13" x14ac:dyDescent="0.3">
      <c r="A81" s="30">
        <v>74</v>
      </c>
      <c r="B81" s="34" t="s">
        <v>231</v>
      </c>
      <c r="C81" s="39">
        <v>184488.6</v>
      </c>
      <c r="D81" s="39">
        <v>-37307.821559719741</v>
      </c>
      <c r="E81" s="39">
        <v>184488.6</v>
      </c>
      <c r="F81" s="39">
        <v>-41855.944415785969</v>
      </c>
      <c r="G81" s="39">
        <v>184488.6</v>
      </c>
      <c r="H81" s="39">
        <v>-45790.037882190809</v>
      </c>
      <c r="I81" s="39">
        <v>184488.6</v>
      </c>
      <c r="J81" s="39">
        <v>-47897.587953479131</v>
      </c>
      <c r="K81" s="39">
        <v>163431.26001141878</v>
      </c>
      <c r="L81" s="39">
        <v>79094.121404999983</v>
      </c>
      <c r="M81" s="40">
        <f t="shared" si="1"/>
        <v>807628.38960524311</v>
      </c>
    </row>
    <row r="82" spans="1:13" x14ac:dyDescent="0.3">
      <c r="A82" s="30">
        <v>75</v>
      </c>
      <c r="B82" s="34" t="s">
        <v>232</v>
      </c>
      <c r="C82" s="39">
        <v>43635.44</v>
      </c>
      <c r="D82" s="39">
        <v>-9730.5674871735009</v>
      </c>
      <c r="E82" s="39">
        <v>43635.44</v>
      </c>
      <c r="F82" s="39">
        <v>-10889.335924546049</v>
      </c>
      <c r="G82" s="39">
        <v>43635.44</v>
      </c>
      <c r="H82" s="39">
        <v>-11912.838461932046</v>
      </c>
      <c r="I82" s="39">
        <v>43635.44</v>
      </c>
      <c r="J82" s="39">
        <v>-12461.143392674547</v>
      </c>
      <c r="K82" s="39">
        <v>42912.058848016211</v>
      </c>
      <c r="L82" s="39">
        <v>11918.662664999998</v>
      </c>
      <c r="M82" s="40">
        <f t="shared" si="1"/>
        <v>184378.59624669008</v>
      </c>
    </row>
    <row r="83" spans="1:13" x14ac:dyDescent="0.3">
      <c r="A83" s="30">
        <v>76</v>
      </c>
      <c r="B83" s="34" t="s">
        <v>233</v>
      </c>
      <c r="C83" s="39">
        <v>77676.259999999995</v>
      </c>
      <c r="D83" s="39">
        <v>-17807.834422164666</v>
      </c>
      <c r="E83" s="39">
        <v>77676.259999999995</v>
      </c>
      <c r="F83" s="39">
        <v>-19915.126227562207</v>
      </c>
      <c r="G83" s="39">
        <v>77676.259999999995</v>
      </c>
      <c r="H83" s="39">
        <v>-21786.974278491176</v>
      </c>
      <c r="I83" s="39">
        <v>77676.259999999995</v>
      </c>
      <c r="J83" s="39">
        <v>-22789.75002006027</v>
      </c>
      <c r="K83" s="39">
        <v>73322.78315638467</v>
      </c>
      <c r="L83" s="39">
        <v>16920.364499999996</v>
      </c>
      <c r="M83" s="40">
        <f t="shared" si="1"/>
        <v>318648.5027081063</v>
      </c>
    </row>
    <row r="84" spans="1:13" x14ac:dyDescent="0.3">
      <c r="A84" s="30">
        <v>77</v>
      </c>
      <c r="B84" s="34" t="s">
        <v>234</v>
      </c>
      <c r="C84" s="39">
        <v>300237.28999999998</v>
      </c>
      <c r="D84" s="39">
        <v>-69352.913207899575</v>
      </c>
      <c r="E84" s="39">
        <v>300237.28999999998</v>
      </c>
      <c r="F84" s="39">
        <v>-77545.862188115192</v>
      </c>
      <c r="G84" s="39">
        <v>300237.28999999998</v>
      </c>
      <c r="H84" s="39">
        <v>-84834.49643204677</v>
      </c>
      <c r="I84" s="39">
        <v>300237.28999999998</v>
      </c>
      <c r="J84" s="39">
        <v>-88739.121919867292</v>
      </c>
      <c r="K84" s="39">
        <v>271552.57596989203</v>
      </c>
      <c r="L84" s="39">
        <v>65545.154999999984</v>
      </c>
      <c r="M84" s="40">
        <f t="shared" si="1"/>
        <v>1217574.4972219632</v>
      </c>
    </row>
    <row r="85" spans="1:13" x14ac:dyDescent="0.3">
      <c r="A85" s="30">
        <v>78</v>
      </c>
      <c r="B85" s="34" t="s">
        <v>235</v>
      </c>
      <c r="C85" s="39">
        <v>133245.04</v>
      </c>
      <c r="D85" s="39">
        <v>-28876.014220547549</v>
      </c>
      <c r="E85" s="39">
        <v>133245.04</v>
      </c>
      <c r="F85" s="39">
        <v>-32337.729624399912</v>
      </c>
      <c r="G85" s="39">
        <v>133245.04</v>
      </c>
      <c r="H85" s="39">
        <v>-35377.19397311825</v>
      </c>
      <c r="I85" s="39">
        <v>133245.04</v>
      </c>
      <c r="J85" s="39">
        <v>-37005.478445645938</v>
      </c>
      <c r="K85" s="39">
        <v>126477.85875554614</v>
      </c>
      <c r="L85" s="39">
        <v>43623.655529999996</v>
      </c>
      <c r="M85" s="40">
        <f t="shared" si="1"/>
        <v>569485.25802183442</v>
      </c>
    </row>
    <row r="86" spans="1:13" x14ac:dyDescent="0.3">
      <c r="A86" s="30">
        <v>79</v>
      </c>
      <c r="B86" s="34" t="s">
        <v>236</v>
      </c>
      <c r="C86" s="39">
        <v>1309322.02</v>
      </c>
      <c r="D86" s="39">
        <v>-276886.51885952317</v>
      </c>
      <c r="E86" s="39">
        <v>1309322.02</v>
      </c>
      <c r="F86" s="39">
        <v>-310274.23324969836</v>
      </c>
      <c r="G86" s="39">
        <v>1309322.02</v>
      </c>
      <c r="H86" s="39">
        <v>-339437.30317581963</v>
      </c>
      <c r="I86" s="39">
        <v>1309322.02</v>
      </c>
      <c r="J86" s="39">
        <v>-355060.37635052751</v>
      </c>
      <c r="K86" s="39">
        <v>1116261.4345760073</v>
      </c>
      <c r="L86" s="39">
        <v>478076.58307499991</v>
      </c>
      <c r="M86" s="40">
        <f t="shared" si="1"/>
        <v>5549967.6660154387</v>
      </c>
    </row>
    <row r="87" spans="1:13" x14ac:dyDescent="0.3">
      <c r="A87" s="30">
        <v>80</v>
      </c>
      <c r="B87" s="34" t="s">
        <v>237</v>
      </c>
      <c r="C87" s="39">
        <v>73619.91</v>
      </c>
      <c r="D87" s="39">
        <v>-17617.543919332002</v>
      </c>
      <c r="E87" s="39">
        <v>73619.91</v>
      </c>
      <c r="F87" s="39">
        <v>-19682.549311492938</v>
      </c>
      <c r="G87" s="39">
        <v>73619.91</v>
      </c>
      <c r="H87" s="39">
        <v>-21532.537162187127</v>
      </c>
      <c r="I87" s="39">
        <v>73619.91</v>
      </c>
      <c r="J87" s="39">
        <v>-22523.60208220188</v>
      </c>
      <c r="K87" s="39">
        <v>135318.85023393831</v>
      </c>
      <c r="L87" s="39">
        <v>24024.535275000035</v>
      </c>
      <c r="M87" s="40">
        <f t="shared" si="1"/>
        <v>372466.79303372442</v>
      </c>
    </row>
    <row r="88" spans="1:13" x14ac:dyDescent="0.3">
      <c r="A88" s="30">
        <v>81</v>
      </c>
      <c r="B88" s="34" t="s">
        <v>238</v>
      </c>
      <c r="C88" s="39">
        <v>73899.789999999994</v>
      </c>
      <c r="D88" s="39">
        <v>-17451.182589083885</v>
      </c>
      <c r="E88" s="39">
        <v>73899.789999999994</v>
      </c>
      <c r="F88" s="39">
        <v>-19502.662716099538</v>
      </c>
      <c r="G88" s="39">
        <v>73899.789999999994</v>
      </c>
      <c r="H88" s="39">
        <v>-21335.742796833962</v>
      </c>
      <c r="I88" s="39">
        <v>73899.789999999994</v>
      </c>
      <c r="J88" s="39">
        <v>-22317.749982941696</v>
      </c>
      <c r="K88" s="39">
        <v>73727.537797175784</v>
      </c>
      <c r="L88" s="39">
        <v>14118.643499999998</v>
      </c>
      <c r="M88" s="40">
        <f t="shared" si="1"/>
        <v>302838.00321221666</v>
      </c>
    </row>
    <row r="89" spans="1:13" x14ac:dyDescent="0.3">
      <c r="A89" s="30">
        <v>82</v>
      </c>
      <c r="B89" s="34" t="s">
        <v>239</v>
      </c>
      <c r="C89" s="39">
        <v>76739.13</v>
      </c>
      <c r="D89" s="39">
        <v>-13655.906032327499</v>
      </c>
      <c r="E89" s="39">
        <v>76739.13</v>
      </c>
      <c r="F89" s="39">
        <v>-15377.103300920688</v>
      </c>
      <c r="G89" s="39">
        <v>76739.13</v>
      </c>
      <c r="H89" s="39">
        <v>-16822.41680352484</v>
      </c>
      <c r="I89" s="39">
        <v>76739.13</v>
      </c>
      <c r="J89" s="39">
        <v>-17596.691894205644</v>
      </c>
      <c r="K89" s="39">
        <v>53226.800600280047</v>
      </c>
      <c r="L89" s="39">
        <v>40780.545974999994</v>
      </c>
      <c r="M89" s="40">
        <f t="shared" si="1"/>
        <v>337511.74854430143</v>
      </c>
    </row>
    <row r="90" spans="1:13" x14ac:dyDescent="0.3">
      <c r="A90" s="30">
        <v>83</v>
      </c>
      <c r="B90" s="34" t="s">
        <v>240</v>
      </c>
      <c r="C90" s="39">
        <v>363870.89</v>
      </c>
      <c r="D90" s="39">
        <v>-71626.763993270986</v>
      </c>
      <c r="E90" s="39">
        <v>363870.89</v>
      </c>
      <c r="F90" s="39">
        <v>-80417.914954933323</v>
      </c>
      <c r="G90" s="39">
        <v>363870.89</v>
      </c>
      <c r="H90" s="39">
        <v>-87976.497092355683</v>
      </c>
      <c r="I90" s="39">
        <v>363870.89</v>
      </c>
      <c r="J90" s="39">
        <v>-92025.737523117699</v>
      </c>
      <c r="K90" s="39">
        <v>295247.93367489352</v>
      </c>
      <c r="L90" s="39">
        <v>153760.99010999996</v>
      </c>
      <c r="M90" s="40">
        <f t="shared" si="1"/>
        <v>1572445.5702212157</v>
      </c>
    </row>
    <row r="91" spans="1:13" x14ac:dyDescent="0.3">
      <c r="A91" s="30">
        <v>84</v>
      </c>
      <c r="B91" s="34" t="s">
        <v>241</v>
      </c>
      <c r="C91" s="39">
        <v>129947.88</v>
      </c>
      <c r="D91" s="39">
        <v>-27047.719302223519</v>
      </c>
      <c r="E91" s="39">
        <v>129947.88</v>
      </c>
      <c r="F91" s="39">
        <v>-30321.744585180968</v>
      </c>
      <c r="G91" s="39">
        <v>129947.88</v>
      </c>
      <c r="H91" s="39">
        <v>-33171.723935248316</v>
      </c>
      <c r="I91" s="39">
        <v>129947.88</v>
      </c>
      <c r="J91" s="39">
        <v>-34698.49858707012</v>
      </c>
      <c r="K91" s="39">
        <v>120914.7293835715</v>
      </c>
      <c r="L91" s="39">
        <v>49811.501999999993</v>
      </c>
      <c r="M91" s="40">
        <f t="shared" si="1"/>
        <v>565278.06497384852</v>
      </c>
    </row>
    <row r="92" spans="1:13" x14ac:dyDescent="0.3">
      <c r="A92" s="30">
        <v>85</v>
      </c>
      <c r="B92" s="34" t="s">
        <v>242</v>
      </c>
      <c r="C92" s="39">
        <v>33724.99</v>
      </c>
      <c r="D92" s="39">
        <v>-7458.4895672209714</v>
      </c>
      <c r="E92" s="39">
        <v>33724.99</v>
      </c>
      <c r="F92" s="39">
        <v>-8348.392438337125</v>
      </c>
      <c r="G92" s="39">
        <v>33724.99</v>
      </c>
      <c r="H92" s="39">
        <v>-9133.0684647669295</v>
      </c>
      <c r="I92" s="39">
        <v>33724.99</v>
      </c>
      <c r="J92" s="39">
        <v>-9553.4306217828962</v>
      </c>
      <c r="K92" s="39">
        <v>34218.268640309507</v>
      </c>
      <c r="L92" s="39">
        <v>10260.626999999999</v>
      </c>
      <c r="M92" s="40">
        <f t="shared" si="1"/>
        <v>144885.4745482016</v>
      </c>
    </row>
    <row r="93" spans="1:13" x14ac:dyDescent="0.3">
      <c r="A93" s="30">
        <v>86</v>
      </c>
      <c r="B93" s="34" t="s">
        <v>243</v>
      </c>
      <c r="C93" s="39">
        <v>305657.55</v>
      </c>
      <c r="D93" s="39">
        <v>-66936.40432162158</v>
      </c>
      <c r="E93" s="39">
        <v>305657.55</v>
      </c>
      <c r="F93" s="39">
        <v>-74941.191393915899</v>
      </c>
      <c r="G93" s="39">
        <v>305657.55</v>
      </c>
      <c r="H93" s="39">
        <v>-81985.009316136915</v>
      </c>
      <c r="I93" s="39">
        <v>305657.55</v>
      </c>
      <c r="J93" s="39">
        <v>-85758.483203041033</v>
      </c>
      <c r="K93" s="39">
        <v>270846.45114319859</v>
      </c>
      <c r="L93" s="39">
        <v>101326.56299999998</v>
      </c>
      <c r="M93" s="40">
        <f t="shared" si="1"/>
        <v>1285182.1259084831</v>
      </c>
    </row>
    <row r="94" spans="1:13" x14ac:dyDescent="0.3">
      <c r="A94" s="30">
        <v>87</v>
      </c>
      <c r="B94" s="34" t="s">
        <v>244</v>
      </c>
      <c r="C94" s="39">
        <v>102598.8</v>
      </c>
      <c r="D94" s="39">
        <v>-23259.898426468502</v>
      </c>
      <c r="E94" s="39">
        <v>102598.8</v>
      </c>
      <c r="F94" s="39">
        <v>-26019.352561323445</v>
      </c>
      <c r="G94" s="39">
        <v>102598.8</v>
      </c>
      <c r="H94" s="39">
        <v>-28464.944611397481</v>
      </c>
      <c r="I94" s="39">
        <v>102598.8</v>
      </c>
      <c r="J94" s="39">
        <v>-29775.083209651428</v>
      </c>
      <c r="K94" s="39">
        <v>100961.96903881771</v>
      </c>
      <c r="L94" s="39">
        <v>28423.307639999995</v>
      </c>
      <c r="M94" s="40">
        <f t="shared" si="1"/>
        <v>432261.19786997687</v>
      </c>
    </row>
    <row r="95" spans="1:13" x14ac:dyDescent="0.3">
      <c r="A95" s="30">
        <v>88</v>
      </c>
      <c r="B95" s="34" t="s">
        <v>266</v>
      </c>
      <c r="C95" s="39">
        <v>246700.33</v>
      </c>
      <c r="D95" s="39">
        <v>-54590.530283011605</v>
      </c>
      <c r="E95" s="39">
        <v>246700.33</v>
      </c>
      <c r="F95" s="39">
        <v>-61103.084168710084</v>
      </c>
      <c r="G95" s="39">
        <v>246700.33</v>
      </c>
      <c r="H95" s="39">
        <v>-66846.240787454211</v>
      </c>
      <c r="I95" s="39">
        <v>246700.33</v>
      </c>
      <c r="J95" s="39">
        <v>-69922.931833210008</v>
      </c>
      <c r="K95" s="39">
        <v>59639.179721611945</v>
      </c>
      <c r="L95" s="39">
        <v>18255.657614999993</v>
      </c>
      <c r="M95" s="40">
        <f t="shared" si="1"/>
        <v>812233.37026422587</v>
      </c>
    </row>
    <row r="96" spans="1:13" x14ac:dyDescent="0.3">
      <c r="B96" s="41"/>
      <c r="C96" s="42"/>
      <c r="D96" s="42"/>
      <c r="E96" s="42"/>
      <c r="F96" s="42"/>
      <c r="G96" s="42"/>
      <c r="H96" s="42"/>
      <c r="I96" s="42"/>
      <c r="J96" s="42"/>
      <c r="K96" s="42"/>
      <c r="L96" s="42"/>
      <c r="M96" s="27"/>
    </row>
    <row r="97" spans="2:13" x14ac:dyDescent="0.3">
      <c r="C97" s="28">
        <f>SUM(C8:C95)</f>
        <v>20151094.889999997</v>
      </c>
      <c r="D97" s="28">
        <f t="shared" ref="D97:M97" si="2">SUM(D8:D95)</f>
        <v>-4467119.0202757623</v>
      </c>
      <c r="E97" s="28">
        <f t="shared" si="2"/>
        <v>20151094.889999997</v>
      </c>
      <c r="F97" s="28">
        <f t="shared" si="2"/>
        <v>-4997528.8719113367</v>
      </c>
      <c r="G97" s="28">
        <f t="shared" si="2"/>
        <v>20151094.889999997</v>
      </c>
      <c r="H97" s="28">
        <f t="shared" si="2"/>
        <v>-5464159.549470922</v>
      </c>
      <c r="I97" s="28">
        <f t="shared" si="2"/>
        <v>20151094.889999997</v>
      </c>
      <c r="J97" s="28">
        <f t="shared" si="2"/>
        <v>-5714140.2695921306</v>
      </c>
      <c r="K97" s="28">
        <f t="shared" si="2"/>
        <v>18430683.062644646</v>
      </c>
      <c r="L97" s="28">
        <f t="shared" si="2"/>
        <v>5950428.6250499962</v>
      </c>
      <c r="M97" s="28">
        <f t="shared" si="2"/>
        <v>84342543.536444455</v>
      </c>
    </row>
    <row r="100" spans="2:13" x14ac:dyDescent="0.3">
      <c r="B100" s="35"/>
    </row>
    <row r="101" spans="2:13" x14ac:dyDescent="0.3">
      <c r="B101"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 for Budget Estimates</vt:lpstr>
      <vt:lpstr>Local Health Department</vt:lpstr>
      <vt:lpstr>Public Ambulance Provider</vt:lpstr>
      <vt:lpstr>'Narrative for Budget Estimates'!Print_Titles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Flowers, Jim</dc:creator>
  <cp:lastModifiedBy>Felicia D. Harris</cp:lastModifiedBy>
  <cp:lastPrinted>2022-02-07T17:47:41Z</cp:lastPrinted>
  <dcterms:created xsi:type="dcterms:W3CDTF">2022-02-05T17:19:08Z</dcterms:created>
  <dcterms:modified xsi:type="dcterms:W3CDTF">2023-02-06T20:13:32Z</dcterms:modified>
</cp:coreProperties>
</file>