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Budget Estimates\FY26\"/>
    </mc:Choice>
  </mc:AlternateContent>
  <xr:revisionPtr revIDLastSave="0" documentId="8_{10797AB9-AD85-48DF-BFD4-766682F8AEE9}" xr6:coauthVersionLast="46" xr6:coauthVersionMax="46" xr10:uidLastSave="{00000000-0000-0000-0000-000000000000}"/>
  <bookViews>
    <workbookView xWindow="-120" yWindow="-120" windowWidth="29040" windowHeight="15720" xr2:uid="{FB8D1C5B-176A-4CC3-ACFC-2A36A9306FC3}"/>
  </bookViews>
  <sheets>
    <sheet name="Narrative for Budget Estimates" sheetId="1" r:id="rId1"/>
    <sheet name="Local Health Department" sheetId="2" r:id="rId2"/>
    <sheet name="Public Ambulance Provid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2" i="2" l="1"/>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D64" i="1"/>
  <c r="E62" i="1"/>
  <c r="D61" i="1"/>
  <c r="D63" i="1" s="1"/>
  <c r="D55" i="1"/>
  <c r="E55" i="1" s="1"/>
  <c r="E56" i="1" s="1"/>
  <c r="D53" i="1"/>
  <c r="E52" i="1"/>
  <c r="D36" i="1"/>
  <c r="D35" i="1"/>
  <c r="D37" i="1" s="1"/>
  <c r="E37" i="1" s="1"/>
  <c r="E33" i="1"/>
  <c r="E38" i="1" s="1"/>
  <c r="D29" i="1"/>
  <c r="E29" i="1" s="1"/>
  <c r="E30" i="1" s="1"/>
  <c r="D27" i="1"/>
  <c r="E26" i="1"/>
  <c r="D65" i="1" l="1"/>
  <c r="E65" i="1" s="1"/>
  <c r="E63" i="1"/>
  <c r="E66" i="1" s="1"/>
</calcChain>
</file>

<file path=xl/sharedStrings.xml><?xml version="1.0" encoding="utf-8"?>
<sst xmlns="http://schemas.openxmlformats.org/spreadsheetml/2006/main" count="338" uniqueCount="266">
  <si>
    <t>Narrative for Budget Estimates</t>
  </si>
  <si>
    <t>Additional Utilization Based Payments – Local Health Departments and Public Ambulance Providers</t>
  </si>
  <si>
    <t>Background</t>
  </si>
  <si>
    <t>Per the North Carolina State Plan, Local Health Departments and county Public Ambulance Providers are required to file annual Medicaid cost reports based on State Fiscal Year dates of service.  Based on these cost reports, NC Medicaid issues the providers an annual cost report settlement for Medicaid Direct (Fee-for-Service) covered services.</t>
  </si>
  <si>
    <r>
      <t xml:space="preserve">Under Managed Care, annual cost reports and cost report settlements for Local Health Departments and Public Ambulance Providers are planned to continue </t>
    </r>
    <r>
      <rPr>
        <u/>
        <sz val="11"/>
        <color theme="1"/>
        <rFont val="Aptos Narrow"/>
        <family val="2"/>
        <scheme val="minor"/>
      </rPr>
      <t>for all covered service claims activity that remains fee-for service</t>
    </r>
    <r>
      <rPr>
        <sz val="11"/>
        <color theme="1"/>
        <rFont val="Aptos Narrow"/>
        <family val="2"/>
        <scheme val="minor"/>
      </rPr>
      <t xml:space="preserve"> (i.e. Dental services and services for those beneficiaries that do not transition to Managed Care or have not yet transitioned  to Managed Care).</t>
    </r>
  </si>
  <si>
    <t>Federal law does not allow cost settlements for providers for services delivered through Managed Care; therefore, beginning with 07/01/2021 date of service, the Centers for Medicare and Medicaid Services (CMS) has approved the Department to make Directed Payments (Additional Utilization Based Payments) as allowed under 42 CFR § 438.6(c)(1)(iii)(B).  As a result, for the dates of service 07/01/2021 – 06/30/2022 and subsequent fiscal years, Local Health Departments and Public Ambulance Providers will receive cost settlement on covered services for their fee-for-service claims activity and Directed Payments on their managed care claims activity.</t>
  </si>
  <si>
    <t>PHP Contract Requirements for AUBPs</t>
  </si>
  <si>
    <t>The following language exists in each of the Prepaid Health Plan (PHP) contracts as a requirement for PHPs to make Additional Utilization Based Payments defined by the Department.</t>
  </si>
  <si>
    <r>
      <rPr>
        <b/>
        <sz val="10"/>
        <color rgb="FF000000"/>
        <rFont val="Aptos Narrow"/>
        <family val="2"/>
        <scheme val="minor"/>
      </rPr>
      <t xml:space="preserve">LHDs: </t>
    </r>
    <r>
      <rPr>
        <i/>
        <sz val="10"/>
        <color rgb="FF000000"/>
        <rFont val="Aptos Narrow"/>
        <family val="2"/>
        <scheme val="minor"/>
      </rPr>
      <t>“In addition to base reimbursements, the PHP shall make additional, utilization-based, directed payments to in-network LHDs as defined by the Department and as outlined below in 9. Additional Directed Payments for Certain Providers. (30-1900029-DHB, Section V.D.4.i.vi)”</t>
    </r>
  </si>
  <si>
    <r>
      <rPr>
        <b/>
        <sz val="10"/>
        <color rgb="FF000000"/>
        <rFont val="Aptos Narrow"/>
        <family val="2"/>
        <scheme val="minor"/>
      </rPr>
      <t>Ambulance Providers:</t>
    </r>
    <r>
      <rPr>
        <i/>
        <sz val="10"/>
        <color rgb="FF000000"/>
        <rFont val="Aptos Narrow"/>
        <family val="2"/>
        <scheme val="minor"/>
      </rPr>
      <t xml:space="preserve"> “In addition to base reimbursements, the PHP shall make additional utilization-based payments to in-network public ambulance providers for Medicaid Members, only, (not NC Health Choice Members) as defined by the Department and as outlined below in 9. Additional Directed Payments for Certain Providers.  (30-1900029-DHB, Section V.D.4.j.ii)”</t>
    </r>
  </si>
  <si>
    <t>Directed Payment / AUBP for Public Ambulance Providers</t>
  </si>
  <si>
    <t>The Department has defined the Directed Payment / AUBP for Public Ambulance Providers as a provider specific cost based rate per transport.  This cost base rate is  constructed from each provider's historical Medicaid cost per transport from their 2018 and 2019 Medicaid cost reports on file with the Department.  The Department adjusts each July 1st the cost based rate per transport by the Medicare Economic Index (MEI).</t>
  </si>
  <si>
    <t>Funding for Public Ambulance Provider Directed Payment / AUBP</t>
  </si>
  <si>
    <t>The funding mechanism for providing non-federal share of Directed Payments / AUBPs to Public Ambulance Providers will be the different from the mechanism for fee-for-service cost settlement payments.</t>
  </si>
  <si>
    <t>For cost settlement of fee-for-service claims, Public Ambulance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PAP for these Fee-for-Service transactions is $69.40 comprising of the $10.00 claims payment and $59.40 settlement payment.  The settlement payment of $59.40 is covered by the provider’s CPE.  This mechanism will continue for covered service claims activity which remain fee-for-service.</t>
  </si>
  <si>
    <r>
      <t xml:space="preserve">For managed care claims, Public Ambulance Providers will be paid their cost based rate per transport by the PHPs, illustrated at $100.00 in the below example.  The Department has constructed a provider specific historical Medicaid payment level based paid NC Tracks claims for which the Department has historically funded the non-federal share; this amount is subtracted from the cost based rate paid to the provider by the PHPs for purposes of determining the non-federal share responsibility of the provider; it is illustrated as $10.00 in the below example.  The remainder is the amount by which the cost based rate exceeds the historical payment level; in the example below, this is $90.00 and the provider shall be invoiced for the non-federal share of this amount, or $30.60. The net amount received by the PAP for these Managed Care transactions is $69.40 comprising of the $100.00 gross cost based payment paid by the PHP, and subtracting the non-federal share of $30.60 which the provider is invoiced and transfers to the Department via intergovernmental transfer (IGT) as allowed by 42 CFR </t>
    </r>
    <r>
      <rPr>
        <sz val="11"/>
        <color theme="1"/>
        <rFont val="Calibri"/>
        <family val="2"/>
      </rPr>
      <t>§ 433.51.</t>
    </r>
  </si>
  <si>
    <t>Illustrative Example for Public Ambulance Providers Fee-for-Service vs Managed Care</t>
  </si>
  <si>
    <t>Calculation</t>
  </si>
  <si>
    <t>Received by PAP</t>
  </si>
  <si>
    <t>Fee-for-Service</t>
  </si>
  <si>
    <t>Medicaid Allowable Cost</t>
  </si>
  <si>
    <t>Less Interim Medicaid Claims Payment Received (NC Tracks)</t>
  </si>
  <si>
    <t>Allowable Cost &gt; Payments Received</t>
  </si>
  <si>
    <t>Federal Share Match</t>
  </si>
  <si>
    <t>Cost Report Settlement Received (Federal Share) by PAP</t>
  </si>
  <si>
    <t>Total Net Amount Received by PAP</t>
  </si>
  <si>
    <t>Managed Care</t>
  </si>
  <si>
    <t>Cost Based Rate Per Transport Paid by PHP to PAP</t>
  </si>
  <si>
    <t>Less Amount Historically Financed by DHB via NC Tracks Claims</t>
  </si>
  <si>
    <t>Cost Based Rate Less Historical Medicaid Payment</t>
  </si>
  <si>
    <t>Non-Federal Share</t>
  </si>
  <si>
    <t>Less Intergovernmental Transfer (IGT) Invoiced to PAP</t>
  </si>
  <si>
    <t>Directed Payment / AUBP for Local Health Departments</t>
  </si>
  <si>
    <t>The Department has defined the Directed Payment / AUBP for Local Health Departments to be a separate aggregate directed payment paid quarterly to each Local Health Department through the respective Prepaid Health Plans. This separate directed payment is based on ratio of cost to charges and is constructed from each provider's historical Medicaid ratio of cost to charges from their 2019 Medicaid cost reports on file with the Department.  The Department adjusts annually each July 1st each Local Health Department's ratio of cost to charges to account for aggregate changes in the provider's certified chargemaster and by the Medicare Economic Index (MEI).</t>
  </si>
  <si>
    <t>Funding for Local Health Department Directed Payment / AUBP</t>
  </si>
  <si>
    <t>The funding mechanism for providing non-federal share of AUBPs will be the different from the mechanism for fee-for-service cost settlement payments.</t>
  </si>
  <si>
    <t>For cost settlement of fee-for-service claims, Local Health Department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LHD for these Fee-for-Service transactions is $69.40 comprising of the $10.00 claims payment and $59.40 settlement payment.  The settlement payment of $59.40 is covered by the provider’s CPE.  This mechanism will continue for covered service claims activity which remain fee-for-service.</t>
  </si>
  <si>
    <r>
      <t xml:space="preserve">For managed care claims, Local Health Department Providers will submit claims to the PHP and be paid based on a fee schedule, illustrated in the below example as $10.00. The PHP will use the billed charges on this claim to multiply by a provider specific ratio of cost to charges and then subtract the interim claim payment to derive the calculated separate direct payment amount, illustrated in the below example as $90.00.   The provider shall be invoiced for the non-federal share of this amount, or $30.60. The net amount received by the LHD for these Managed Care transactions is $69.40 comprising of the $90.00 Separate Directed Payment paid from the Department through the PHP to the Health Department, plus the $10.00 interim claim payment for services made by the PHP, and subtracting the non-federal share the separate directed payment of $30.60 which the provider is invoiced and transfers to the Department via intergovernmental transfer (IGT) as allowed by 42 CFR </t>
    </r>
    <r>
      <rPr>
        <sz val="11"/>
        <color theme="1"/>
        <rFont val="Calibri"/>
        <family val="2"/>
      </rPr>
      <t>§ 433.51.</t>
    </r>
  </si>
  <si>
    <t>Illustrative Example</t>
  </si>
  <si>
    <t>Received by LHD</t>
  </si>
  <si>
    <t>Cost Report Settlement Received (Federal Share) by LHD</t>
  </si>
  <si>
    <t>Total Net Amount Received by LHD</t>
  </si>
  <si>
    <t>Billed Charge on LHD Claim Submitted to PHP</t>
  </si>
  <si>
    <t>LHD Specific Ratio of Cost To Charges (RCC)</t>
  </si>
  <si>
    <t>Billed Charges x RCC</t>
  </si>
  <si>
    <t>Less Amount Paid by PHP to LHD on Submitted Claim</t>
  </si>
  <si>
    <t>Separate Directed Payment / AUBP Paid to LHD</t>
  </si>
  <si>
    <t>Less Intergovernmental Transfer (IGT) Invoiced to LHD</t>
  </si>
  <si>
    <t>SFY2026 Q1</t>
  </si>
  <si>
    <t>SEP 2025</t>
  </si>
  <si>
    <t>SFY2026 Q2</t>
  </si>
  <si>
    <t>DEC 2025</t>
  </si>
  <si>
    <t>SFY2026 Q3</t>
  </si>
  <si>
    <t>MAR 2026</t>
  </si>
  <si>
    <t>SFY2026 Q4</t>
  </si>
  <si>
    <t>JUN 2026</t>
  </si>
  <si>
    <t>Public Ambulance Provider</t>
  </si>
  <si>
    <t>NPI</t>
  </si>
  <si>
    <t>Estimated Managed Care Paid Claims</t>
  </si>
  <si>
    <t>Quarterly Estimated IGT for MC Claims</t>
  </si>
  <si>
    <t>Estimated Tentative Cost Report Settlement FFS</t>
  </si>
  <si>
    <t>Estimated FFS Paid Claims</t>
  </si>
  <si>
    <t>QTR Ended 6/30/2025</t>
  </si>
  <si>
    <t>QTR Ended 9/30/2025</t>
  </si>
  <si>
    <t>QTR Ended 12/31/2025</t>
  </si>
  <si>
    <t>QTR Ended 3/31/2026</t>
  </si>
  <si>
    <t>FFS Cost Report</t>
  </si>
  <si>
    <t>FFS Claims</t>
  </si>
  <si>
    <t>A</t>
  </si>
  <si>
    <t>B</t>
  </si>
  <si>
    <t>C</t>
  </si>
  <si>
    <t>D</t>
  </si>
  <si>
    <t>E</t>
  </si>
  <si>
    <t>F</t>
  </si>
  <si>
    <t>G</t>
  </si>
  <si>
    <t>H</t>
  </si>
  <si>
    <t>I</t>
  </si>
  <si>
    <t>J</t>
  </si>
  <si>
    <t>Sum (A through J)</t>
  </si>
  <si>
    <t>Alamance County</t>
  </si>
  <si>
    <t>Alexander County</t>
  </si>
  <si>
    <t>Alleghany County</t>
  </si>
  <si>
    <t>Anson County</t>
  </si>
  <si>
    <t>Avery County</t>
  </si>
  <si>
    <t>Beaufort County</t>
  </si>
  <si>
    <t>Bertie County</t>
  </si>
  <si>
    <t>Bladen County</t>
  </si>
  <si>
    <t>Brunswick County</t>
  </si>
  <si>
    <t>Buncombe County</t>
  </si>
  <si>
    <t>Burke County</t>
  </si>
  <si>
    <t>Cabarrus County</t>
  </si>
  <si>
    <t>Caldwell County</t>
  </si>
  <si>
    <t>Caswell County</t>
  </si>
  <si>
    <t>Catawba County</t>
  </si>
  <si>
    <t>Cherokee County</t>
  </si>
  <si>
    <t>Chowan County</t>
  </si>
  <si>
    <t>City of Greenville</t>
  </si>
  <si>
    <t>City of Havelock</t>
  </si>
  <si>
    <t>City of Washington</t>
  </si>
  <si>
    <t>Clay County</t>
  </si>
  <si>
    <t>Cleveland County</t>
  </si>
  <si>
    <t>Craven County</t>
  </si>
  <si>
    <t>Currituck County</t>
  </si>
  <si>
    <t>Dare County</t>
  </si>
  <si>
    <t>Davidson County</t>
  </si>
  <si>
    <t>Davie County</t>
  </si>
  <si>
    <t>Duplin County</t>
  </si>
  <si>
    <t>Durham County</t>
  </si>
  <si>
    <t>Edgecombe County</t>
  </si>
  <si>
    <t>Cherokee Tribal EMS</t>
  </si>
  <si>
    <t>Forsyth County</t>
  </si>
  <si>
    <t>Franklin County</t>
  </si>
  <si>
    <t>Gaston County</t>
  </si>
  <si>
    <t>Gates County</t>
  </si>
  <si>
    <t>Graham County</t>
  </si>
  <si>
    <t>Greene County</t>
  </si>
  <si>
    <t>Guilford County</t>
  </si>
  <si>
    <t>Halifax County</t>
  </si>
  <si>
    <t>Harnett County</t>
  </si>
  <si>
    <t>Haywood County</t>
  </si>
  <si>
    <t>Henderson County</t>
  </si>
  <si>
    <t>Hertford County</t>
  </si>
  <si>
    <t>Hyde County</t>
  </si>
  <si>
    <t>Iredell County</t>
  </si>
  <si>
    <t>Johnston County</t>
  </si>
  <si>
    <t>Jones County</t>
  </si>
  <si>
    <t>Lenoir County</t>
  </si>
  <si>
    <t>Lincoln County</t>
  </si>
  <si>
    <t>Macon County</t>
  </si>
  <si>
    <t>McDowell County</t>
  </si>
  <si>
    <t>Mecklenburg County</t>
  </si>
  <si>
    <t>Moore County</t>
  </si>
  <si>
    <t>Nash County</t>
  </si>
  <si>
    <t>Northampton County</t>
  </si>
  <si>
    <t>Onslow County</t>
  </si>
  <si>
    <t>Orange County</t>
  </si>
  <si>
    <t>Pasquotank County</t>
  </si>
  <si>
    <t>Perquimans County</t>
  </si>
  <si>
    <t>Person County</t>
  </si>
  <si>
    <t>Pitt County</t>
  </si>
  <si>
    <t>Polk County</t>
  </si>
  <si>
    <t>Randolph County</t>
  </si>
  <si>
    <t>Robeson County</t>
  </si>
  <si>
    <t>Rockingham County</t>
  </si>
  <si>
    <t>Rowan County</t>
  </si>
  <si>
    <t>Rutherford County</t>
  </si>
  <si>
    <t>Sampson County</t>
  </si>
  <si>
    <t>Scotland County</t>
  </si>
  <si>
    <t>Stanly County</t>
  </si>
  <si>
    <t>Stokes County</t>
  </si>
  <si>
    <t>Surry County</t>
  </si>
  <si>
    <t>Swain County</t>
  </si>
  <si>
    <t>Town of Atlantic Beach</t>
  </si>
  <si>
    <t>Town of Chocowinity</t>
  </si>
  <si>
    <t>n/a</t>
  </si>
  <si>
    <t>Town of Morehead City</t>
  </si>
  <si>
    <t>Town of Newport</t>
  </si>
  <si>
    <t>Town of Williamston</t>
  </si>
  <si>
    <t>Transylvania County</t>
  </si>
  <si>
    <t>Union County</t>
  </si>
  <si>
    <t>Vance County</t>
  </si>
  <si>
    <t>Wake County</t>
  </si>
  <si>
    <t>Warren County</t>
  </si>
  <si>
    <t>Washington County</t>
  </si>
  <si>
    <t>Wayne County</t>
  </si>
  <si>
    <t>Wilkes County</t>
  </si>
  <si>
    <t>Wilson County</t>
  </si>
  <si>
    <t>Yadkin County</t>
  </si>
  <si>
    <t>Yancey County</t>
  </si>
  <si>
    <t>SFY2026</t>
  </si>
  <si>
    <t>Local Health Department</t>
  </si>
  <si>
    <t>Quarterly Directed Payment</t>
  </si>
  <si>
    <t>Quarterly IGT</t>
  </si>
  <si>
    <t>Sum of SFY2026 Estimated Net Payments</t>
  </si>
  <si>
    <t>K</t>
  </si>
  <si>
    <t>Sum (A through K)</t>
  </si>
  <si>
    <t xml:space="preserve">Alamance </t>
  </si>
  <si>
    <t xml:space="preserve">Albemarle </t>
  </si>
  <si>
    <t>Alexander</t>
  </si>
  <si>
    <t>Anson</t>
  </si>
  <si>
    <t xml:space="preserve">Appalachian </t>
  </si>
  <si>
    <t xml:space="preserve">Beaufort </t>
  </si>
  <si>
    <t xml:space="preserve">Bladen </t>
  </si>
  <si>
    <t>Brunswick</t>
  </si>
  <si>
    <t>Buncombe</t>
  </si>
  <si>
    <t>Burke</t>
  </si>
  <si>
    <t>Cabarrus (Public Health Authority)</t>
  </si>
  <si>
    <t>Caldwell</t>
  </si>
  <si>
    <t xml:space="preserve">Carteret </t>
  </si>
  <si>
    <t xml:space="preserve">Caswell </t>
  </si>
  <si>
    <t>Catawba</t>
  </si>
  <si>
    <t xml:space="preserve">Chatham </t>
  </si>
  <si>
    <t>Cherokee</t>
  </si>
  <si>
    <t xml:space="preserve">Clay </t>
  </si>
  <si>
    <t xml:space="preserve">Cleveland </t>
  </si>
  <si>
    <t xml:space="preserve">Columbus </t>
  </si>
  <si>
    <t xml:space="preserve">Craven </t>
  </si>
  <si>
    <t xml:space="preserve">Cumberland </t>
  </si>
  <si>
    <t>Dare</t>
  </si>
  <si>
    <t xml:space="preserve">Davidson </t>
  </si>
  <si>
    <t>Davie</t>
  </si>
  <si>
    <t xml:space="preserve">Duplin </t>
  </si>
  <si>
    <t>Durham</t>
  </si>
  <si>
    <t xml:space="preserve">Edgecombe </t>
  </si>
  <si>
    <t>Foothills</t>
  </si>
  <si>
    <t>Forsyth</t>
  </si>
  <si>
    <t xml:space="preserve">Franklin </t>
  </si>
  <si>
    <t>Gaston</t>
  </si>
  <si>
    <t xml:space="preserve">Graham </t>
  </si>
  <si>
    <t>Granville Vance</t>
  </si>
  <si>
    <t>Greene</t>
  </si>
  <si>
    <t>Guilford</t>
  </si>
  <si>
    <t xml:space="preserve">Halifax </t>
  </si>
  <si>
    <t>Harnett</t>
  </si>
  <si>
    <t>Haywood</t>
  </si>
  <si>
    <t>Henderson</t>
  </si>
  <si>
    <t>Hoke</t>
  </si>
  <si>
    <t>Hyde</t>
  </si>
  <si>
    <t>Iredell</t>
  </si>
  <si>
    <t>Jackson</t>
  </si>
  <si>
    <t xml:space="preserve">Johnston </t>
  </si>
  <si>
    <t>Jones</t>
  </si>
  <si>
    <t>Lee</t>
  </si>
  <si>
    <t>Lenoir</t>
  </si>
  <si>
    <t xml:space="preserve">Lincoln </t>
  </si>
  <si>
    <t xml:space="preserve">Macon </t>
  </si>
  <si>
    <t>Madison</t>
  </si>
  <si>
    <t xml:space="preserve">Martin-Tyrell-Washington </t>
  </si>
  <si>
    <t>Mecklenburg</t>
  </si>
  <si>
    <t xml:space="preserve">Montgomery </t>
  </si>
  <si>
    <t xml:space="preserve">Moore </t>
  </si>
  <si>
    <t xml:space="preserve">Nash </t>
  </si>
  <si>
    <t>New Hanover</t>
  </si>
  <si>
    <t xml:space="preserve">Northampton </t>
  </si>
  <si>
    <t xml:space="preserve">Onslow </t>
  </si>
  <si>
    <t>Orange</t>
  </si>
  <si>
    <t xml:space="preserve">Pamlico </t>
  </si>
  <si>
    <t>Pender</t>
  </si>
  <si>
    <t xml:space="preserve">Person </t>
  </si>
  <si>
    <t>Pitt</t>
  </si>
  <si>
    <t>Randolph</t>
  </si>
  <si>
    <t>Richmond</t>
  </si>
  <si>
    <t xml:space="preserve">Robeson </t>
  </si>
  <si>
    <t>Rockingham</t>
  </si>
  <si>
    <t>Rowan</t>
  </si>
  <si>
    <t>Sampson</t>
  </si>
  <si>
    <t>Scotland</t>
  </si>
  <si>
    <t>Stanly</t>
  </si>
  <si>
    <t>Stokes</t>
  </si>
  <si>
    <t>Surry</t>
  </si>
  <si>
    <t>Swain</t>
  </si>
  <si>
    <t>Toe River</t>
  </si>
  <si>
    <t xml:space="preserve">Transylvania </t>
  </si>
  <si>
    <t xml:space="preserve">Union </t>
  </si>
  <si>
    <t xml:space="preserve">Wake </t>
  </si>
  <si>
    <t>Warren</t>
  </si>
  <si>
    <t>Wayne</t>
  </si>
  <si>
    <t xml:space="preserve">Wilkes </t>
  </si>
  <si>
    <t>Wilson</t>
  </si>
  <si>
    <t>Yadkin</t>
  </si>
  <si>
    <t>Check</t>
  </si>
  <si>
    <t>Standard Plan</t>
  </si>
  <si>
    <t>Tailored Plan</t>
  </si>
  <si>
    <t>Clinic</t>
  </si>
  <si>
    <t>Family Planning</t>
  </si>
  <si>
    <t>NCHC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</si>
</sst>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00_);_(* \(#,##0.0000\);_(* &quot;-&quot;??_);_(@_)"/>
    <numFmt numFmtId="165" formatCode="_(* #,##0_);_(* \(#,##0\);_(* &quot;-&quot;??_);_(@_)"/>
    <numFmt numFmtId="166" formatCode="[$-409]d\-mmm;@"/>
    <numFmt numFmtId="167" formatCode="_(&quot;$&quot;* #,##0_);_(&quot;$&quot;* \(#,##0\);_(&quot;$&quot;* &quot;-&quot;??_);_(@_)"/>
  </numFmts>
  <fonts count="15">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i/>
      <sz val="10"/>
      <color rgb="FF000000"/>
      <name val="Aptos Narrow"/>
      <family val="2"/>
      <scheme val="minor"/>
    </font>
    <font>
      <b/>
      <sz val="10"/>
      <color rgb="FF000000"/>
      <name val="Aptos Narrow"/>
      <family val="2"/>
      <scheme val="minor"/>
    </font>
    <font>
      <sz val="11"/>
      <color theme="1"/>
      <name val="Calibri"/>
      <family val="2"/>
    </font>
    <font>
      <b/>
      <u/>
      <sz val="11"/>
      <color theme="1"/>
      <name val="Aptos Narrow"/>
      <family val="2"/>
      <scheme val="minor"/>
    </font>
    <font>
      <b/>
      <sz val="11"/>
      <color theme="1"/>
      <name val="Calibri"/>
      <family val="2"/>
    </font>
    <font>
      <b/>
      <sz val="11"/>
      <name val="Calibri"/>
      <family val="2"/>
    </font>
    <font>
      <b/>
      <sz val="11"/>
      <color rgb="FF000000"/>
      <name val="Calibri"/>
      <family val="2"/>
    </font>
    <font>
      <b/>
      <sz val="14"/>
      <color theme="1"/>
      <name val="Aptos Narrow"/>
      <family val="2"/>
      <scheme val="minor"/>
    </font>
    <font>
      <b/>
      <sz val="14"/>
      <color rgb="FF000000"/>
      <name val="Calibri"/>
      <family val="2"/>
    </font>
    <font>
      <sz val="11"/>
      <name val="Calibri"/>
      <family val="2"/>
    </font>
    <font>
      <sz val="10"/>
      <name val="Arial"/>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6" fontId="14" fillId="0" borderId="0"/>
  </cellStyleXfs>
  <cellXfs count="68">
    <xf numFmtId="0" fontId="0" fillId="0" borderId="0" xfId="0"/>
    <xf numFmtId="0" fontId="2" fillId="0" borderId="0" xfId="0" applyFont="1"/>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indent="5"/>
    </xf>
    <xf numFmtId="0" fontId="7" fillId="0" borderId="0" xfId="0" applyFont="1"/>
    <xf numFmtId="0" fontId="0" fillId="0" borderId="1" xfId="0" applyBorder="1"/>
    <xf numFmtId="44" fontId="0" fillId="0" borderId="1" xfId="2" applyFont="1" applyBorder="1"/>
    <xf numFmtId="44" fontId="0" fillId="0" borderId="1" xfId="0" applyNumberFormat="1" applyBorder="1"/>
    <xf numFmtId="10" fontId="0" fillId="0" borderId="1" xfId="3" applyNumberFormat="1" applyFont="1" applyBorder="1"/>
    <xf numFmtId="44" fontId="2" fillId="0" borderId="1" xfId="2" applyFont="1" applyBorder="1"/>
    <xf numFmtId="164" fontId="0" fillId="0" borderId="1" xfId="1" applyNumberFormat="1" applyFont="1" applyBorder="1"/>
    <xf numFmtId="0" fontId="8" fillId="0" borderId="0" xfId="0" applyFont="1"/>
    <xf numFmtId="0" fontId="6" fillId="0" borderId="0" xfId="0" applyFont="1"/>
    <xf numFmtId="0" fontId="9" fillId="0" borderId="0" xfId="0" applyFont="1" applyAlignment="1">
      <alignment horizontal="center" vertical="top"/>
    </xf>
    <xf numFmtId="0" fontId="10" fillId="0" borderId="0" xfId="0" applyFont="1" applyAlignment="1">
      <alignment horizontal="center" wrapText="1"/>
    </xf>
    <xf numFmtId="49" fontId="11" fillId="0" borderId="2" xfId="0" quotePrefix="1" applyNumberFormat="1" applyFont="1" applyBorder="1" applyAlignment="1">
      <alignment horizontal="center" wrapText="1"/>
    </xf>
    <xf numFmtId="49" fontId="12" fillId="0" borderId="2" xfId="0" quotePrefix="1" applyNumberFormat="1" applyFont="1" applyBorder="1" applyAlignment="1">
      <alignment horizontal="center" wrapText="1"/>
    </xf>
    <xf numFmtId="0" fontId="10" fillId="0" borderId="3" xfId="0" applyFont="1" applyBorder="1" applyAlignment="1">
      <alignment horizontal="center" wrapText="1"/>
    </xf>
    <xf numFmtId="17" fontId="11" fillId="0" borderId="4" xfId="0" quotePrefix="1" applyNumberFormat="1" applyFont="1" applyBorder="1" applyAlignment="1">
      <alignment horizontal="center" wrapText="1"/>
    </xf>
    <xf numFmtId="17" fontId="12" fillId="0" borderId="5" xfId="0" quotePrefix="1" applyNumberFormat="1" applyFont="1" applyBorder="1" applyAlignment="1">
      <alignment horizontal="center" wrapText="1"/>
    </xf>
    <xf numFmtId="0" fontId="10" fillId="0" borderId="1" xfId="0" applyFont="1" applyBorder="1" applyAlignment="1">
      <alignment horizontal="center" wrapText="1"/>
    </xf>
    <xf numFmtId="0" fontId="0" fillId="0" borderId="1" xfId="0" quotePrefix="1" applyBorder="1" applyAlignment="1">
      <alignment horizontal="center" wrapText="1"/>
    </xf>
    <xf numFmtId="0" fontId="6" fillId="0" borderId="1" xfId="0" quotePrefix="1" applyFont="1" applyBorder="1" applyAlignment="1">
      <alignment horizontal="center" wrapText="1"/>
    </xf>
    <xf numFmtId="0" fontId="13" fillId="0" borderId="1" xfId="0" applyFont="1" applyBorder="1" applyAlignment="1">
      <alignment horizontal="left" vertical="top" wrapText="1"/>
    </xf>
    <xf numFmtId="0" fontId="13" fillId="0" borderId="1" xfId="0" applyFont="1" applyBorder="1" applyAlignment="1">
      <alignment horizontal="center" vertical="center" wrapText="1"/>
    </xf>
    <xf numFmtId="165" fontId="0" fillId="0" borderId="1" xfId="1" applyNumberFormat="1" applyFont="1" applyBorder="1"/>
    <xf numFmtId="165" fontId="0" fillId="0" borderId="1" xfId="1" applyNumberFormat="1" applyFont="1" applyFill="1" applyBorder="1"/>
    <xf numFmtId="165" fontId="0" fillId="0" borderId="1" xfId="0" applyNumberFormat="1" applyBorder="1"/>
    <xf numFmtId="165" fontId="0" fillId="0" borderId="1" xfId="1" applyNumberFormat="1" applyFont="1" applyFill="1" applyBorder="1" applyAlignment="1">
      <alignment horizontal="right"/>
    </xf>
    <xf numFmtId="0" fontId="9" fillId="0" borderId="1" xfId="0" applyFont="1" applyBorder="1" applyAlignment="1">
      <alignment horizontal="left" vertical="top" wrapText="1"/>
    </xf>
    <xf numFmtId="165" fontId="1" fillId="0" borderId="1" xfId="1" applyNumberFormat="1" applyFont="1" applyFill="1" applyBorder="1"/>
    <xf numFmtId="0" fontId="13" fillId="0" borderId="1" xfId="0" applyFont="1" applyBorder="1" applyAlignment="1">
      <alignment horizontal="left" wrapText="1"/>
    </xf>
    <xf numFmtId="0" fontId="13" fillId="0" borderId="1" xfId="0" applyFont="1" applyBorder="1" applyAlignment="1">
      <alignment horizontal="center" wrapText="1"/>
    </xf>
    <xf numFmtId="0" fontId="6" fillId="0" borderId="1" xfId="0" applyFont="1" applyBorder="1" applyAlignment="1">
      <alignment vertical="top" wrapText="1"/>
    </xf>
    <xf numFmtId="0" fontId="6" fillId="0" borderId="1" xfId="0" applyFont="1" applyBorder="1" applyAlignment="1">
      <alignment horizontal="center"/>
    </xf>
    <xf numFmtId="37" fontId="0" fillId="0" borderId="1" xfId="0" applyNumberFormat="1" applyBorder="1"/>
    <xf numFmtId="0" fontId="6" fillId="0" borderId="1" xfId="0" applyFont="1" applyBorder="1"/>
    <xf numFmtId="0" fontId="8" fillId="0" borderId="1" xfId="0" applyFont="1" applyBorder="1"/>
    <xf numFmtId="37" fontId="0" fillId="0" borderId="1" xfId="0" applyNumberFormat="1" applyBorder="1" applyAlignment="1">
      <alignment horizontal="right"/>
    </xf>
    <xf numFmtId="165" fontId="0" fillId="0" borderId="0" xfId="0" applyNumberFormat="1"/>
    <xf numFmtId="165" fontId="0" fillId="0" borderId="0" xfId="1" applyNumberFormat="1" applyFont="1" applyFill="1"/>
    <xf numFmtId="0" fontId="12" fillId="0" borderId="2" xfId="0" applyFont="1" applyBorder="1" applyAlignment="1">
      <alignment horizontal="center"/>
    </xf>
    <xf numFmtId="17" fontId="12" fillId="0" borderId="6" xfId="0" quotePrefix="1" applyNumberFormat="1" applyFont="1" applyBorder="1" applyAlignment="1">
      <alignment horizontal="center" wrapText="1"/>
    </xf>
    <xf numFmtId="17" fontId="12" fillId="0" borderId="7" xfId="0" quotePrefix="1" applyNumberFormat="1" applyFont="1" applyBorder="1" applyAlignment="1">
      <alignment horizontal="center" wrapText="1"/>
    </xf>
    <xf numFmtId="17" fontId="12" fillId="0" borderId="8" xfId="0" quotePrefix="1" applyNumberFormat="1" applyFont="1" applyBorder="1" applyAlignment="1">
      <alignment horizontal="center" wrapText="1"/>
    </xf>
    <xf numFmtId="0" fontId="6" fillId="0" borderId="9" xfId="0" applyFont="1" applyBorder="1"/>
    <xf numFmtId="0" fontId="6" fillId="0" borderId="10" xfId="0" quotePrefix="1" applyFont="1" applyBorder="1" applyAlignment="1">
      <alignment horizontal="center" wrapText="1"/>
    </xf>
    <xf numFmtId="0" fontId="6" fillId="0" borderId="11" xfId="0" quotePrefix="1" applyFont="1" applyBorder="1" applyAlignment="1">
      <alignment horizontal="center" wrapText="1"/>
    </xf>
    <xf numFmtId="0" fontId="6" fillId="0" borderId="12" xfId="0" quotePrefix="1" applyFont="1" applyBorder="1" applyAlignment="1">
      <alignment horizontal="center" wrapText="1"/>
    </xf>
    <xf numFmtId="17" fontId="6" fillId="0" borderId="12" xfId="0" quotePrefix="1" applyNumberFormat="1" applyFont="1" applyBorder="1" applyAlignment="1">
      <alignment horizontal="center" wrapText="1"/>
    </xf>
    <xf numFmtId="0" fontId="6" fillId="0" borderId="13" xfId="0" quotePrefix="1" applyFont="1" applyBorder="1" applyAlignment="1">
      <alignment horizontal="center" wrapText="1"/>
    </xf>
    <xf numFmtId="0" fontId="6" fillId="0" borderId="14" xfId="0" quotePrefix="1" applyFont="1" applyBorder="1" applyAlignment="1">
      <alignment horizontal="center" wrapText="1"/>
    </xf>
    <xf numFmtId="165" fontId="6" fillId="0" borderId="12" xfId="1" applyNumberFormat="1" applyFont="1" applyFill="1" applyBorder="1"/>
    <xf numFmtId="165" fontId="6" fillId="0" borderId="13" xfId="1" applyNumberFormat="1" applyFont="1" applyFill="1" applyBorder="1"/>
    <xf numFmtId="165" fontId="6" fillId="0" borderId="14" xfId="1" applyNumberFormat="1" applyFont="1" applyFill="1" applyBorder="1"/>
    <xf numFmtId="166" fontId="9" fillId="0" borderId="1" xfId="4" applyFont="1" applyBorder="1"/>
    <xf numFmtId="165" fontId="6" fillId="0" borderId="0" xfId="1" applyNumberFormat="1" applyFont="1" applyFill="1" applyBorder="1"/>
    <xf numFmtId="167" fontId="8" fillId="0" borderId="15" xfId="2" applyNumberFormat="1" applyFont="1" applyFill="1" applyBorder="1"/>
    <xf numFmtId="165" fontId="8" fillId="0" borderId="0" xfId="1" applyNumberFormat="1" applyFont="1" applyFill="1" applyBorder="1" applyAlignment="1">
      <alignment horizontal="right"/>
    </xf>
    <xf numFmtId="0" fontId="6" fillId="0" borderId="0" xfId="0" applyFont="1" applyAlignment="1">
      <alignment horizontal="right"/>
    </xf>
    <xf numFmtId="167" fontId="6" fillId="0" borderId="0" xfId="2" applyNumberFormat="1" applyFont="1" applyFill="1" applyBorder="1"/>
    <xf numFmtId="165" fontId="6" fillId="0" borderId="16" xfId="1" applyNumberFormat="1" applyFont="1" applyFill="1" applyBorder="1"/>
    <xf numFmtId="165" fontId="6" fillId="0" borderId="0" xfId="1" applyNumberFormat="1" applyFont="1" applyFill="1" applyBorder="1" applyAlignment="1">
      <alignment horizontal="right"/>
    </xf>
    <xf numFmtId="37" fontId="6" fillId="0" borderId="0" xfId="0" applyNumberFormat="1" applyFont="1"/>
    <xf numFmtId="0" fontId="6" fillId="0" borderId="16" xfId="0" applyFont="1" applyBorder="1"/>
    <xf numFmtId="167" fontId="8" fillId="0" borderId="15" xfId="2" applyNumberFormat="1" applyFont="1" applyBorder="1"/>
    <xf numFmtId="0" fontId="2" fillId="0" borderId="0" xfId="0" applyFont="1" applyAlignment="1">
      <alignment horizontal="left" vertical="center" wrapText="1"/>
    </xf>
  </cellXfs>
  <cellStyles count="5">
    <cellStyle name="Comma" xfId="1" builtinId="3"/>
    <cellStyle name="Currency" xfId="2" builtinId="4"/>
    <cellStyle name="Normal" xfId="0" builtinId="0"/>
    <cellStyle name="Normal 2 10" xfId="4" xr:uid="{5D342439-F37A-4B82-AF9B-11AB8E93DCA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5C1A-8E55-4392-8FD7-6E19937E9639}">
  <dimension ref="A1:E68"/>
  <sheetViews>
    <sheetView tabSelected="1" workbookViewId="0">
      <pane ySplit="2" topLeftCell="A3" activePane="bottomLeft" state="frozen"/>
      <selection pane="bottomLeft" activeCell="C4" sqref="C4"/>
    </sheetView>
  </sheetViews>
  <sheetFormatPr defaultRowHeight="14.25"/>
  <cols>
    <col min="1" max="1" width="3.5" customWidth="1"/>
    <col min="2" max="2" width="7.125" customWidth="1"/>
    <col min="3" max="3" width="95.125" style="3" customWidth="1"/>
    <col min="4" max="4" width="11.125" customWidth="1"/>
    <col min="5" max="5" width="15.875" bestFit="1" customWidth="1"/>
  </cols>
  <sheetData>
    <row r="1" spans="1:3" ht="15">
      <c r="A1" s="67" t="s">
        <v>0</v>
      </c>
      <c r="B1" s="67"/>
      <c r="C1" s="67"/>
    </row>
    <row r="2" spans="1:3" ht="22.7" customHeight="1">
      <c r="A2" s="67" t="s">
        <v>1</v>
      </c>
      <c r="B2" s="67"/>
      <c r="C2" s="67"/>
    </row>
    <row r="3" spans="1:3" ht="24.4" customHeight="1">
      <c r="B3" s="1" t="s">
        <v>2</v>
      </c>
      <c r="C3" s="2"/>
    </row>
    <row r="4" spans="1:3" ht="57">
      <c r="C4" s="2" t="s">
        <v>3</v>
      </c>
    </row>
    <row r="5" spans="1:3" ht="77.45" customHeight="1">
      <c r="C5" s="2" t="s">
        <v>4</v>
      </c>
    </row>
    <row r="6" spans="1:3" ht="115.15" customHeight="1">
      <c r="C6" s="2" t="s">
        <v>5</v>
      </c>
    </row>
    <row r="7" spans="1:3">
      <c r="C7" s="2"/>
    </row>
    <row r="8" spans="1:3" ht="15">
      <c r="B8" s="1" t="s">
        <v>6</v>
      </c>
      <c r="C8" s="2"/>
    </row>
    <row r="9" spans="1:3" ht="33" customHeight="1">
      <c r="C9" s="3" t="s">
        <v>7</v>
      </c>
    </row>
    <row r="10" spans="1:3" ht="38.25">
      <c r="C10" s="4" t="s">
        <v>8</v>
      </c>
    </row>
    <row r="11" spans="1:3" ht="51">
      <c r="C11" s="4" t="s">
        <v>9</v>
      </c>
    </row>
    <row r="12" spans="1:3">
      <c r="C12" s="4"/>
    </row>
    <row r="13" spans="1:3" ht="15">
      <c r="B13" s="1" t="s">
        <v>10</v>
      </c>
      <c r="C13" s="4"/>
    </row>
    <row r="14" spans="1:3" ht="57">
      <c r="B14" s="1"/>
      <c r="C14" s="2" t="s">
        <v>11</v>
      </c>
    </row>
    <row r="15" spans="1:3" ht="15">
      <c r="B15" s="1"/>
      <c r="C15" s="2"/>
    </row>
    <row r="16" spans="1:3" ht="15">
      <c r="B16" s="1" t="s">
        <v>12</v>
      </c>
      <c r="C16" s="4"/>
    </row>
    <row r="17" spans="2:5" ht="48.6" customHeight="1">
      <c r="B17" s="1"/>
      <c r="C17" s="2" t="s">
        <v>13</v>
      </c>
    </row>
    <row r="18" spans="2:5" ht="129.19999999999999" customHeight="1">
      <c r="B18" s="1"/>
      <c r="C18" s="2" t="s">
        <v>14</v>
      </c>
    </row>
    <row r="19" spans="2:5" ht="15">
      <c r="B19" s="1"/>
      <c r="C19" s="2"/>
    </row>
    <row r="20" spans="2:5" ht="165.6" customHeight="1">
      <c r="B20" s="1"/>
      <c r="C20" s="2" t="s">
        <v>15</v>
      </c>
    </row>
    <row r="21" spans="2:5" ht="15">
      <c r="B21" s="1"/>
      <c r="C21" s="2"/>
    </row>
    <row r="22" spans="2:5" ht="15">
      <c r="B22" s="1"/>
      <c r="C22" s="1" t="s">
        <v>16</v>
      </c>
    </row>
    <row r="23" spans="2:5" ht="15">
      <c r="B23" s="1"/>
      <c r="C23"/>
      <c r="D23" t="s">
        <v>17</v>
      </c>
      <c r="E23" t="s">
        <v>18</v>
      </c>
    </row>
    <row r="24" spans="2:5" ht="15">
      <c r="B24" s="1"/>
      <c r="C24" s="5" t="s">
        <v>19</v>
      </c>
    </row>
    <row r="25" spans="2:5" ht="15">
      <c r="B25" s="1"/>
      <c r="C25" s="6" t="s">
        <v>20</v>
      </c>
      <c r="D25" s="7">
        <v>100</v>
      </c>
      <c r="E25" s="6"/>
    </row>
    <row r="26" spans="2:5" ht="15">
      <c r="B26" s="1"/>
      <c r="C26" s="6" t="s">
        <v>21</v>
      </c>
      <c r="D26" s="7">
        <v>-10</v>
      </c>
      <c r="E26" s="8">
        <f>-D26</f>
        <v>10</v>
      </c>
    </row>
    <row r="27" spans="2:5" ht="15">
      <c r="B27" s="1"/>
      <c r="C27" s="6" t="s">
        <v>22</v>
      </c>
      <c r="D27" s="8">
        <f>D25+D26</f>
        <v>90</v>
      </c>
      <c r="E27" s="6"/>
    </row>
    <row r="28" spans="2:5" ht="15">
      <c r="B28" s="1"/>
      <c r="C28" s="6" t="s">
        <v>23</v>
      </c>
      <c r="D28" s="9">
        <v>0.66</v>
      </c>
      <c r="E28" s="6"/>
    </row>
    <row r="29" spans="2:5" ht="15">
      <c r="B29" s="1"/>
      <c r="C29" s="6" t="s">
        <v>24</v>
      </c>
      <c r="D29" s="8">
        <f>D27*D28</f>
        <v>59.400000000000006</v>
      </c>
      <c r="E29" s="8">
        <f>D29</f>
        <v>59.400000000000006</v>
      </c>
    </row>
    <row r="30" spans="2:5" ht="15">
      <c r="B30" s="1"/>
      <c r="C30" t="s">
        <v>25</v>
      </c>
      <c r="E30" s="10">
        <f>SUM(E24:E29)</f>
        <v>69.400000000000006</v>
      </c>
    </row>
    <row r="31" spans="2:5" ht="15">
      <c r="B31" s="1"/>
      <c r="C31"/>
    </row>
    <row r="32" spans="2:5" ht="15">
      <c r="B32" s="1"/>
      <c r="C32" s="5" t="s">
        <v>26</v>
      </c>
    </row>
    <row r="33" spans="2:5" ht="15">
      <c r="B33" s="1"/>
      <c r="C33" s="6" t="s">
        <v>27</v>
      </c>
      <c r="D33" s="7">
        <v>100</v>
      </c>
      <c r="E33" s="8">
        <f>D33</f>
        <v>100</v>
      </c>
    </row>
    <row r="34" spans="2:5" ht="15">
      <c r="B34" s="1"/>
      <c r="C34" s="6" t="s">
        <v>28</v>
      </c>
      <c r="D34" s="7">
        <v>-10</v>
      </c>
      <c r="E34" s="8"/>
    </row>
    <row r="35" spans="2:5" ht="15">
      <c r="B35" s="1"/>
      <c r="C35" s="6" t="s">
        <v>29</v>
      </c>
      <c r="D35" s="8">
        <f>D33+D34</f>
        <v>90</v>
      </c>
      <c r="E35" s="6"/>
    </row>
    <row r="36" spans="2:5" ht="15">
      <c r="B36" s="1"/>
      <c r="C36" s="6" t="s">
        <v>30</v>
      </c>
      <c r="D36" s="9">
        <f>1-D28</f>
        <v>0.33999999999999997</v>
      </c>
      <c r="E36" s="6"/>
    </row>
    <row r="37" spans="2:5" ht="15">
      <c r="B37" s="1"/>
      <c r="C37" s="6" t="s">
        <v>31</v>
      </c>
      <c r="D37" s="8">
        <f>D35*D36</f>
        <v>30.599999999999998</v>
      </c>
      <c r="E37" s="8">
        <f>-D37</f>
        <v>-30.599999999999998</v>
      </c>
    </row>
    <row r="38" spans="2:5" ht="15">
      <c r="B38" s="1"/>
      <c r="C38" t="s">
        <v>25</v>
      </c>
      <c r="E38" s="10">
        <f>SUM(E32:E37)</f>
        <v>69.400000000000006</v>
      </c>
    </row>
    <row r="39" spans="2:5" ht="15">
      <c r="B39" s="1"/>
      <c r="C39" s="2"/>
    </row>
    <row r="40" spans="2:5" ht="15">
      <c r="B40" s="1" t="s">
        <v>32</v>
      </c>
      <c r="C40" s="2"/>
    </row>
    <row r="41" spans="2:5" ht="99.75">
      <c r="B41" s="1"/>
      <c r="C41" s="2" t="s">
        <v>33</v>
      </c>
    </row>
    <row r="42" spans="2:5">
      <c r="C42" s="4"/>
    </row>
    <row r="43" spans="2:5" ht="15">
      <c r="B43" s="1" t="s">
        <v>34</v>
      </c>
      <c r="C43" s="2"/>
    </row>
    <row r="44" spans="2:5" ht="46.9" customHeight="1">
      <c r="C44" s="2" t="s">
        <v>35</v>
      </c>
    </row>
    <row r="45" spans="2:5" ht="137.44999999999999" customHeight="1">
      <c r="C45" s="2" t="s">
        <v>36</v>
      </c>
    </row>
    <row r="46" spans="2:5" ht="154.15" customHeight="1">
      <c r="C46" s="2" t="s">
        <v>37</v>
      </c>
    </row>
    <row r="47" spans="2:5">
      <c r="C47" s="2"/>
    </row>
    <row r="48" spans="2:5" ht="15">
      <c r="C48" s="1" t="s">
        <v>38</v>
      </c>
    </row>
    <row r="49" spans="3:5">
      <c r="C49"/>
      <c r="D49" t="s">
        <v>17</v>
      </c>
      <c r="E49" t="s">
        <v>39</v>
      </c>
    </row>
    <row r="50" spans="3:5" ht="15">
      <c r="C50" s="5" t="s">
        <v>19</v>
      </c>
    </row>
    <row r="51" spans="3:5">
      <c r="C51" s="6" t="s">
        <v>20</v>
      </c>
      <c r="D51" s="7">
        <v>100</v>
      </c>
      <c r="E51" s="6"/>
    </row>
    <row r="52" spans="3:5">
      <c r="C52" s="6" t="s">
        <v>21</v>
      </c>
      <c r="D52" s="7">
        <v>-10</v>
      </c>
      <c r="E52" s="8">
        <f>-D52</f>
        <v>10</v>
      </c>
    </row>
    <row r="53" spans="3:5">
      <c r="C53" s="6" t="s">
        <v>22</v>
      </c>
      <c r="D53" s="8">
        <f>D51+D52</f>
        <v>90</v>
      </c>
      <c r="E53" s="6"/>
    </row>
    <row r="54" spans="3:5">
      <c r="C54" s="6" t="s">
        <v>23</v>
      </c>
      <c r="D54" s="9">
        <v>0.66</v>
      </c>
      <c r="E54" s="6"/>
    </row>
    <row r="55" spans="3:5">
      <c r="C55" s="6" t="s">
        <v>40</v>
      </c>
      <c r="D55" s="8">
        <f>D53*D54</f>
        <v>59.400000000000006</v>
      </c>
      <c r="E55" s="8">
        <f>D55</f>
        <v>59.400000000000006</v>
      </c>
    </row>
    <row r="56" spans="3:5" ht="15">
      <c r="C56" t="s">
        <v>41</v>
      </c>
      <c r="E56" s="10">
        <f>SUM(E50:E55)</f>
        <v>69.400000000000006</v>
      </c>
    </row>
    <row r="57" spans="3:5">
      <c r="C57"/>
    </row>
    <row r="58" spans="3:5" ht="15">
      <c r="C58" s="5" t="s">
        <v>26</v>
      </c>
    </row>
    <row r="59" spans="3:5">
      <c r="C59" s="6" t="s">
        <v>42</v>
      </c>
      <c r="D59" s="7">
        <v>50</v>
      </c>
      <c r="E59" s="8"/>
    </row>
    <row r="60" spans="3:5">
      <c r="C60" s="6" t="s">
        <v>43</v>
      </c>
      <c r="D60" s="11">
        <v>2</v>
      </c>
      <c r="E60" s="8"/>
    </row>
    <row r="61" spans="3:5">
      <c r="C61" s="6" t="s">
        <v>44</v>
      </c>
      <c r="D61" s="7">
        <f>D59*D60</f>
        <v>100</v>
      </c>
      <c r="E61" s="8"/>
    </row>
    <row r="62" spans="3:5">
      <c r="C62" s="6" t="s">
        <v>45</v>
      </c>
      <c r="D62" s="7">
        <v>-10</v>
      </c>
      <c r="E62" s="8">
        <f>-D62</f>
        <v>10</v>
      </c>
    </row>
    <row r="63" spans="3:5">
      <c r="C63" s="6" t="s">
        <v>46</v>
      </c>
      <c r="D63" s="8">
        <f>D61+D62</f>
        <v>90</v>
      </c>
      <c r="E63" s="8">
        <f>D63</f>
        <v>90</v>
      </c>
    </row>
    <row r="64" spans="3:5">
      <c r="C64" s="6" t="s">
        <v>30</v>
      </c>
      <c r="D64" s="9">
        <f>1-D54</f>
        <v>0.33999999999999997</v>
      </c>
      <c r="E64" s="6"/>
    </row>
    <row r="65" spans="3:5">
      <c r="C65" s="6" t="s">
        <v>47</v>
      </c>
      <c r="D65" s="8">
        <f>D63*D64</f>
        <v>30.599999999999998</v>
      </c>
      <c r="E65" s="8">
        <f>-D65</f>
        <v>-30.599999999999998</v>
      </c>
    </row>
    <row r="66" spans="3:5" ht="15">
      <c r="C66" t="s">
        <v>41</v>
      </c>
      <c r="E66" s="10">
        <f>SUM(E58:E65)</f>
        <v>69.400000000000006</v>
      </c>
    </row>
    <row r="67" spans="3:5">
      <c r="C67" s="2"/>
    </row>
    <row r="68" spans="3:5">
      <c r="C68" s="2"/>
    </row>
  </sheetData>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CFC7-5A0A-4DB2-8003-99A0159AF9AB}">
  <dimension ref="A3:N107"/>
  <sheetViews>
    <sheetView workbookViewId="0">
      <pane ySplit="7" topLeftCell="A8" activePane="bottomLeft" state="frozen"/>
      <selection pane="bottomLeft" activeCell="B9" sqref="B9"/>
    </sheetView>
  </sheetViews>
  <sheetFormatPr defaultColWidth="8.875" defaultRowHeight="15"/>
  <cols>
    <col min="1" max="1" width="4.625" style="13" customWidth="1"/>
    <col min="2" max="2" width="31.5" style="13" bestFit="1" customWidth="1"/>
    <col min="3" max="3" width="16.125" style="13" customWidth="1"/>
    <col min="4" max="6" width="12.625" style="13" customWidth="1"/>
    <col min="7" max="7" width="14.625" style="13" customWidth="1"/>
    <col min="8" max="8" width="13.625" style="13" customWidth="1"/>
    <col min="9" max="13" width="15.375" style="13" customWidth="1"/>
    <col min="14" max="14" width="17.5" style="13" bestFit="1" customWidth="1"/>
    <col min="15" max="16384" width="8.875" style="13"/>
  </cols>
  <sheetData>
    <row r="3" spans="1:14" ht="15" customHeight="1" thickBot="1"/>
    <row r="4" spans="1:14" ht="32.450000000000003" customHeight="1" thickBot="1">
      <c r="C4" s="17" t="s">
        <v>49</v>
      </c>
      <c r="D4" s="17" t="s">
        <v>49</v>
      </c>
      <c r="E4" s="17" t="s">
        <v>51</v>
      </c>
      <c r="F4" s="17" t="s">
        <v>51</v>
      </c>
      <c r="G4" s="17" t="s">
        <v>53</v>
      </c>
      <c r="H4" s="17" t="s">
        <v>53</v>
      </c>
      <c r="I4" s="17" t="s">
        <v>55</v>
      </c>
      <c r="J4" s="17" t="s">
        <v>55</v>
      </c>
      <c r="K4" s="17" t="s">
        <v>55</v>
      </c>
      <c r="L4" s="17" t="s">
        <v>169</v>
      </c>
      <c r="M4" s="17" t="s">
        <v>169</v>
      </c>
      <c r="N4" s="17" t="s">
        <v>169</v>
      </c>
    </row>
    <row r="5" spans="1:14" ht="97.9" customHeight="1" thickBot="1">
      <c r="B5" s="42" t="s">
        <v>170</v>
      </c>
      <c r="C5" s="43" t="s">
        <v>171</v>
      </c>
      <c r="D5" s="43" t="s">
        <v>172</v>
      </c>
      <c r="E5" s="43" t="s">
        <v>171</v>
      </c>
      <c r="F5" s="43" t="s">
        <v>172</v>
      </c>
      <c r="G5" s="43" t="s">
        <v>171</v>
      </c>
      <c r="H5" s="43" t="s">
        <v>172</v>
      </c>
      <c r="I5" s="44" t="s">
        <v>171</v>
      </c>
      <c r="J5" s="44" t="s">
        <v>172</v>
      </c>
      <c r="K5" s="44" t="s">
        <v>60</v>
      </c>
      <c r="L5" s="44" t="s">
        <v>58</v>
      </c>
      <c r="M5" s="44" t="s">
        <v>61</v>
      </c>
      <c r="N5" s="45" t="s">
        <v>173</v>
      </c>
    </row>
    <row r="6" spans="1:14" ht="30">
      <c r="B6" s="46"/>
      <c r="C6" s="23" t="s">
        <v>62</v>
      </c>
      <c r="D6" s="23" t="s">
        <v>62</v>
      </c>
      <c r="E6" s="23" t="s">
        <v>63</v>
      </c>
      <c r="F6" s="23" t="s">
        <v>63</v>
      </c>
      <c r="G6" s="23" t="s">
        <v>64</v>
      </c>
      <c r="H6" s="23" t="s">
        <v>64</v>
      </c>
      <c r="I6" s="23" t="s">
        <v>65</v>
      </c>
      <c r="J6" s="23" t="s">
        <v>65</v>
      </c>
      <c r="K6" s="23" t="s">
        <v>66</v>
      </c>
      <c r="L6" s="23" t="s">
        <v>66</v>
      </c>
      <c r="M6" s="47" t="s">
        <v>67</v>
      </c>
      <c r="N6" s="48" t="s">
        <v>169</v>
      </c>
    </row>
    <row r="7" spans="1:14">
      <c r="B7" s="46"/>
      <c r="C7" s="49" t="s">
        <v>68</v>
      </c>
      <c r="D7" s="49" t="s">
        <v>69</v>
      </c>
      <c r="E7" s="49" t="s">
        <v>70</v>
      </c>
      <c r="F7" s="50" t="s">
        <v>71</v>
      </c>
      <c r="G7" s="49" t="s">
        <v>72</v>
      </c>
      <c r="H7" s="49" t="s">
        <v>73</v>
      </c>
      <c r="I7" s="49" t="s">
        <v>74</v>
      </c>
      <c r="J7" s="49" t="s">
        <v>75</v>
      </c>
      <c r="K7" s="49" t="s">
        <v>76</v>
      </c>
      <c r="L7" s="49" t="s">
        <v>77</v>
      </c>
      <c r="M7" s="51" t="s">
        <v>174</v>
      </c>
      <c r="N7" s="52" t="s">
        <v>175</v>
      </c>
    </row>
    <row r="8" spans="1:14">
      <c r="A8" s="13">
        <v>1</v>
      </c>
      <c r="B8" s="37" t="s">
        <v>176</v>
      </c>
      <c r="C8" s="53">
        <v>63355.869999999995</v>
      </c>
      <c r="D8" s="53">
        <v>-12514.259999999995</v>
      </c>
      <c r="E8" s="53">
        <v>63355.869999999995</v>
      </c>
      <c r="F8" s="53">
        <v>-12514.259999999995</v>
      </c>
      <c r="G8" s="53">
        <v>63355.869999999995</v>
      </c>
      <c r="H8" s="53">
        <v>-12514.259999999995</v>
      </c>
      <c r="I8" s="53">
        <v>63355.869999999995</v>
      </c>
      <c r="J8" s="53">
        <v>-12514.259999999995</v>
      </c>
      <c r="K8" s="53">
        <v>1886938.9693549785</v>
      </c>
      <c r="L8" s="53">
        <v>21045.999999999989</v>
      </c>
      <c r="M8" s="54">
        <v>859669.79</v>
      </c>
      <c r="N8" s="55">
        <f>SUM(C8:M8)</f>
        <v>2971021.1993549783</v>
      </c>
    </row>
    <row r="9" spans="1:14">
      <c r="A9" s="13">
        <v>2</v>
      </c>
      <c r="B9" s="37" t="s">
        <v>177</v>
      </c>
      <c r="C9" s="53">
        <v>327888.30000000005</v>
      </c>
      <c r="D9" s="53">
        <v>-65598.380000000034</v>
      </c>
      <c r="E9" s="53">
        <v>327888.30000000005</v>
      </c>
      <c r="F9" s="53">
        <v>-65598.380000000034</v>
      </c>
      <c r="G9" s="53">
        <v>327888.30000000005</v>
      </c>
      <c r="H9" s="53">
        <v>-65598.380000000034</v>
      </c>
      <c r="I9" s="53">
        <v>327888.30000000005</v>
      </c>
      <c r="J9" s="53">
        <v>-65598.380000000034</v>
      </c>
      <c r="K9" s="53">
        <v>185985.55345822428</v>
      </c>
      <c r="L9" s="53">
        <v>145315.64000000019</v>
      </c>
      <c r="M9" s="54">
        <v>67875.89</v>
      </c>
      <c r="N9" s="55">
        <f t="shared" ref="N9:N72" si="0">SUM(C9:M9)</f>
        <v>1448336.7634582242</v>
      </c>
    </row>
    <row r="10" spans="1:14">
      <c r="A10" s="13">
        <v>3</v>
      </c>
      <c r="B10" s="37" t="s">
        <v>178</v>
      </c>
      <c r="C10" s="53">
        <v>15230.15</v>
      </c>
      <c r="D10" s="53">
        <v>-2940.6099999999983</v>
      </c>
      <c r="E10" s="53">
        <v>15230.15</v>
      </c>
      <c r="F10" s="53">
        <v>-2940.6099999999983</v>
      </c>
      <c r="G10" s="53">
        <v>15230.15</v>
      </c>
      <c r="H10" s="53">
        <v>-2940.6099999999983</v>
      </c>
      <c r="I10" s="53">
        <v>15230.15</v>
      </c>
      <c r="J10" s="53">
        <v>-2940.6099999999983</v>
      </c>
      <c r="K10" s="53">
        <v>533889.25834051357</v>
      </c>
      <c r="L10" s="53">
        <v>7273.399999999996</v>
      </c>
      <c r="M10" s="54">
        <v>381938.69</v>
      </c>
      <c r="N10" s="55">
        <f t="shared" si="0"/>
        <v>972259.50834051357</v>
      </c>
    </row>
    <row r="11" spans="1:14">
      <c r="A11" s="13">
        <v>4</v>
      </c>
      <c r="B11" s="37" t="s">
        <v>179</v>
      </c>
      <c r="C11" s="53">
        <v>151436.54</v>
      </c>
      <c r="D11" s="53">
        <v>-18059.410000000003</v>
      </c>
      <c r="E11" s="53">
        <v>151436.54</v>
      </c>
      <c r="F11" s="53">
        <v>-18059.410000000003</v>
      </c>
      <c r="G11" s="53">
        <v>151436.54</v>
      </c>
      <c r="H11" s="53">
        <v>-18059.410000000003</v>
      </c>
      <c r="I11" s="53">
        <v>151436.54</v>
      </c>
      <c r="J11" s="53">
        <v>-18059.410000000003</v>
      </c>
      <c r="K11" s="53">
        <v>75025.258482565449</v>
      </c>
      <c r="L11" s="53">
        <v>24750.080000000002</v>
      </c>
      <c r="M11" s="54">
        <v>23960.75</v>
      </c>
      <c r="N11" s="55">
        <f t="shared" si="0"/>
        <v>657244.60848256538</v>
      </c>
    </row>
    <row r="12" spans="1:14">
      <c r="A12" s="13">
        <v>5</v>
      </c>
      <c r="B12" s="37" t="s">
        <v>180</v>
      </c>
      <c r="C12" s="53">
        <v>257613.63</v>
      </c>
      <c r="D12" s="53">
        <v>-44271.94999999999</v>
      </c>
      <c r="E12" s="53">
        <v>257613.63</v>
      </c>
      <c r="F12" s="53">
        <v>-44271.94999999999</v>
      </c>
      <c r="G12" s="53">
        <v>257613.63</v>
      </c>
      <c r="H12" s="53">
        <v>-44271.94999999999</v>
      </c>
      <c r="I12" s="53">
        <v>257613.63</v>
      </c>
      <c r="J12" s="53">
        <v>-44271.94999999999</v>
      </c>
      <c r="K12" s="53">
        <v>544539.57230579981</v>
      </c>
      <c r="L12" s="53">
        <v>100981.52</v>
      </c>
      <c r="M12" s="54">
        <v>502424.57</v>
      </c>
      <c r="N12" s="55">
        <f t="shared" si="0"/>
        <v>2001312.3823058</v>
      </c>
    </row>
    <row r="13" spans="1:14">
      <c r="A13" s="13">
        <v>6</v>
      </c>
      <c r="B13" s="37" t="s">
        <v>181</v>
      </c>
      <c r="C13" s="53">
        <v>116078.28</v>
      </c>
      <c r="D13" s="53">
        <v>-19491.960000000003</v>
      </c>
      <c r="E13" s="53">
        <v>116078.28</v>
      </c>
      <c r="F13" s="53">
        <v>-19491.960000000003</v>
      </c>
      <c r="G13" s="53">
        <v>116078.28</v>
      </c>
      <c r="H13" s="53">
        <v>-19491.960000000003</v>
      </c>
      <c r="I13" s="53">
        <v>116078.28</v>
      </c>
      <c r="J13" s="53">
        <v>-19491.960000000003</v>
      </c>
      <c r="K13" s="53">
        <v>87329.732586765836</v>
      </c>
      <c r="L13" s="53">
        <v>14645.279999999999</v>
      </c>
      <c r="M13" s="54">
        <v>38329</v>
      </c>
      <c r="N13" s="55">
        <f t="shared" si="0"/>
        <v>526649.29258676583</v>
      </c>
    </row>
    <row r="14" spans="1:14">
      <c r="A14" s="13">
        <v>7</v>
      </c>
      <c r="B14" s="37" t="s">
        <v>182</v>
      </c>
      <c r="C14" s="53">
        <v>132459.5</v>
      </c>
      <c r="D14" s="53">
        <v>-33724.76</v>
      </c>
      <c r="E14" s="53">
        <v>132459.5</v>
      </c>
      <c r="F14" s="53">
        <v>-33724.76</v>
      </c>
      <c r="G14" s="53">
        <v>132459.5</v>
      </c>
      <c r="H14" s="53">
        <v>-33724.76</v>
      </c>
      <c r="I14" s="53">
        <v>132459.5</v>
      </c>
      <c r="J14" s="53">
        <v>-33724.76</v>
      </c>
      <c r="K14" s="53">
        <v>44925.299075168514</v>
      </c>
      <c r="L14" s="53">
        <v>63698.999999999985</v>
      </c>
      <c r="M14" s="54">
        <v>28024.46</v>
      </c>
      <c r="N14" s="55">
        <f t="shared" si="0"/>
        <v>531587.71907516848</v>
      </c>
    </row>
    <row r="15" spans="1:14">
      <c r="A15" s="13">
        <v>8</v>
      </c>
      <c r="B15" s="37" t="s">
        <v>183</v>
      </c>
      <c r="C15" s="53">
        <v>161654.74</v>
      </c>
      <c r="D15" s="53">
        <v>-39437.320000000007</v>
      </c>
      <c r="E15" s="53">
        <v>161654.74</v>
      </c>
      <c r="F15" s="53">
        <v>-39437.320000000007</v>
      </c>
      <c r="G15" s="53">
        <v>161654.74</v>
      </c>
      <c r="H15" s="53">
        <v>-39437.320000000007</v>
      </c>
      <c r="I15" s="53">
        <v>161654.74</v>
      </c>
      <c r="J15" s="53">
        <v>-39437.320000000007</v>
      </c>
      <c r="K15" s="53">
        <v>198719.16903091333</v>
      </c>
      <c r="L15" s="53">
        <v>123980.36000000004</v>
      </c>
      <c r="M15" s="54">
        <v>78318.239999999991</v>
      </c>
      <c r="N15" s="55">
        <f t="shared" si="0"/>
        <v>889887.44903091341</v>
      </c>
    </row>
    <row r="16" spans="1:14">
      <c r="A16" s="13">
        <v>9</v>
      </c>
      <c r="B16" s="37" t="s">
        <v>184</v>
      </c>
      <c r="C16" s="53">
        <v>406625.01</v>
      </c>
      <c r="D16" s="53">
        <v>-63837.599999999999</v>
      </c>
      <c r="E16" s="53">
        <v>406625.01</v>
      </c>
      <c r="F16" s="53">
        <v>-63837.599999999999</v>
      </c>
      <c r="G16" s="53">
        <v>406625.01</v>
      </c>
      <c r="H16" s="53">
        <v>-63837.599999999999</v>
      </c>
      <c r="I16" s="53">
        <v>406625.01</v>
      </c>
      <c r="J16" s="53">
        <v>-63837.599999999999</v>
      </c>
      <c r="K16" s="53">
        <v>493281.27945059782</v>
      </c>
      <c r="L16" s="53">
        <v>96226.319999999978</v>
      </c>
      <c r="M16" s="54">
        <v>61815.020000000004</v>
      </c>
      <c r="N16" s="55">
        <f t="shared" si="0"/>
        <v>2022472.2594505979</v>
      </c>
    </row>
    <row r="17" spans="1:14">
      <c r="A17" s="13">
        <v>10</v>
      </c>
      <c r="B17" s="37" t="s">
        <v>185</v>
      </c>
      <c r="C17" s="53">
        <v>25233.48</v>
      </c>
      <c r="D17" s="53">
        <v>-4532.4800000000005</v>
      </c>
      <c r="E17" s="53">
        <v>25233.48</v>
      </c>
      <c r="F17" s="53">
        <v>-4532.4800000000005</v>
      </c>
      <c r="G17" s="53">
        <v>25233.48</v>
      </c>
      <c r="H17" s="53">
        <v>-4532.4800000000005</v>
      </c>
      <c r="I17" s="53">
        <v>25233.48</v>
      </c>
      <c r="J17" s="53">
        <v>-4532.4800000000005</v>
      </c>
      <c r="K17" s="53">
        <v>299041.8138</v>
      </c>
      <c r="L17" s="53">
        <v>10977.159999999998</v>
      </c>
      <c r="M17" s="54">
        <v>220788</v>
      </c>
      <c r="N17" s="55">
        <f t="shared" si="0"/>
        <v>613610.97380000004</v>
      </c>
    </row>
    <row r="18" spans="1:14">
      <c r="A18" s="13">
        <v>11</v>
      </c>
      <c r="B18" s="37" t="s">
        <v>186</v>
      </c>
      <c r="C18" s="53">
        <v>187407.56000000046</v>
      </c>
      <c r="D18" s="53">
        <v>-49814.810000000434</v>
      </c>
      <c r="E18" s="53">
        <v>187407.56000000046</v>
      </c>
      <c r="F18" s="53">
        <v>-49814.810000000434</v>
      </c>
      <c r="G18" s="53">
        <v>187407.56000000046</v>
      </c>
      <c r="H18" s="53">
        <v>-49814.810000000434</v>
      </c>
      <c r="I18" s="53">
        <v>187407.56000000046</v>
      </c>
      <c r="J18" s="53">
        <v>-49814.810000000434</v>
      </c>
      <c r="K18" s="53">
        <v>3796113.644748515</v>
      </c>
      <c r="L18" s="53">
        <v>160021.28000000172</v>
      </c>
      <c r="M18" s="54">
        <v>2104922.1</v>
      </c>
      <c r="N18" s="55">
        <f t="shared" si="0"/>
        <v>6611428.0247485172</v>
      </c>
    </row>
    <row r="19" spans="1:14">
      <c r="A19" s="13">
        <v>12</v>
      </c>
      <c r="B19" s="37" t="s">
        <v>187</v>
      </c>
      <c r="C19" s="53">
        <v>88199.4</v>
      </c>
      <c r="D19" s="53">
        <v>-16355.349999999995</v>
      </c>
      <c r="E19" s="53">
        <v>88199.4</v>
      </c>
      <c r="F19" s="53">
        <v>-16355.349999999995</v>
      </c>
      <c r="G19" s="53">
        <v>88199.4</v>
      </c>
      <c r="H19" s="53">
        <v>-16355.349999999995</v>
      </c>
      <c r="I19" s="53">
        <v>88199.4</v>
      </c>
      <c r="J19" s="53">
        <v>-16355.349999999995</v>
      </c>
      <c r="K19" s="53">
        <v>262389.31059664226</v>
      </c>
      <c r="L19" s="53">
        <v>37113.27999999997</v>
      </c>
      <c r="M19" s="54">
        <v>180204.38</v>
      </c>
      <c r="N19" s="55">
        <f t="shared" si="0"/>
        <v>767083.1705966423</v>
      </c>
    </row>
    <row r="20" spans="1:14">
      <c r="A20" s="13">
        <v>13</v>
      </c>
      <c r="B20" s="37" t="s">
        <v>188</v>
      </c>
      <c r="C20" s="53">
        <v>60275.33</v>
      </c>
      <c r="D20" s="53">
        <v>-11250.320000000002</v>
      </c>
      <c r="E20" s="53">
        <v>60275.33</v>
      </c>
      <c r="F20" s="53">
        <v>-11250.320000000002</v>
      </c>
      <c r="G20" s="53">
        <v>60275.33</v>
      </c>
      <c r="H20" s="53">
        <v>-11250.320000000002</v>
      </c>
      <c r="I20" s="53">
        <v>60275.33</v>
      </c>
      <c r="J20" s="53">
        <v>-11250.320000000002</v>
      </c>
      <c r="K20" s="53">
        <v>614241.72730812291</v>
      </c>
      <c r="L20" s="53">
        <v>10848.240000000002</v>
      </c>
      <c r="M20" s="54">
        <v>311247.94</v>
      </c>
      <c r="N20" s="55">
        <f t="shared" si="0"/>
        <v>1132437.9473081229</v>
      </c>
    </row>
    <row r="21" spans="1:14">
      <c r="A21" s="13">
        <v>14</v>
      </c>
      <c r="B21" s="37" t="s">
        <v>189</v>
      </c>
      <c r="C21" s="53">
        <v>87474.829999999987</v>
      </c>
      <c r="D21" s="53">
        <v>-20633.969999999998</v>
      </c>
      <c r="E21" s="53">
        <v>87474.829999999987</v>
      </c>
      <c r="F21" s="53">
        <v>-20633.969999999998</v>
      </c>
      <c r="G21" s="53">
        <v>87474.829999999987</v>
      </c>
      <c r="H21" s="53">
        <v>-20633.969999999998</v>
      </c>
      <c r="I21" s="53">
        <v>87474.829999999987</v>
      </c>
      <c r="J21" s="53">
        <v>-20633.969999999998</v>
      </c>
      <c r="K21" s="53">
        <v>51767.871258465137</v>
      </c>
      <c r="L21" s="53">
        <v>59022.48</v>
      </c>
      <c r="M21" s="54">
        <v>19480.440000000002</v>
      </c>
      <c r="N21" s="55">
        <f t="shared" si="0"/>
        <v>397634.23125846504</v>
      </c>
    </row>
    <row r="22" spans="1:14">
      <c r="A22" s="13">
        <v>15</v>
      </c>
      <c r="B22" s="37" t="s">
        <v>190</v>
      </c>
      <c r="C22" s="53">
        <v>145507.54999999999</v>
      </c>
      <c r="D22" s="53">
        <v>-17968.18</v>
      </c>
      <c r="E22" s="53">
        <v>145507.54999999999</v>
      </c>
      <c r="F22" s="53">
        <v>-17968.18</v>
      </c>
      <c r="G22" s="53">
        <v>145507.54999999999</v>
      </c>
      <c r="H22" s="53">
        <v>-17968.18</v>
      </c>
      <c r="I22" s="53">
        <v>145507.54999999999</v>
      </c>
      <c r="J22" s="53">
        <v>-17968.18</v>
      </c>
      <c r="K22" s="53">
        <v>193652.6891864223</v>
      </c>
      <c r="L22" s="53">
        <v>30832.640000000003</v>
      </c>
      <c r="M22" s="54">
        <v>53535.719999999994</v>
      </c>
      <c r="N22" s="55">
        <f t="shared" si="0"/>
        <v>788178.52918642224</v>
      </c>
    </row>
    <row r="23" spans="1:14">
      <c r="A23" s="13">
        <v>16</v>
      </c>
      <c r="B23" s="37" t="s">
        <v>191</v>
      </c>
      <c r="C23" s="53">
        <v>15224.73</v>
      </c>
      <c r="D23" s="53">
        <v>-2182.9899999999998</v>
      </c>
      <c r="E23" s="53">
        <v>15224.73</v>
      </c>
      <c r="F23" s="53">
        <v>-2182.9899999999998</v>
      </c>
      <c r="G23" s="53">
        <v>15224.73</v>
      </c>
      <c r="H23" s="53">
        <v>-2182.9899999999998</v>
      </c>
      <c r="I23" s="53">
        <v>15224.73</v>
      </c>
      <c r="J23" s="53">
        <v>-2182.9899999999998</v>
      </c>
      <c r="K23" s="53">
        <v>84991.598065133338</v>
      </c>
      <c r="L23" s="53">
        <v>5041.1599999999989</v>
      </c>
      <c r="M23" s="54">
        <v>8402.52</v>
      </c>
      <c r="N23" s="55">
        <f t="shared" si="0"/>
        <v>150602.23806513334</v>
      </c>
    </row>
    <row r="24" spans="1:14">
      <c r="A24" s="13">
        <v>17</v>
      </c>
      <c r="B24" s="37" t="s">
        <v>192</v>
      </c>
      <c r="C24" s="53">
        <v>16956.900000000001</v>
      </c>
      <c r="D24" s="53">
        <v>-2000.4200000000003</v>
      </c>
      <c r="E24" s="53">
        <v>16956.900000000001</v>
      </c>
      <c r="F24" s="53">
        <v>-2000.4200000000003</v>
      </c>
      <c r="G24" s="53">
        <v>16956.900000000001</v>
      </c>
      <c r="H24" s="53">
        <v>-2000.4200000000003</v>
      </c>
      <c r="I24" s="53">
        <v>16956.900000000001</v>
      </c>
      <c r="J24" s="53">
        <v>-2000.4200000000003</v>
      </c>
      <c r="K24" s="53">
        <v>72853.945983724057</v>
      </c>
      <c r="L24" s="53">
        <v>5775.079999999999</v>
      </c>
      <c r="M24" s="54">
        <v>13761.19</v>
      </c>
      <c r="N24" s="55">
        <f t="shared" si="0"/>
        <v>152216.13598372406</v>
      </c>
    </row>
    <row r="25" spans="1:14">
      <c r="A25" s="13">
        <v>18</v>
      </c>
      <c r="B25" s="37" t="s">
        <v>193</v>
      </c>
      <c r="C25" s="53">
        <v>18642.62</v>
      </c>
      <c r="D25" s="53">
        <v>-2911</v>
      </c>
      <c r="E25" s="53">
        <v>18642.62</v>
      </c>
      <c r="F25" s="53">
        <v>-2911</v>
      </c>
      <c r="G25" s="53">
        <v>18642.62</v>
      </c>
      <c r="H25" s="53">
        <v>-2911</v>
      </c>
      <c r="I25" s="53">
        <v>18642.62</v>
      </c>
      <c r="J25" s="53">
        <v>-2911</v>
      </c>
      <c r="K25" s="53">
        <v>503344.07503871527</v>
      </c>
      <c r="L25" s="53">
        <v>7996.1200000000017</v>
      </c>
      <c r="M25" s="54">
        <v>277494.07</v>
      </c>
      <c r="N25" s="55">
        <f t="shared" si="0"/>
        <v>851760.74503871519</v>
      </c>
    </row>
    <row r="26" spans="1:14">
      <c r="A26" s="13">
        <v>19</v>
      </c>
      <c r="B26" s="37" t="s">
        <v>194</v>
      </c>
      <c r="C26" s="53">
        <v>175219.41999999998</v>
      </c>
      <c r="D26" s="53">
        <v>-36836.06</v>
      </c>
      <c r="E26" s="53">
        <v>175219.41999999998</v>
      </c>
      <c r="F26" s="53">
        <v>-36836.06</v>
      </c>
      <c r="G26" s="53">
        <v>175219.41999999998</v>
      </c>
      <c r="H26" s="53">
        <v>-36836.06</v>
      </c>
      <c r="I26" s="53">
        <v>175219.41999999998</v>
      </c>
      <c r="J26" s="53">
        <v>-36836.06</v>
      </c>
      <c r="K26" s="53">
        <v>1551291.5270719633</v>
      </c>
      <c r="L26" s="53">
        <v>113473.19999999995</v>
      </c>
      <c r="M26" s="54">
        <v>350374.86999999994</v>
      </c>
      <c r="N26" s="55">
        <f t="shared" si="0"/>
        <v>2568673.0370719638</v>
      </c>
    </row>
    <row r="27" spans="1:14">
      <c r="A27" s="13">
        <v>20</v>
      </c>
      <c r="B27" s="37" t="s">
        <v>195</v>
      </c>
      <c r="C27" s="53">
        <v>64612.959999999999</v>
      </c>
      <c r="D27" s="53">
        <v>-12979.939999999999</v>
      </c>
      <c r="E27" s="53">
        <v>64612.959999999999</v>
      </c>
      <c r="F27" s="53">
        <v>-12979.939999999999</v>
      </c>
      <c r="G27" s="53">
        <v>64612.959999999999</v>
      </c>
      <c r="H27" s="53">
        <v>-12979.939999999999</v>
      </c>
      <c r="I27" s="53">
        <v>64612.959999999999</v>
      </c>
      <c r="J27" s="53">
        <v>-12979.939999999999</v>
      </c>
      <c r="K27" s="53">
        <v>318058.0531674602</v>
      </c>
      <c r="L27" s="53">
        <v>33170.199999999997</v>
      </c>
      <c r="M27" s="54">
        <v>129568.77</v>
      </c>
      <c r="N27" s="55">
        <f t="shared" si="0"/>
        <v>687329.10316746018</v>
      </c>
    </row>
    <row r="28" spans="1:14">
      <c r="A28" s="13">
        <v>21</v>
      </c>
      <c r="B28" s="37" t="s">
        <v>196</v>
      </c>
      <c r="C28" s="53">
        <v>342145.26000000018</v>
      </c>
      <c r="D28" s="53">
        <v>-78823.810000000143</v>
      </c>
      <c r="E28" s="53">
        <v>342145.26000000018</v>
      </c>
      <c r="F28" s="53">
        <v>-78823.810000000143</v>
      </c>
      <c r="G28" s="53">
        <v>342145.26000000018</v>
      </c>
      <c r="H28" s="53">
        <v>-78823.810000000143</v>
      </c>
      <c r="I28" s="53">
        <v>342145.26000000018</v>
      </c>
      <c r="J28" s="53">
        <v>-78823.810000000143</v>
      </c>
      <c r="K28" s="53">
        <v>892291.76996541861</v>
      </c>
      <c r="L28" s="53">
        <v>151680.8000000004</v>
      </c>
      <c r="M28" s="54">
        <v>645722.1100000001</v>
      </c>
      <c r="N28" s="55">
        <f t="shared" si="0"/>
        <v>2742980.4799654195</v>
      </c>
    </row>
    <row r="29" spans="1:14">
      <c r="A29" s="13">
        <v>22</v>
      </c>
      <c r="B29" s="37" t="s">
        <v>197</v>
      </c>
      <c r="C29" s="53">
        <v>992492.79</v>
      </c>
      <c r="D29" s="53">
        <v>-254403.62000000005</v>
      </c>
      <c r="E29" s="53">
        <v>992492.79</v>
      </c>
      <c r="F29" s="53">
        <v>-254403.62000000005</v>
      </c>
      <c r="G29" s="53">
        <v>992492.79</v>
      </c>
      <c r="H29" s="53">
        <v>-254403.62000000005</v>
      </c>
      <c r="I29" s="53">
        <v>992492.79</v>
      </c>
      <c r="J29" s="53">
        <v>-254403.62000000005</v>
      </c>
      <c r="K29" s="53">
        <v>848007.45148253464</v>
      </c>
      <c r="L29" s="53">
        <v>308053.80000000016</v>
      </c>
      <c r="M29" s="54">
        <v>150636.71000000002</v>
      </c>
      <c r="N29" s="55">
        <f t="shared" si="0"/>
        <v>4259054.6414825348</v>
      </c>
    </row>
    <row r="30" spans="1:14">
      <c r="A30" s="13">
        <v>23</v>
      </c>
      <c r="B30" s="37" t="s">
        <v>198</v>
      </c>
      <c r="C30" s="53">
        <v>127499.23000000001</v>
      </c>
      <c r="D30" s="53">
        <v>-30148.829999999998</v>
      </c>
      <c r="E30" s="53">
        <v>127499.23000000001</v>
      </c>
      <c r="F30" s="53">
        <v>-30148.829999999998</v>
      </c>
      <c r="G30" s="53">
        <v>127499.23000000001</v>
      </c>
      <c r="H30" s="53">
        <v>-30148.829999999998</v>
      </c>
      <c r="I30" s="53">
        <v>127499.23000000001</v>
      </c>
      <c r="J30" s="53">
        <v>-30148.829999999998</v>
      </c>
      <c r="K30" s="53">
        <v>114242.78128054498</v>
      </c>
      <c r="L30" s="53">
        <v>85281.200000000012</v>
      </c>
      <c r="M30" s="54">
        <v>40303.250000000007</v>
      </c>
      <c r="N30" s="55">
        <f t="shared" si="0"/>
        <v>629228.8312805451</v>
      </c>
    </row>
    <row r="31" spans="1:14">
      <c r="A31" s="13">
        <v>24</v>
      </c>
      <c r="B31" s="37" t="s">
        <v>199</v>
      </c>
      <c r="C31" s="53">
        <v>134431.22999999998</v>
      </c>
      <c r="D31" s="53">
        <v>-23896.669999999991</v>
      </c>
      <c r="E31" s="53">
        <v>134431.22999999998</v>
      </c>
      <c r="F31" s="53">
        <v>-23896.669999999991</v>
      </c>
      <c r="G31" s="53">
        <v>134431.22999999998</v>
      </c>
      <c r="H31" s="53">
        <v>-23896.669999999991</v>
      </c>
      <c r="I31" s="53">
        <v>134431.22999999998</v>
      </c>
      <c r="J31" s="53">
        <v>-23896.669999999991</v>
      </c>
      <c r="K31" s="53">
        <v>109621.37878464896</v>
      </c>
      <c r="L31" s="53">
        <v>42202.07999999998</v>
      </c>
      <c r="M31" s="54">
        <v>29235.879999999997</v>
      </c>
      <c r="N31" s="55">
        <f t="shared" si="0"/>
        <v>623197.57878464891</v>
      </c>
    </row>
    <row r="32" spans="1:14">
      <c r="A32" s="13">
        <v>25</v>
      </c>
      <c r="B32" s="37" t="s">
        <v>200</v>
      </c>
      <c r="C32" s="53">
        <v>207314.77</v>
      </c>
      <c r="D32" s="53">
        <v>-56247.330000000009</v>
      </c>
      <c r="E32" s="53">
        <v>207314.77</v>
      </c>
      <c r="F32" s="53">
        <v>-56247.330000000009</v>
      </c>
      <c r="G32" s="53">
        <v>207314.77</v>
      </c>
      <c r="H32" s="53">
        <v>-56247.330000000009</v>
      </c>
      <c r="I32" s="53">
        <v>207314.77</v>
      </c>
      <c r="J32" s="53">
        <v>-56247.330000000009</v>
      </c>
      <c r="K32" s="53">
        <v>84674.262911022364</v>
      </c>
      <c r="L32" s="53">
        <v>212457.08000000005</v>
      </c>
      <c r="M32" s="54">
        <v>40788.420000000006</v>
      </c>
      <c r="N32" s="55">
        <f t="shared" si="0"/>
        <v>942189.52291102242</v>
      </c>
    </row>
    <row r="33" spans="1:14">
      <c r="A33" s="13">
        <v>26</v>
      </c>
      <c r="B33" s="37" t="s">
        <v>201</v>
      </c>
      <c r="C33" s="53">
        <v>130617.95999999999</v>
      </c>
      <c r="D33" s="53">
        <v>-33132.349999999991</v>
      </c>
      <c r="E33" s="53">
        <v>130617.95999999999</v>
      </c>
      <c r="F33" s="53">
        <v>-33132.349999999991</v>
      </c>
      <c r="G33" s="53">
        <v>130617.95999999999</v>
      </c>
      <c r="H33" s="53">
        <v>-33132.349999999991</v>
      </c>
      <c r="I33" s="53">
        <v>130617.95999999999</v>
      </c>
      <c r="J33" s="53">
        <v>-33132.349999999991</v>
      </c>
      <c r="K33" s="53">
        <v>91159.966263201088</v>
      </c>
      <c r="L33" s="53">
        <v>106535.63999999997</v>
      </c>
      <c r="M33" s="54">
        <v>76690.240000000005</v>
      </c>
      <c r="N33" s="55">
        <f t="shared" si="0"/>
        <v>664328.28626320115</v>
      </c>
    </row>
    <row r="34" spans="1:14">
      <c r="A34" s="13">
        <v>27</v>
      </c>
      <c r="B34" s="37" t="s">
        <v>202</v>
      </c>
      <c r="C34" s="53">
        <v>431812.87</v>
      </c>
      <c r="D34" s="53">
        <v>-97624.54</v>
      </c>
      <c r="E34" s="53">
        <v>431812.87</v>
      </c>
      <c r="F34" s="53">
        <v>-97624.54</v>
      </c>
      <c r="G34" s="53">
        <v>431812.87</v>
      </c>
      <c r="H34" s="53">
        <v>-97624.54</v>
      </c>
      <c r="I34" s="53">
        <v>431812.87</v>
      </c>
      <c r="J34" s="53">
        <v>-97624.54</v>
      </c>
      <c r="K34" s="53">
        <v>1280551.6095939702</v>
      </c>
      <c r="L34" s="53">
        <v>109260.31999999998</v>
      </c>
      <c r="M34" s="54">
        <v>332751.83</v>
      </c>
      <c r="N34" s="55">
        <f t="shared" si="0"/>
        <v>3059317.07959397</v>
      </c>
    </row>
    <row r="35" spans="1:14">
      <c r="A35" s="13">
        <v>28</v>
      </c>
      <c r="B35" s="37" t="s">
        <v>203</v>
      </c>
      <c r="C35" s="53">
        <v>38950.639999999992</v>
      </c>
      <c r="D35" s="53">
        <v>-8546.5999999999967</v>
      </c>
      <c r="E35" s="53">
        <v>38950.639999999992</v>
      </c>
      <c r="F35" s="53">
        <v>-8546.5999999999967</v>
      </c>
      <c r="G35" s="53">
        <v>38950.639999999992</v>
      </c>
      <c r="H35" s="53">
        <v>-8546.5999999999967</v>
      </c>
      <c r="I35" s="53">
        <v>38950.639999999992</v>
      </c>
      <c r="J35" s="53">
        <v>-8546.5999999999967</v>
      </c>
      <c r="K35" s="53">
        <v>1036133.0901706404</v>
      </c>
      <c r="L35" s="53">
        <v>29805.239999999991</v>
      </c>
      <c r="M35" s="54">
        <v>640017.26</v>
      </c>
      <c r="N35" s="55">
        <f t="shared" si="0"/>
        <v>1827571.7501706404</v>
      </c>
    </row>
    <row r="36" spans="1:14">
      <c r="A36" s="13">
        <v>29</v>
      </c>
      <c r="B36" s="37" t="s">
        <v>204</v>
      </c>
      <c r="C36" s="53">
        <v>49253.010000000009</v>
      </c>
      <c r="D36" s="53">
        <v>-10297.129999999999</v>
      </c>
      <c r="E36" s="53">
        <v>49253.010000000009</v>
      </c>
      <c r="F36" s="53">
        <v>-10297.129999999999</v>
      </c>
      <c r="G36" s="53">
        <v>49253.010000000009</v>
      </c>
      <c r="H36" s="53">
        <v>-10297.129999999999</v>
      </c>
      <c r="I36" s="53">
        <v>49253.010000000009</v>
      </c>
      <c r="J36" s="53">
        <v>-10297.129999999999</v>
      </c>
      <c r="K36" s="53">
        <v>108895.45441697139</v>
      </c>
      <c r="L36" s="53">
        <v>20585.079999999994</v>
      </c>
      <c r="M36" s="54">
        <v>64392.86</v>
      </c>
      <c r="N36" s="55">
        <f t="shared" si="0"/>
        <v>349696.91441697144</v>
      </c>
    </row>
    <row r="37" spans="1:14">
      <c r="A37" s="13">
        <v>30</v>
      </c>
      <c r="B37" s="37" t="s">
        <v>205</v>
      </c>
      <c r="C37" s="53">
        <v>112872.09000000001</v>
      </c>
      <c r="D37" s="53">
        <v>-22895.239999999998</v>
      </c>
      <c r="E37" s="53">
        <v>112872.09000000001</v>
      </c>
      <c r="F37" s="53">
        <v>-22895.239999999998</v>
      </c>
      <c r="G37" s="53">
        <v>112872.09000000001</v>
      </c>
      <c r="H37" s="53">
        <v>-22895.239999999998</v>
      </c>
      <c r="I37" s="53">
        <v>112872.09000000001</v>
      </c>
      <c r="J37" s="53">
        <v>-22895.239999999998</v>
      </c>
      <c r="K37" s="53">
        <v>1241037.2193292584</v>
      </c>
      <c r="L37" s="53">
        <v>52394.119999999995</v>
      </c>
      <c r="M37" s="54">
        <v>466715.86000000004</v>
      </c>
      <c r="N37" s="55">
        <f t="shared" si="0"/>
        <v>2120054.5993292583</v>
      </c>
    </row>
    <row r="38" spans="1:14">
      <c r="A38" s="13">
        <v>31</v>
      </c>
      <c r="B38" s="37" t="s">
        <v>206</v>
      </c>
      <c r="C38" s="53">
        <v>195584.73000000004</v>
      </c>
      <c r="D38" s="53">
        <v>-49629.600000000049</v>
      </c>
      <c r="E38" s="53">
        <v>195584.73000000004</v>
      </c>
      <c r="F38" s="53">
        <v>-49629.600000000049</v>
      </c>
      <c r="G38" s="53">
        <v>195584.73000000004</v>
      </c>
      <c r="H38" s="53">
        <v>-49629.600000000049</v>
      </c>
      <c r="I38" s="53">
        <v>195584.73000000004</v>
      </c>
      <c r="J38" s="53">
        <v>-49629.600000000049</v>
      </c>
      <c r="K38" s="53">
        <v>230075.64331493722</v>
      </c>
      <c r="L38" s="53">
        <v>152519.92000000019</v>
      </c>
      <c r="M38" s="54">
        <v>67297.91</v>
      </c>
      <c r="N38" s="55">
        <f t="shared" si="0"/>
        <v>1033713.9933149375</v>
      </c>
    </row>
    <row r="39" spans="1:14">
      <c r="A39" s="13">
        <v>32</v>
      </c>
      <c r="B39" s="37" t="s">
        <v>207</v>
      </c>
      <c r="C39" s="53">
        <v>405175.55999999994</v>
      </c>
      <c r="D39" s="53">
        <v>-60748.549999999981</v>
      </c>
      <c r="E39" s="53">
        <v>405175.55999999994</v>
      </c>
      <c r="F39" s="53">
        <v>-60748.549999999981</v>
      </c>
      <c r="G39" s="53">
        <v>405175.55999999994</v>
      </c>
      <c r="H39" s="53">
        <v>-60748.549999999981</v>
      </c>
      <c r="I39" s="53">
        <v>405175.55999999994</v>
      </c>
      <c r="J39" s="53">
        <v>-60748.549999999981</v>
      </c>
      <c r="K39" s="53">
        <v>1193846.1539381458</v>
      </c>
      <c r="L39" s="53">
        <v>112641.55999999991</v>
      </c>
      <c r="M39" s="54">
        <v>276308.85000000003</v>
      </c>
      <c r="N39" s="55">
        <f t="shared" si="0"/>
        <v>2960504.6039381456</v>
      </c>
    </row>
    <row r="40" spans="1:14">
      <c r="A40" s="13">
        <v>33</v>
      </c>
      <c r="B40" s="37" t="s">
        <v>208</v>
      </c>
      <c r="C40" s="53">
        <v>29813.56</v>
      </c>
      <c r="D40" s="53">
        <v>-5815.7099999999991</v>
      </c>
      <c r="E40" s="53">
        <v>29813.56</v>
      </c>
      <c r="F40" s="53">
        <v>-5815.7099999999991</v>
      </c>
      <c r="G40" s="53">
        <v>29813.56</v>
      </c>
      <c r="H40" s="53">
        <v>-5815.7099999999991</v>
      </c>
      <c r="I40" s="53">
        <v>29813.56</v>
      </c>
      <c r="J40" s="53">
        <v>-5815.7099999999991</v>
      </c>
      <c r="K40" s="53">
        <v>407771.30980723555</v>
      </c>
      <c r="L40" s="53">
        <v>17572.239999999998</v>
      </c>
      <c r="M40" s="54">
        <v>347905.34</v>
      </c>
      <c r="N40" s="55">
        <f t="shared" si="0"/>
        <v>869240.28980723559</v>
      </c>
    </row>
    <row r="41" spans="1:14">
      <c r="A41" s="13">
        <v>34</v>
      </c>
      <c r="B41" s="37" t="s">
        <v>209</v>
      </c>
      <c r="C41" s="53">
        <v>113075.05999999998</v>
      </c>
      <c r="D41" s="53">
        <v>-28079.819999999996</v>
      </c>
      <c r="E41" s="53">
        <v>113075.05999999998</v>
      </c>
      <c r="F41" s="53">
        <v>-28079.819999999996</v>
      </c>
      <c r="G41" s="53">
        <v>113075.05999999998</v>
      </c>
      <c r="H41" s="53">
        <v>-28079.819999999996</v>
      </c>
      <c r="I41" s="53">
        <v>113075.05999999998</v>
      </c>
      <c r="J41" s="53">
        <v>-28079.819999999996</v>
      </c>
      <c r="K41" s="53">
        <v>591428.54708006664</v>
      </c>
      <c r="L41" s="53">
        <v>65974.960000000006</v>
      </c>
      <c r="M41" s="54">
        <v>281898.98</v>
      </c>
      <c r="N41" s="55">
        <f t="shared" si="0"/>
        <v>1279283.4470800664</v>
      </c>
    </row>
    <row r="42" spans="1:14">
      <c r="A42" s="13">
        <v>35</v>
      </c>
      <c r="B42" s="37" t="s">
        <v>210</v>
      </c>
      <c r="C42" s="53">
        <v>58369.600000000006</v>
      </c>
      <c r="D42" s="53">
        <v>-13505.470000000001</v>
      </c>
      <c r="E42" s="53">
        <v>58369.600000000006</v>
      </c>
      <c r="F42" s="53">
        <v>-13505.470000000001</v>
      </c>
      <c r="G42" s="53">
        <v>58369.600000000006</v>
      </c>
      <c r="H42" s="53">
        <v>-13505.470000000001</v>
      </c>
      <c r="I42" s="53">
        <v>58369.600000000006</v>
      </c>
      <c r="J42" s="53">
        <v>-13505.470000000001</v>
      </c>
      <c r="K42" s="53">
        <v>51246.817899999995</v>
      </c>
      <c r="L42" s="53">
        <v>48892.359999999993</v>
      </c>
      <c r="M42" s="54">
        <v>15756</v>
      </c>
      <c r="N42" s="55">
        <f t="shared" si="0"/>
        <v>295351.69790000003</v>
      </c>
    </row>
    <row r="43" spans="1:14">
      <c r="A43" s="13">
        <v>36</v>
      </c>
      <c r="B43" s="37" t="s">
        <v>211</v>
      </c>
      <c r="C43" s="53">
        <v>380673.65</v>
      </c>
      <c r="D43" s="53">
        <v>-83864.390000000087</v>
      </c>
      <c r="E43" s="53">
        <v>380673.65</v>
      </c>
      <c r="F43" s="53">
        <v>-83864.390000000087</v>
      </c>
      <c r="G43" s="53">
        <v>380673.65</v>
      </c>
      <c r="H43" s="53">
        <v>-83864.390000000087</v>
      </c>
      <c r="I43" s="53">
        <v>380673.65</v>
      </c>
      <c r="J43" s="53">
        <v>-83864.390000000087</v>
      </c>
      <c r="K43" s="53">
        <v>2639845.5600399999</v>
      </c>
      <c r="L43" s="53">
        <v>138436.12000000034</v>
      </c>
      <c r="M43" s="54">
        <v>650957</v>
      </c>
      <c r="N43" s="55">
        <f t="shared" si="0"/>
        <v>4616475.72004</v>
      </c>
    </row>
    <row r="44" spans="1:14">
      <c r="A44" s="13">
        <v>37</v>
      </c>
      <c r="B44" s="37" t="s">
        <v>212</v>
      </c>
      <c r="C44" s="53">
        <v>155926.38</v>
      </c>
      <c r="D44" s="53">
        <v>-31498.97</v>
      </c>
      <c r="E44" s="53">
        <v>155926.38</v>
      </c>
      <c r="F44" s="53">
        <v>-31498.97</v>
      </c>
      <c r="G44" s="53">
        <v>155926.38</v>
      </c>
      <c r="H44" s="53">
        <v>-31498.97</v>
      </c>
      <c r="I44" s="53">
        <v>155926.38</v>
      </c>
      <c r="J44" s="53">
        <v>-31498.97</v>
      </c>
      <c r="K44" s="53">
        <v>112415.21740000001</v>
      </c>
      <c r="L44" s="53">
        <v>71030.880000000005</v>
      </c>
      <c r="M44" s="54">
        <v>18394.400000000001</v>
      </c>
      <c r="N44" s="55">
        <f t="shared" si="0"/>
        <v>699550.13740000012</v>
      </c>
    </row>
    <row r="45" spans="1:14">
      <c r="A45" s="13">
        <v>38</v>
      </c>
      <c r="B45" s="37" t="s">
        <v>213</v>
      </c>
      <c r="C45" s="53">
        <v>235250.96000000014</v>
      </c>
      <c r="D45" s="53">
        <v>-63502.820000000138</v>
      </c>
      <c r="E45" s="53">
        <v>235250.96000000014</v>
      </c>
      <c r="F45" s="53">
        <v>-63502.820000000138</v>
      </c>
      <c r="G45" s="53">
        <v>235250.96000000014</v>
      </c>
      <c r="H45" s="53">
        <v>-63502.820000000138</v>
      </c>
      <c r="I45" s="53">
        <v>235250.96000000014</v>
      </c>
      <c r="J45" s="53">
        <v>-63502.820000000138</v>
      </c>
      <c r="K45" s="53">
        <v>108205.25038</v>
      </c>
      <c r="L45" s="53">
        <v>227654.6000000005</v>
      </c>
      <c r="M45" s="54">
        <v>72823</v>
      </c>
      <c r="N45" s="55">
        <f t="shared" si="0"/>
        <v>1095675.4103800005</v>
      </c>
    </row>
    <row r="46" spans="1:14">
      <c r="A46" s="13">
        <v>39</v>
      </c>
      <c r="B46" s="37" t="s">
        <v>214</v>
      </c>
      <c r="C46" s="53">
        <v>21126.09</v>
      </c>
      <c r="D46" s="53">
        <v>-3411.64</v>
      </c>
      <c r="E46" s="53">
        <v>21126.09</v>
      </c>
      <c r="F46" s="53">
        <v>-3411.64</v>
      </c>
      <c r="G46" s="53">
        <v>21126.09</v>
      </c>
      <c r="H46" s="53">
        <v>-3411.64</v>
      </c>
      <c r="I46" s="53">
        <v>21126.09</v>
      </c>
      <c r="J46" s="53">
        <v>-3411.64</v>
      </c>
      <c r="K46" s="53">
        <v>806354.02696000005</v>
      </c>
      <c r="L46" s="53">
        <v>5774.239999999998</v>
      </c>
      <c r="M46" s="54">
        <v>152839.4</v>
      </c>
      <c r="N46" s="55">
        <f t="shared" si="0"/>
        <v>1035825.4669600001</v>
      </c>
    </row>
    <row r="47" spans="1:14">
      <c r="A47" s="13">
        <v>40</v>
      </c>
      <c r="B47" s="37" t="s">
        <v>215</v>
      </c>
      <c r="C47" s="53">
        <v>532578.31999999995</v>
      </c>
      <c r="D47" s="53">
        <v>-136155.04</v>
      </c>
      <c r="E47" s="53">
        <v>532578.31999999995</v>
      </c>
      <c r="F47" s="53">
        <v>-136155.04</v>
      </c>
      <c r="G47" s="53">
        <v>532578.31999999995</v>
      </c>
      <c r="H47" s="53">
        <v>-136155.04</v>
      </c>
      <c r="I47" s="53">
        <v>532578.31999999995</v>
      </c>
      <c r="J47" s="53">
        <v>-136155.04</v>
      </c>
      <c r="K47" s="53">
        <v>272969.48809999996</v>
      </c>
      <c r="L47" s="53">
        <v>454481.96000000008</v>
      </c>
      <c r="M47" s="54">
        <v>68504</v>
      </c>
      <c r="N47" s="55">
        <f t="shared" si="0"/>
        <v>2381648.5680999998</v>
      </c>
    </row>
    <row r="48" spans="1:14">
      <c r="A48" s="13">
        <v>41</v>
      </c>
      <c r="B48" s="37" t="s">
        <v>216</v>
      </c>
      <c r="C48" s="53">
        <v>3040.6000000000004</v>
      </c>
      <c r="D48" s="53">
        <v>-514.7700000000001</v>
      </c>
      <c r="E48" s="53">
        <v>3040.6000000000004</v>
      </c>
      <c r="F48" s="53">
        <v>-514.7700000000001</v>
      </c>
      <c r="G48" s="53">
        <v>3040.6000000000004</v>
      </c>
      <c r="H48" s="53">
        <v>-514.7700000000001</v>
      </c>
      <c r="I48" s="53">
        <v>3040.6000000000004</v>
      </c>
      <c r="J48" s="53">
        <v>-514.7700000000001</v>
      </c>
      <c r="K48" s="53">
        <v>76297.120839999989</v>
      </c>
      <c r="L48" s="53">
        <v>563.04000000000019</v>
      </c>
      <c r="M48" s="54">
        <v>45767.4</v>
      </c>
      <c r="N48" s="55">
        <f t="shared" si="0"/>
        <v>132730.88084</v>
      </c>
    </row>
    <row r="49" spans="1:14">
      <c r="A49" s="13">
        <v>42</v>
      </c>
      <c r="B49" s="37" t="s">
        <v>217</v>
      </c>
      <c r="C49" s="53">
        <v>58495.37</v>
      </c>
      <c r="D49" s="53">
        <v>-11260.210000000003</v>
      </c>
      <c r="E49" s="53">
        <v>58495.37</v>
      </c>
      <c r="F49" s="53">
        <v>-11260.210000000003</v>
      </c>
      <c r="G49" s="53">
        <v>58495.37</v>
      </c>
      <c r="H49" s="53">
        <v>-11260.210000000003</v>
      </c>
      <c r="I49" s="53">
        <v>58495.37</v>
      </c>
      <c r="J49" s="53">
        <v>-11260.210000000003</v>
      </c>
      <c r="K49" s="53">
        <v>30327.799499999997</v>
      </c>
      <c r="L49" s="53">
        <v>34161.200000000004</v>
      </c>
      <c r="M49" s="54">
        <v>7198</v>
      </c>
      <c r="N49" s="55">
        <f t="shared" si="0"/>
        <v>260627.63950000002</v>
      </c>
    </row>
    <row r="50" spans="1:14">
      <c r="A50" s="13">
        <v>43</v>
      </c>
      <c r="B50" s="37" t="s">
        <v>218</v>
      </c>
      <c r="C50" s="53">
        <v>189071.85</v>
      </c>
      <c r="D50" s="53">
        <v>-44737.779999999992</v>
      </c>
      <c r="E50" s="53">
        <v>189071.85</v>
      </c>
      <c r="F50" s="53">
        <v>-44737.779999999992</v>
      </c>
      <c r="G50" s="53">
        <v>189071.85</v>
      </c>
      <c r="H50" s="53">
        <v>-44737.779999999992</v>
      </c>
      <c r="I50" s="53">
        <v>189071.85</v>
      </c>
      <c r="J50" s="53">
        <v>-44737.779999999992</v>
      </c>
      <c r="K50" s="53">
        <v>1259765.9499999997</v>
      </c>
      <c r="L50" s="53">
        <v>92636.679999999964</v>
      </c>
      <c r="M50" s="54">
        <v>255126</v>
      </c>
      <c r="N50" s="55">
        <f t="shared" si="0"/>
        <v>2184864.91</v>
      </c>
    </row>
    <row r="51" spans="1:14">
      <c r="A51" s="13">
        <v>44</v>
      </c>
      <c r="B51" s="37" t="s">
        <v>219</v>
      </c>
      <c r="C51" s="53">
        <v>20244.27</v>
      </c>
      <c r="D51" s="53">
        <v>-4493.72</v>
      </c>
      <c r="E51" s="53">
        <v>20244.27</v>
      </c>
      <c r="F51" s="53">
        <v>-4493.72</v>
      </c>
      <c r="G51" s="53">
        <v>20244.27</v>
      </c>
      <c r="H51" s="53">
        <v>-4493.72</v>
      </c>
      <c r="I51" s="53">
        <v>20244.27</v>
      </c>
      <c r="J51" s="53">
        <v>-4493.72</v>
      </c>
      <c r="K51" s="53">
        <v>92464.799019999991</v>
      </c>
      <c r="L51" s="53">
        <v>7971.4000000000015</v>
      </c>
      <c r="M51" s="54">
        <v>23466.400000000001</v>
      </c>
      <c r="N51" s="55">
        <f t="shared" si="0"/>
        <v>186904.79901999998</v>
      </c>
    </row>
    <row r="52" spans="1:14">
      <c r="A52" s="13">
        <v>45</v>
      </c>
      <c r="B52" s="37" t="s">
        <v>220</v>
      </c>
      <c r="C52" s="53">
        <v>218964.24000000014</v>
      </c>
      <c r="D52" s="53">
        <v>-51019.660000000105</v>
      </c>
      <c r="E52" s="53">
        <v>218964.24000000014</v>
      </c>
      <c r="F52" s="53">
        <v>-51019.660000000105</v>
      </c>
      <c r="G52" s="53">
        <v>218964.24000000014</v>
      </c>
      <c r="H52" s="53">
        <v>-51019.660000000105</v>
      </c>
      <c r="I52" s="53">
        <v>218964.24000000014</v>
      </c>
      <c r="J52" s="53">
        <v>-51019.660000000105</v>
      </c>
      <c r="K52" s="53">
        <v>385471.21794</v>
      </c>
      <c r="L52" s="53">
        <v>118524.52000000044</v>
      </c>
      <c r="M52" s="54">
        <v>150578</v>
      </c>
      <c r="N52" s="55">
        <f t="shared" si="0"/>
        <v>1326352.0579400007</v>
      </c>
    </row>
    <row r="53" spans="1:14">
      <c r="A53" s="13">
        <v>46</v>
      </c>
      <c r="B53" s="37" t="s">
        <v>221</v>
      </c>
      <c r="C53" s="53">
        <v>23042.25</v>
      </c>
      <c r="D53" s="53">
        <v>-2841.3200000000006</v>
      </c>
      <c r="E53" s="53">
        <v>23042.25</v>
      </c>
      <c r="F53" s="53">
        <v>-2841.3200000000006</v>
      </c>
      <c r="G53" s="53">
        <v>23042.25</v>
      </c>
      <c r="H53" s="53">
        <v>-2841.3200000000006</v>
      </c>
      <c r="I53" s="53">
        <v>23042.25</v>
      </c>
      <c r="J53" s="53">
        <v>-2841.3200000000006</v>
      </c>
      <c r="K53" s="53">
        <v>47202.915000000001</v>
      </c>
      <c r="L53" s="53">
        <v>6166.4800000000023</v>
      </c>
      <c r="M53" s="54">
        <v>4168</v>
      </c>
      <c r="N53" s="55">
        <f t="shared" si="0"/>
        <v>138341.11500000002</v>
      </c>
    </row>
    <row r="54" spans="1:14">
      <c r="A54" s="13">
        <v>47</v>
      </c>
      <c r="B54" s="37" t="s">
        <v>222</v>
      </c>
      <c r="C54" s="53">
        <v>77163.820000000007</v>
      </c>
      <c r="D54" s="53">
        <v>-15345.739999999998</v>
      </c>
      <c r="E54" s="53">
        <v>77163.820000000007</v>
      </c>
      <c r="F54" s="53">
        <v>-15345.739999999998</v>
      </c>
      <c r="G54" s="53">
        <v>77163.820000000007</v>
      </c>
      <c r="H54" s="53">
        <v>-15345.739999999998</v>
      </c>
      <c r="I54" s="53">
        <v>77163.820000000007</v>
      </c>
      <c r="J54" s="53">
        <v>-15345.739999999998</v>
      </c>
      <c r="K54" s="53">
        <v>37861.415699999998</v>
      </c>
      <c r="L54" s="53">
        <v>28933.439999999995</v>
      </c>
      <c r="M54" s="54">
        <v>10978</v>
      </c>
      <c r="N54" s="55">
        <f t="shared" si="0"/>
        <v>325045.17570000008</v>
      </c>
    </row>
    <row r="55" spans="1:14">
      <c r="A55" s="13">
        <v>48</v>
      </c>
      <c r="B55" s="37" t="s">
        <v>223</v>
      </c>
      <c r="C55" s="53">
        <v>91243.869999999981</v>
      </c>
      <c r="D55" s="53">
        <v>-22068.959999999995</v>
      </c>
      <c r="E55" s="53">
        <v>91243.869999999981</v>
      </c>
      <c r="F55" s="53">
        <v>-22068.959999999995</v>
      </c>
      <c r="G55" s="53">
        <v>91243.869999999981</v>
      </c>
      <c r="H55" s="53">
        <v>-22068.959999999995</v>
      </c>
      <c r="I55" s="53">
        <v>91243.869999999981</v>
      </c>
      <c r="J55" s="53">
        <v>-22068.959999999995</v>
      </c>
      <c r="K55" s="53">
        <v>82532.192099999986</v>
      </c>
      <c r="L55" s="53">
        <v>70950.359999999986</v>
      </c>
      <c r="M55" s="54">
        <v>25403.4</v>
      </c>
      <c r="N55" s="55">
        <f t="shared" si="0"/>
        <v>455585.59209999989</v>
      </c>
    </row>
    <row r="56" spans="1:14">
      <c r="A56" s="13">
        <v>49</v>
      </c>
      <c r="B56" s="37" t="s">
        <v>224</v>
      </c>
      <c r="C56" s="53">
        <v>98012.37</v>
      </c>
      <c r="D56" s="53">
        <v>-15263.88</v>
      </c>
      <c r="E56" s="53">
        <v>98012.37</v>
      </c>
      <c r="F56" s="53">
        <v>-15263.88</v>
      </c>
      <c r="G56" s="53">
        <v>98012.37</v>
      </c>
      <c r="H56" s="53">
        <v>-15263.88</v>
      </c>
      <c r="I56" s="53">
        <v>98012.37</v>
      </c>
      <c r="J56" s="53">
        <v>-15263.88</v>
      </c>
      <c r="K56" s="53">
        <v>141280.70575999998</v>
      </c>
      <c r="L56" s="53">
        <v>36261.759999999995</v>
      </c>
      <c r="M56" s="54">
        <v>26440.400000000001</v>
      </c>
      <c r="N56" s="55">
        <f t="shared" si="0"/>
        <v>534976.82575999992</v>
      </c>
    </row>
    <row r="57" spans="1:14">
      <c r="A57" s="13">
        <v>50</v>
      </c>
      <c r="B57" s="37" t="s">
        <v>225</v>
      </c>
      <c r="C57" s="53">
        <v>6501.94</v>
      </c>
      <c r="D57" s="53">
        <v>-818.02</v>
      </c>
      <c r="E57" s="53">
        <v>6501.94</v>
      </c>
      <c r="F57" s="53">
        <v>-818.02</v>
      </c>
      <c r="G57" s="53">
        <v>6501.94</v>
      </c>
      <c r="H57" s="53">
        <v>-818.02</v>
      </c>
      <c r="I57" s="53">
        <v>6501.94</v>
      </c>
      <c r="J57" s="53">
        <v>-818.02</v>
      </c>
      <c r="K57" s="53">
        <v>1057988.1461999998</v>
      </c>
      <c r="L57" s="53">
        <v>1136.4399999999998</v>
      </c>
      <c r="M57" s="54">
        <v>219386</v>
      </c>
      <c r="N57" s="55">
        <f t="shared" si="0"/>
        <v>1301246.2661999997</v>
      </c>
    </row>
    <row r="58" spans="1:14">
      <c r="A58" s="13">
        <v>51</v>
      </c>
      <c r="B58" s="37" t="s">
        <v>226</v>
      </c>
      <c r="C58" s="53">
        <v>15947.48</v>
      </c>
      <c r="D58" s="53">
        <v>-2500.5400000000004</v>
      </c>
      <c r="E58" s="53">
        <v>15947.48</v>
      </c>
      <c r="F58" s="53">
        <v>-2500.5400000000004</v>
      </c>
      <c r="G58" s="53">
        <v>15947.48</v>
      </c>
      <c r="H58" s="53">
        <v>-2500.5400000000004</v>
      </c>
      <c r="I58" s="53">
        <v>15947.48</v>
      </c>
      <c r="J58" s="53">
        <v>-2500.5400000000004</v>
      </c>
      <c r="K58" s="53">
        <v>207953.8818</v>
      </c>
      <c r="L58" s="53">
        <v>4000.8799999999997</v>
      </c>
      <c r="M58" s="54">
        <v>107792.9</v>
      </c>
      <c r="N58" s="55">
        <f t="shared" si="0"/>
        <v>373535.42180000001</v>
      </c>
    </row>
    <row r="59" spans="1:14">
      <c r="A59" s="13">
        <v>52</v>
      </c>
      <c r="B59" s="37" t="s">
        <v>227</v>
      </c>
      <c r="C59" s="53">
        <v>44932.87000000001</v>
      </c>
      <c r="D59" s="53">
        <v>-9687.140000000014</v>
      </c>
      <c r="E59" s="53">
        <v>44932.87000000001</v>
      </c>
      <c r="F59" s="53">
        <v>-9687.140000000014</v>
      </c>
      <c r="G59" s="53">
        <v>44932.87000000001</v>
      </c>
      <c r="H59" s="53">
        <v>-9687.140000000014</v>
      </c>
      <c r="I59" s="53">
        <v>44932.87000000001</v>
      </c>
      <c r="J59" s="53">
        <v>-9687.140000000014</v>
      </c>
      <c r="K59" s="53">
        <v>843228.29429999995</v>
      </c>
      <c r="L59" s="53">
        <v>23417.520000000048</v>
      </c>
      <c r="M59" s="54">
        <v>409274</v>
      </c>
      <c r="N59" s="55">
        <f t="shared" si="0"/>
        <v>1416902.7342999999</v>
      </c>
    </row>
    <row r="60" spans="1:14">
      <c r="A60" s="13">
        <v>53</v>
      </c>
      <c r="B60" s="37" t="s">
        <v>228</v>
      </c>
      <c r="C60" s="53">
        <v>285606.66999999993</v>
      </c>
      <c r="D60" s="53">
        <v>-62227.859999999979</v>
      </c>
      <c r="E60" s="53">
        <v>285606.66999999993</v>
      </c>
      <c r="F60" s="53">
        <v>-62227.859999999979</v>
      </c>
      <c r="G60" s="53">
        <v>285606.66999999993</v>
      </c>
      <c r="H60" s="53">
        <v>-62227.859999999979</v>
      </c>
      <c r="I60" s="53">
        <v>285606.66999999993</v>
      </c>
      <c r="J60" s="53">
        <v>-62227.859999999979</v>
      </c>
      <c r="K60" s="53">
        <v>2159858.6578000002</v>
      </c>
      <c r="L60" s="53">
        <v>141574.31999999992</v>
      </c>
      <c r="M60" s="54">
        <v>595430.5</v>
      </c>
      <c r="N60" s="55">
        <f t="shared" si="0"/>
        <v>3790378.7177999998</v>
      </c>
    </row>
    <row r="61" spans="1:14">
      <c r="A61" s="13">
        <v>54</v>
      </c>
      <c r="B61" s="37" t="s">
        <v>229</v>
      </c>
      <c r="C61" s="53">
        <v>48634.400000000001</v>
      </c>
      <c r="D61" s="53">
        <v>-11633.449999999999</v>
      </c>
      <c r="E61" s="53">
        <v>48634.400000000001</v>
      </c>
      <c r="F61" s="53">
        <v>-11633.449999999999</v>
      </c>
      <c r="G61" s="53">
        <v>48634.400000000001</v>
      </c>
      <c r="H61" s="53">
        <v>-11633.449999999999</v>
      </c>
      <c r="I61" s="53">
        <v>48634.400000000001</v>
      </c>
      <c r="J61" s="53">
        <v>-11633.449999999999</v>
      </c>
      <c r="K61" s="53">
        <v>61471.969939999995</v>
      </c>
      <c r="L61" s="53">
        <v>33723.599999999999</v>
      </c>
      <c r="M61" s="54">
        <v>24803</v>
      </c>
      <c r="N61" s="55">
        <f t="shared" si="0"/>
        <v>268002.36994</v>
      </c>
    </row>
    <row r="62" spans="1:14">
      <c r="A62" s="13">
        <v>55</v>
      </c>
      <c r="B62" s="37" t="s">
        <v>230</v>
      </c>
      <c r="C62" s="53">
        <v>44958.340000000004</v>
      </c>
      <c r="D62" s="53">
        <v>-11378.71</v>
      </c>
      <c r="E62" s="53">
        <v>44958.340000000004</v>
      </c>
      <c r="F62" s="53">
        <v>-11378.71</v>
      </c>
      <c r="G62" s="53">
        <v>44958.340000000004</v>
      </c>
      <c r="H62" s="53">
        <v>-11378.71</v>
      </c>
      <c r="I62" s="53">
        <v>44958.340000000004</v>
      </c>
      <c r="J62" s="53">
        <v>-11378.71</v>
      </c>
      <c r="K62" s="53">
        <v>180435.56588692634</v>
      </c>
      <c r="L62" s="53">
        <v>8205.1599999999962</v>
      </c>
      <c r="M62" s="54">
        <v>32707.339999999997</v>
      </c>
      <c r="N62" s="55">
        <f t="shared" si="0"/>
        <v>355666.58588692639</v>
      </c>
    </row>
    <row r="63" spans="1:14">
      <c r="A63" s="13">
        <v>56</v>
      </c>
      <c r="B63" s="37" t="s">
        <v>231</v>
      </c>
      <c r="C63" s="53">
        <v>213503.06000000003</v>
      </c>
      <c r="D63" s="53">
        <v>-44178.63</v>
      </c>
      <c r="E63" s="53">
        <v>213503.06000000003</v>
      </c>
      <c r="F63" s="53">
        <v>-44178.63</v>
      </c>
      <c r="G63" s="53">
        <v>213503.06000000003</v>
      </c>
      <c r="H63" s="53">
        <v>-44178.63</v>
      </c>
      <c r="I63" s="53">
        <v>213503.06000000003</v>
      </c>
      <c r="J63" s="53">
        <v>-44178.63</v>
      </c>
      <c r="K63" s="53">
        <v>216235.08736005676</v>
      </c>
      <c r="L63" s="53">
        <v>99229.319999999978</v>
      </c>
      <c r="M63" s="54">
        <v>107391.87999999999</v>
      </c>
      <c r="N63" s="55">
        <f t="shared" si="0"/>
        <v>1100154.0073600567</v>
      </c>
    </row>
    <row r="64" spans="1:14">
      <c r="A64" s="13">
        <v>57</v>
      </c>
      <c r="B64" s="37" t="s">
        <v>232</v>
      </c>
      <c r="C64" s="53">
        <v>580935.27</v>
      </c>
      <c r="D64" s="53">
        <v>-135364.68000000008</v>
      </c>
      <c r="E64" s="53">
        <v>580935.27</v>
      </c>
      <c r="F64" s="53">
        <v>-135364.68000000008</v>
      </c>
      <c r="G64" s="53">
        <v>580935.27</v>
      </c>
      <c r="H64" s="53">
        <v>-135364.68000000008</v>
      </c>
      <c r="I64" s="53">
        <v>580935.27</v>
      </c>
      <c r="J64" s="53">
        <v>-135364.68000000008</v>
      </c>
      <c r="K64" s="53">
        <v>228759.42988998469</v>
      </c>
      <c r="L64" s="53">
        <v>368327.76000000036</v>
      </c>
      <c r="M64" s="54">
        <v>233538.58000000002</v>
      </c>
      <c r="N64" s="55">
        <f t="shared" si="0"/>
        <v>2612908.1298899846</v>
      </c>
    </row>
    <row r="65" spans="1:14">
      <c r="A65" s="13">
        <v>58</v>
      </c>
      <c r="B65" s="37" t="s">
        <v>233</v>
      </c>
      <c r="C65" s="53">
        <v>81741.16</v>
      </c>
      <c r="D65" s="53">
        <v>-19503.179999999997</v>
      </c>
      <c r="E65" s="53">
        <v>81741.16</v>
      </c>
      <c r="F65" s="53">
        <v>-19503.179999999997</v>
      </c>
      <c r="G65" s="53">
        <v>81741.16</v>
      </c>
      <c r="H65" s="53">
        <v>-19503.179999999997</v>
      </c>
      <c r="I65" s="53">
        <v>81741.16</v>
      </c>
      <c r="J65" s="53">
        <v>-19503.179999999997</v>
      </c>
      <c r="K65" s="53">
        <v>82118.30784988268</v>
      </c>
      <c r="L65" s="53">
        <v>50352.159999999996</v>
      </c>
      <c r="M65" s="54">
        <v>8924.3200000000015</v>
      </c>
      <c r="N65" s="55">
        <f t="shared" si="0"/>
        <v>390346.70784988272</v>
      </c>
    </row>
    <row r="66" spans="1:14">
      <c r="A66" s="13">
        <v>59</v>
      </c>
      <c r="B66" s="37" t="s">
        <v>234</v>
      </c>
      <c r="C66" s="53">
        <v>364949.75999999995</v>
      </c>
      <c r="D66" s="53">
        <v>-84727.419999999984</v>
      </c>
      <c r="E66" s="53">
        <v>364949.75999999995</v>
      </c>
      <c r="F66" s="53">
        <v>-84727.419999999984</v>
      </c>
      <c r="G66" s="53">
        <v>364949.75999999995</v>
      </c>
      <c r="H66" s="53">
        <v>-84727.419999999984</v>
      </c>
      <c r="I66" s="53">
        <v>364949.75999999995</v>
      </c>
      <c r="J66" s="53">
        <v>-84727.419999999984</v>
      </c>
      <c r="K66" s="53">
        <v>221527.5915384042</v>
      </c>
      <c r="L66" s="53">
        <v>157994.91999999995</v>
      </c>
      <c r="M66" s="54">
        <v>147759.41999999998</v>
      </c>
      <c r="N66" s="55">
        <f t="shared" si="0"/>
        <v>1648171.2915384041</v>
      </c>
    </row>
    <row r="67" spans="1:14">
      <c r="A67" s="13">
        <v>60</v>
      </c>
      <c r="B67" s="37" t="s">
        <v>235</v>
      </c>
      <c r="C67" s="53">
        <v>254635.33</v>
      </c>
      <c r="D67" s="53">
        <v>-64240.200000000012</v>
      </c>
      <c r="E67" s="53">
        <v>254635.33</v>
      </c>
      <c r="F67" s="53">
        <v>-64240.200000000012</v>
      </c>
      <c r="G67" s="53">
        <v>254635.33</v>
      </c>
      <c r="H67" s="53">
        <v>-64240.200000000012</v>
      </c>
      <c r="I67" s="53">
        <v>254635.33</v>
      </c>
      <c r="J67" s="53">
        <v>-64240.200000000012</v>
      </c>
      <c r="K67" s="53">
        <v>857515.47350049717</v>
      </c>
      <c r="L67" s="53">
        <v>172600.36000000004</v>
      </c>
      <c r="M67" s="54">
        <v>228040.63999999998</v>
      </c>
      <c r="N67" s="55">
        <f t="shared" si="0"/>
        <v>2019736.993500497</v>
      </c>
    </row>
    <row r="68" spans="1:14">
      <c r="A68" s="13">
        <v>61</v>
      </c>
      <c r="B68" s="37" t="s">
        <v>236</v>
      </c>
      <c r="C68" s="53">
        <v>35168.69</v>
      </c>
      <c r="D68" s="53">
        <v>-5087.5599999999995</v>
      </c>
      <c r="E68" s="53">
        <v>35168.69</v>
      </c>
      <c r="F68" s="53">
        <v>-5087.5599999999995</v>
      </c>
      <c r="G68" s="53">
        <v>35168.69</v>
      </c>
      <c r="H68" s="53">
        <v>-5087.5599999999995</v>
      </c>
      <c r="I68" s="53">
        <v>35168.69</v>
      </c>
      <c r="J68" s="53">
        <v>-5087.5599999999995</v>
      </c>
      <c r="K68" s="53">
        <v>23886.129443092588</v>
      </c>
      <c r="L68" s="53">
        <v>12568.68</v>
      </c>
      <c r="M68" s="54">
        <v>1259.6199999999999</v>
      </c>
      <c r="N68" s="55">
        <f t="shared" si="0"/>
        <v>158038.9494430926</v>
      </c>
    </row>
    <row r="69" spans="1:14">
      <c r="A69" s="13">
        <v>62</v>
      </c>
      <c r="B69" s="37" t="s">
        <v>237</v>
      </c>
      <c r="C69" s="53">
        <v>107903.56</v>
      </c>
      <c r="D69" s="53">
        <v>-25247.910000000003</v>
      </c>
      <c r="E69" s="53">
        <v>107903.56</v>
      </c>
      <c r="F69" s="53">
        <v>-25247.910000000003</v>
      </c>
      <c r="G69" s="53">
        <v>107903.56</v>
      </c>
      <c r="H69" s="53">
        <v>-25247.910000000003</v>
      </c>
      <c r="I69" s="53">
        <v>107903.56</v>
      </c>
      <c r="J69" s="53">
        <v>-25247.910000000003</v>
      </c>
      <c r="K69" s="53">
        <v>344045.2896410292</v>
      </c>
      <c r="L69" s="53">
        <v>79530.559999999998</v>
      </c>
      <c r="M69" s="54">
        <v>163814.02000000002</v>
      </c>
      <c r="N69" s="55">
        <f t="shared" si="0"/>
        <v>918012.46964102914</v>
      </c>
    </row>
    <row r="70" spans="1:14">
      <c r="A70" s="13">
        <v>63</v>
      </c>
      <c r="B70" s="37" t="s">
        <v>238</v>
      </c>
      <c r="C70" s="53">
        <v>67767.48</v>
      </c>
      <c r="D70" s="53">
        <v>-13801.810000000001</v>
      </c>
      <c r="E70" s="53">
        <v>67767.48</v>
      </c>
      <c r="F70" s="53">
        <v>-13801.810000000001</v>
      </c>
      <c r="G70" s="53">
        <v>67767.48</v>
      </c>
      <c r="H70" s="53">
        <v>-13801.810000000001</v>
      </c>
      <c r="I70" s="53">
        <v>67767.48</v>
      </c>
      <c r="J70" s="53">
        <v>-13801.810000000001</v>
      </c>
      <c r="K70" s="53">
        <v>60310.398531464882</v>
      </c>
      <c r="L70" s="53">
        <v>21193.879999999997</v>
      </c>
      <c r="M70" s="54">
        <v>10625.68</v>
      </c>
      <c r="N70" s="55">
        <f t="shared" si="0"/>
        <v>307992.63853146485</v>
      </c>
    </row>
    <row r="71" spans="1:14">
      <c r="A71" s="13">
        <v>64</v>
      </c>
      <c r="B71" s="37" t="s">
        <v>239</v>
      </c>
      <c r="C71" s="53">
        <v>110047.04999999999</v>
      </c>
      <c r="D71" s="53">
        <v>-20377.649999999998</v>
      </c>
      <c r="E71" s="53">
        <v>110047.04999999999</v>
      </c>
      <c r="F71" s="53">
        <v>-20377.649999999998</v>
      </c>
      <c r="G71" s="53">
        <v>110047.04999999999</v>
      </c>
      <c r="H71" s="53">
        <v>-20377.649999999998</v>
      </c>
      <c r="I71" s="53">
        <v>110047.04999999999</v>
      </c>
      <c r="J71" s="53">
        <v>-20377.649999999998</v>
      </c>
      <c r="K71" s="53">
        <v>437324.21725215821</v>
      </c>
      <c r="L71" s="53">
        <v>28462.35999999999</v>
      </c>
      <c r="M71" s="54">
        <v>147744.35</v>
      </c>
      <c r="N71" s="55">
        <f t="shared" si="0"/>
        <v>972208.52725215815</v>
      </c>
    </row>
    <row r="72" spans="1:14">
      <c r="A72" s="13">
        <v>65</v>
      </c>
      <c r="B72" s="37" t="s">
        <v>240</v>
      </c>
      <c r="C72" s="53">
        <v>56842.65</v>
      </c>
      <c r="D72" s="53">
        <v>-6812.55</v>
      </c>
      <c r="E72" s="53">
        <v>56842.65</v>
      </c>
      <c r="F72" s="53">
        <v>-6812.55</v>
      </c>
      <c r="G72" s="53">
        <v>56842.65</v>
      </c>
      <c r="H72" s="53">
        <v>-6812.55</v>
      </c>
      <c r="I72" s="53">
        <v>56842.65</v>
      </c>
      <c r="J72" s="53">
        <v>-6812.55</v>
      </c>
      <c r="K72" s="53">
        <v>168109.25465948126</v>
      </c>
      <c r="L72" s="53">
        <v>18802.239999999998</v>
      </c>
      <c r="M72" s="54">
        <v>50281.91</v>
      </c>
      <c r="N72" s="55">
        <f t="shared" si="0"/>
        <v>437313.80465948128</v>
      </c>
    </row>
    <row r="73" spans="1:14">
      <c r="A73" s="13">
        <v>66</v>
      </c>
      <c r="B73" s="37" t="s">
        <v>241</v>
      </c>
      <c r="C73" s="53">
        <v>112469.75999999999</v>
      </c>
      <c r="D73" s="53">
        <v>-18424.23</v>
      </c>
      <c r="E73" s="53">
        <v>112469.75999999999</v>
      </c>
      <c r="F73" s="53">
        <v>-18424.23</v>
      </c>
      <c r="G73" s="53">
        <v>112469.75999999999</v>
      </c>
      <c r="H73" s="53">
        <v>-18424.23</v>
      </c>
      <c r="I73" s="53">
        <v>112469.75999999999</v>
      </c>
      <c r="J73" s="53">
        <v>-18424.23</v>
      </c>
      <c r="K73" s="53">
        <v>471425.01369048987</v>
      </c>
      <c r="L73" s="53">
        <v>19792.719999999994</v>
      </c>
      <c r="M73" s="54">
        <v>187772.87</v>
      </c>
      <c r="N73" s="55">
        <f t="shared" ref="N73:N92" si="1">SUM(C73:M73)</f>
        <v>1055172.7236904898</v>
      </c>
    </row>
    <row r="74" spans="1:14">
      <c r="A74" s="13">
        <v>67</v>
      </c>
      <c r="B74" s="37" t="s">
        <v>242</v>
      </c>
      <c r="C74" s="53">
        <v>307871.76000000013</v>
      </c>
      <c r="D74" s="53">
        <v>-81019.060000000143</v>
      </c>
      <c r="E74" s="53">
        <v>307871.76000000013</v>
      </c>
      <c r="F74" s="53">
        <v>-81019.060000000143</v>
      </c>
      <c r="G74" s="53">
        <v>307871.76000000013</v>
      </c>
      <c r="H74" s="53">
        <v>-81019.060000000143</v>
      </c>
      <c r="I74" s="53">
        <v>307871.76000000013</v>
      </c>
      <c r="J74" s="53">
        <v>-81019.060000000143</v>
      </c>
      <c r="K74" s="53">
        <v>217809.83524396137</v>
      </c>
      <c r="L74" s="53">
        <v>237174.92000000057</v>
      </c>
      <c r="M74" s="54">
        <v>139836.01</v>
      </c>
      <c r="N74" s="55">
        <f t="shared" si="1"/>
        <v>1502231.5652439618</v>
      </c>
    </row>
    <row r="75" spans="1:14">
      <c r="A75" s="13">
        <v>68</v>
      </c>
      <c r="B75" s="37" t="s">
        <v>243</v>
      </c>
      <c r="C75" s="53">
        <v>206373.78999999998</v>
      </c>
      <c r="D75" s="53">
        <v>-31724.160000000003</v>
      </c>
      <c r="E75" s="53">
        <v>206373.78999999998</v>
      </c>
      <c r="F75" s="53">
        <v>-31724.160000000003</v>
      </c>
      <c r="G75" s="53">
        <v>206373.78999999998</v>
      </c>
      <c r="H75" s="53">
        <v>-31724.160000000003</v>
      </c>
      <c r="I75" s="53">
        <v>206373.78999999998</v>
      </c>
      <c r="J75" s="53">
        <v>-31724.160000000003</v>
      </c>
      <c r="K75" s="53">
        <v>735590.60627471807</v>
      </c>
      <c r="L75" s="53">
        <v>91350.760000000009</v>
      </c>
      <c r="M75" s="54">
        <v>245953.24</v>
      </c>
      <c r="N75" s="55">
        <f t="shared" si="1"/>
        <v>1771493.1262747177</v>
      </c>
    </row>
    <row r="76" spans="1:14">
      <c r="A76" s="13">
        <v>69</v>
      </c>
      <c r="B76" s="37" t="s">
        <v>244</v>
      </c>
      <c r="C76" s="53">
        <v>69616.430000000008</v>
      </c>
      <c r="D76" s="53">
        <v>-15069.499999999995</v>
      </c>
      <c r="E76" s="53">
        <v>69616.430000000008</v>
      </c>
      <c r="F76" s="53">
        <v>-15069.499999999995</v>
      </c>
      <c r="G76" s="53">
        <v>69616.430000000008</v>
      </c>
      <c r="H76" s="53">
        <v>-15069.499999999995</v>
      </c>
      <c r="I76" s="53">
        <v>69616.430000000008</v>
      </c>
      <c r="J76" s="53">
        <v>-15069.499999999995</v>
      </c>
      <c r="K76" s="53">
        <v>662688.13943020126</v>
      </c>
      <c r="L76" s="53">
        <v>31938.639999999985</v>
      </c>
      <c r="M76" s="54">
        <v>371411.81</v>
      </c>
      <c r="N76" s="55">
        <f t="shared" si="1"/>
        <v>1284226.3094302013</v>
      </c>
    </row>
    <row r="77" spans="1:14">
      <c r="A77" s="13">
        <v>70</v>
      </c>
      <c r="B77" s="37" t="s">
        <v>245</v>
      </c>
      <c r="C77" s="53">
        <v>15494.010000000002</v>
      </c>
      <c r="D77" s="53">
        <v>-3116.3299999999986</v>
      </c>
      <c r="E77" s="53">
        <v>15494.010000000002</v>
      </c>
      <c r="F77" s="53">
        <v>-3116.3299999999986</v>
      </c>
      <c r="G77" s="53">
        <v>15494.010000000002</v>
      </c>
      <c r="H77" s="53">
        <v>-3116.3299999999986</v>
      </c>
      <c r="I77" s="53">
        <v>15494.010000000002</v>
      </c>
      <c r="J77" s="53">
        <v>-3116.3299999999986</v>
      </c>
      <c r="K77" s="53">
        <v>87928.008332461875</v>
      </c>
      <c r="L77" s="53">
        <v>6089.2399999999989</v>
      </c>
      <c r="M77" s="54">
        <v>73529.8</v>
      </c>
      <c r="N77" s="55">
        <f t="shared" si="1"/>
        <v>217057.76833246188</v>
      </c>
    </row>
    <row r="78" spans="1:14">
      <c r="A78" s="13">
        <v>71</v>
      </c>
      <c r="B78" s="37" t="s">
        <v>246</v>
      </c>
      <c r="C78" s="53">
        <v>151858.32999999996</v>
      </c>
      <c r="D78" s="53">
        <v>-27065.51</v>
      </c>
      <c r="E78" s="53">
        <v>151858.32999999996</v>
      </c>
      <c r="F78" s="53">
        <v>-27065.51</v>
      </c>
      <c r="G78" s="53">
        <v>151858.32999999996</v>
      </c>
      <c r="H78" s="53">
        <v>-27065.51</v>
      </c>
      <c r="I78" s="53">
        <v>151858.32999999996</v>
      </c>
      <c r="J78" s="53">
        <v>-27065.51</v>
      </c>
      <c r="K78" s="53">
        <v>168484.54399999997</v>
      </c>
      <c r="L78" s="53">
        <v>42506.28</v>
      </c>
      <c r="M78" s="54">
        <v>36208</v>
      </c>
      <c r="N78" s="55">
        <f t="shared" si="1"/>
        <v>746370.10399999982</v>
      </c>
    </row>
    <row r="79" spans="1:14">
      <c r="A79" s="13">
        <v>72</v>
      </c>
      <c r="B79" s="37" t="s">
        <v>247</v>
      </c>
      <c r="C79" s="53">
        <v>11513.52</v>
      </c>
      <c r="D79" s="53">
        <v>-1786.6699999999996</v>
      </c>
      <c r="E79" s="53">
        <v>11513.52</v>
      </c>
      <c r="F79" s="53">
        <v>-1786.6699999999996</v>
      </c>
      <c r="G79" s="53">
        <v>11513.52</v>
      </c>
      <c r="H79" s="53">
        <v>-1786.6699999999996</v>
      </c>
      <c r="I79" s="53">
        <v>11513.52</v>
      </c>
      <c r="J79" s="53">
        <v>-1786.6699999999996</v>
      </c>
      <c r="K79" s="53">
        <v>982289.90234301658</v>
      </c>
      <c r="L79" s="53">
        <v>4309.2399999999989</v>
      </c>
      <c r="M79" s="54">
        <v>740355.42999999993</v>
      </c>
      <c r="N79" s="55">
        <f t="shared" si="1"/>
        <v>1765861.9723430164</v>
      </c>
    </row>
    <row r="80" spans="1:14">
      <c r="A80" s="13">
        <v>73</v>
      </c>
      <c r="B80" s="37" t="s">
        <v>248</v>
      </c>
      <c r="C80" s="53">
        <v>133108.13</v>
      </c>
      <c r="D80" s="53">
        <v>-19159.489999999998</v>
      </c>
      <c r="E80" s="53">
        <v>133108.13</v>
      </c>
      <c r="F80" s="53">
        <v>-19159.489999999998</v>
      </c>
      <c r="G80" s="53">
        <v>133108.13</v>
      </c>
      <c r="H80" s="53">
        <v>-19159.489999999998</v>
      </c>
      <c r="I80" s="53">
        <v>133108.13</v>
      </c>
      <c r="J80" s="53">
        <v>-19159.489999999998</v>
      </c>
      <c r="K80" s="53">
        <v>42238.792983347405</v>
      </c>
      <c r="L80" s="53">
        <v>45000.639999999992</v>
      </c>
      <c r="M80" s="54">
        <v>11407.74</v>
      </c>
      <c r="N80" s="55">
        <f t="shared" si="1"/>
        <v>554441.73298334749</v>
      </c>
    </row>
    <row r="81" spans="1:14">
      <c r="A81" s="13">
        <v>74</v>
      </c>
      <c r="B81" s="37" t="s">
        <v>249</v>
      </c>
      <c r="C81" s="53">
        <v>210154.69000000012</v>
      </c>
      <c r="D81" s="53">
        <v>-51882.750000000138</v>
      </c>
      <c r="E81" s="53">
        <v>210154.69000000012</v>
      </c>
      <c r="F81" s="53">
        <v>-51882.750000000138</v>
      </c>
      <c r="G81" s="53">
        <v>210154.69000000012</v>
      </c>
      <c r="H81" s="53">
        <v>-51882.750000000138</v>
      </c>
      <c r="I81" s="53">
        <v>210154.69000000012</v>
      </c>
      <c r="J81" s="53">
        <v>-51882.750000000138</v>
      </c>
      <c r="K81" s="53">
        <v>805435.71130663098</v>
      </c>
      <c r="L81" s="53">
        <v>186451.64000000057</v>
      </c>
      <c r="M81" s="54">
        <v>612417.93999999994</v>
      </c>
      <c r="N81" s="55">
        <f t="shared" si="1"/>
        <v>2237393.0513066314</v>
      </c>
    </row>
    <row r="82" spans="1:14">
      <c r="A82" s="13">
        <v>75</v>
      </c>
      <c r="B82" s="37" t="s">
        <v>250</v>
      </c>
      <c r="C82" s="53">
        <v>322.51</v>
      </c>
      <c r="D82" s="53">
        <v>-32.25</v>
      </c>
      <c r="E82" s="53">
        <v>322.51</v>
      </c>
      <c r="F82" s="53">
        <v>-32.25</v>
      </c>
      <c r="G82" s="53">
        <v>322.51</v>
      </c>
      <c r="H82" s="53">
        <v>-32.25</v>
      </c>
      <c r="I82" s="53">
        <v>322.51</v>
      </c>
      <c r="J82" s="53">
        <v>-32.25</v>
      </c>
      <c r="K82" s="53">
        <v>41011.805582777546</v>
      </c>
      <c r="L82" s="53">
        <v>129</v>
      </c>
      <c r="M82" s="54">
        <v>4307.1099999999997</v>
      </c>
      <c r="N82" s="55">
        <f t="shared" si="1"/>
        <v>46608.955582777548</v>
      </c>
    </row>
    <row r="83" spans="1:14">
      <c r="A83" s="13">
        <v>76</v>
      </c>
      <c r="B83" s="37" t="s">
        <v>251</v>
      </c>
      <c r="C83" s="53">
        <v>48536.02</v>
      </c>
      <c r="D83" s="53">
        <v>-11575.809999999996</v>
      </c>
      <c r="E83" s="53">
        <v>48536.02</v>
      </c>
      <c r="F83" s="53">
        <v>-11575.809999999996</v>
      </c>
      <c r="G83" s="53">
        <v>48536.02</v>
      </c>
      <c r="H83" s="53">
        <v>-11575.809999999996</v>
      </c>
      <c r="I83" s="53">
        <v>48536.02</v>
      </c>
      <c r="J83" s="53">
        <v>-11575.809999999996</v>
      </c>
      <c r="K83" s="53">
        <v>128458.78290361571</v>
      </c>
      <c r="L83" s="53">
        <v>38474.639999999985</v>
      </c>
      <c r="M83" s="54">
        <v>57640.34</v>
      </c>
      <c r="N83" s="55">
        <f t="shared" si="1"/>
        <v>372414.60290361568</v>
      </c>
    </row>
    <row r="84" spans="1:14">
      <c r="A84" s="13">
        <v>77</v>
      </c>
      <c r="B84" s="37" t="s">
        <v>252</v>
      </c>
      <c r="C84" s="53">
        <v>22132.73</v>
      </c>
      <c r="D84" s="53">
        <v>-2935.8700000000008</v>
      </c>
      <c r="E84" s="53">
        <v>22132.73</v>
      </c>
      <c r="F84" s="53">
        <v>-2935.8700000000008</v>
      </c>
      <c r="G84" s="53">
        <v>22132.73</v>
      </c>
      <c r="H84" s="53">
        <v>-2935.8700000000008</v>
      </c>
      <c r="I84" s="53">
        <v>22132.73</v>
      </c>
      <c r="J84" s="53">
        <v>-2935.8700000000008</v>
      </c>
      <c r="K84" s="53">
        <v>24456.530129676139</v>
      </c>
      <c r="L84" s="53">
        <v>10829.800000000003</v>
      </c>
      <c r="M84" s="54">
        <v>2936.52</v>
      </c>
      <c r="N84" s="55">
        <f t="shared" si="1"/>
        <v>115010.29012967614</v>
      </c>
    </row>
    <row r="85" spans="1:14" ht="14.45" customHeight="1">
      <c r="A85" s="13">
        <v>78</v>
      </c>
      <c r="B85" s="37" t="s">
        <v>253</v>
      </c>
      <c r="C85" s="53">
        <v>821656.76000000024</v>
      </c>
      <c r="D85" s="53">
        <v>-225255.9700000002</v>
      </c>
      <c r="E85" s="53">
        <v>821656.76000000024</v>
      </c>
      <c r="F85" s="53">
        <v>-225255.9700000002</v>
      </c>
      <c r="G85" s="53">
        <v>821656.76000000024</v>
      </c>
      <c r="H85" s="53">
        <v>-225255.9700000002</v>
      </c>
      <c r="I85" s="53">
        <v>821656.76000000024</v>
      </c>
      <c r="J85" s="53">
        <v>-225255.9700000002</v>
      </c>
      <c r="K85" s="53">
        <v>699455.26938753249</v>
      </c>
      <c r="L85" s="53">
        <v>857666.60000000091</v>
      </c>
      <c r="M85" s="54">
        <v>144120.19</v>
      </c>
      <c r="N85" s="55">
        <f t="shared" si="1"/>
        <v>4086845.2193875336</v>
      </c>
    </row>
    <row r="86" spans="1:14" ht="14.45" customHeight="1">
      <c r="A86" s="13">
        <v>79</v>
      </c>
      <c r="B86" s="37" t="s">
        <v>254</v>
      </c>
      <c r="C86" s="53">
        <v>1317040.1200000006</v>
      </c>
      <c r="D86" s="53">
        <v>-339487.44000000053</v>
      </c>
      <c r="E86" s="53">
        <v>1317040.1200000006</v>
      </c>
      <c r="F86" s="53">
        <v>-339487.44000000053</v>
      </c>
      <c r="G86" s="53">
        <v>1317040.1200000006</v>
      </c>
      <c r="H86" s="53">
        <v>-339487.44000000053</v>
      </c>
      <c r="I86" s="53">
        <v>1317040.1200000006</v>
      </c>
      <c r="J86" s="53">
        <v>-339487.44000000053</v>
      </c>
      <c r="K86" s="53">
        <v>3041296.5033558523</v>
      </c>
      <c r="L86" s="53">
        <v>993077.48000000173</v>
      </c>
      <c r="M86" s="54">
        <v>1147611.3800000001</v>
      </c>
      <c r="N86" s="55">
        <f t="shared" si="1"/>
        <v>9092196.0833558552</v>
      </c>
    </row>
    <row r="87" spans="1:14" ht="14.45" customHeight="1">
      <c r="A87" s="13">
        <v>80</v>
      </c>
      <c r="B87" s="37" t="s">
        <v>255</v>
      </c>
      <c r="C87" s="53">
        <v>29412.959999999999</v>
      </c>
      <c r="D87" s="53">
        <v>-6578.869999999999</v>
      </c>
      <c r="E87" s="53">
        <v>29412.959999999999</v>
      </c>
      <c r="F87" s="53">
        <v>-6578.869999999999</v>
      </c>
      <c r="G87" s="53">
        <v>29412.959999999999</v>
      </c>
      <c r="H87" s="53">
        <v>-6578.869999999999</v>
      </c>
      <c r="I87" s="53">
        <v>29412.959999999999</v>
      </c>
      <c r="J87" s="53">
        <v>-6578.869999999999</v>
      </c>
      <c r="K87" s="53">
        <v>32856.822086893684</v>
      </c>
      <c r="L87" s="53">
        <v>22924.439999999995</v>
      </c>
      <c r="M87" s="54">
        <v>3937.65</v>
      </c>
      <c r="N87" s="55">
        <f t="shared" si="1"/>
        <v>151055.2720868937</v>
      </c>
    </row>
    <row r="88" spans="1:14">
      <c r="A88" s="13">
        <v>81</v>
      </c>
      <c r="B88" s="37" t="s">
        <v>256</v>
      </c>
      <c r="C88" s="53">
        <v>171021.62000000005</v>
      </c>
      <c r="D88" s="53">
        <v>-38789.140000000036</v>
      </c>
      <c r="E88" s="53">
        <v>171021.62000000005</v>
      </c>
      <c r="F88" s="53">
        <v>-38789.140000000036</v>
      </c>
      <c r="G88" s="53">
        <v>171021.62000000005</v>
      </c>
      <c r="H88" s="53">
        <v>-38789.140000000036</v>
      </c>
      <c r="I88" s="53">
        <v>171021.62000000005</v>
      </c>
      <c r="J88" s="53">
        <v>-38789.140000000036</v>
      </c>
      <c r="K88" s="53">
        <v>314994.98729524226</v>
      </c>
      <c r="L88" s="53">
        <v>42543.239999999976</v>
      </c>
      <c r="M88" s="54">
        <v>154974.97</v>
      </c>
      <c r="N88" s="55">
        <f t="shared" si="1"/>
        <v>1041443.1172952424</v>
      </c>
    </row>
    <row r="89" spans="1:14">
      <c r="A89" s="13">
        <v>82</v>
      </c>
      <c r="B89" s="37" t="s">
        <v>257</v>
      </c>
      <c r="C89" s="53">
        <v>48933.51999999999</v>
      </c>
      <c r="D89" s="53">
        <v>-9462.8599999999988</v>
      </c>
      <c r="E89" s="53">
        <v>48933.51999999999</v>
      </c>
      <c r="F89" s="53">
        <v>-9462.8599999999988</v>
      </c>
      <c r="G89" s="53">
        <v>48933.51999999999</v>
      </c>
      <c r="H89" s="53">
        <v>-9462.8599999999988</v>
      </c>
      <c r="I89" s="53">
        <v>48933.51999999999</v>
      </c>
      <c r="J89" s="53">
        <v>-9462.8599999999988</v>
      </c>
      <c r="K89" s="53">
        <v>880020.83216094994</v>
      </c>
      <c r="L89" s="53">
        <v>25678.599999999995</v>
      </c>
      <c r="M89" s="54">
        <v>963727.9</v>
      </c>
      <c r="N89" s="55">
        <f t="shared" si="1"/>
        <v>2027309.9721609498</v>
      </c>
    </row>
    <row r="90" spans="1:14">
      <c r="A90" s="13">
        <v>83</v>
      </c>
      <c r="B90" s="37" t="s">
        <v>258</v>
      </c>
      <c r="C90" s="53">
        <v>176000.19</v>
      </c>
      <c r="D90" s="53">
        <v>-37775.719999999994</v>
      </c>
      <c r="E90" s="53">
        <v>176000.19</v>
      </c>
      <c r="F90" s="53">
        <v>-37775.719999999994</v>
      </c>
      <c r="G90" s="53">
        <v>176000.19</v>
      </c>
      <c r="H90" s="53">
        <v>-37775.719999999994</v>
      </c>
      <c r="I90" s="53">
        <v>176000.19</v>
      </c>
      <c r="J90" s="53">
        <v>-37775.719999999994</v>
      </c>
      <c r="K90" s="53">
        <v>260606.23810738372</v>
      </c>
      <c r="L90" s="53">
        <v>81420.199999999983</v>
      </c>
      <c r="M90" s="54">
        <v>104487.63</v>
      </c>
      <c r="N90" s="55">
        <f t="shared" si="1"/>
        <v>999411.9481073838</v>
      </c>
    </row>
    <row r="91" spans="1:14">
      <c r="A91" s="13">
        <v>84</v>
      </c>
      <c r="B91" s="37" t="s">
        <v>259</v>
      </c>
      <c r="C91" s="53">
        <v>146514.35</v>
      </c>
      <c r="D91" s="53">
        <v>-34939.449999999997</v>
      </c>
      <c r="E91" s="53">
        <v>146514.35</v>
      </c>
      <c r="F91" s="53">
        <v>-34939.449999999997</v>
      </c>
      <c r="G91" s="53">
        <v>146514.35</v>
      </c>
      <c r="H91" s="53">
        <v>-34939.449999999997</v>
      </c>
      <c r="I91" s="53">
        <v>146514.35</v>
      </c>
      <c r="J91" s="53">
        <v>-34939.449999999997</v>
      </c>
      <c r="K91" s="53">
        <v>28540.279129387527</v>
      </c>
      <c r="L91" s="53">
        <v>125342.47999999998</v>
      </c>
      <c r="M91" s="54">
        <v>12482.22</v>
      </c>
      <c r="N91" s="55">
        <f t="shared" si="1"/>
        <v>612664.57912938751</v>
      </c>
    </row>
    <row r="92" spans="1:14">
      <c r="A92" s="13">
        <v>85</v>
      </c>
      <c r="B92" s="56" t="s">
        <v>168</v>
      </c>
      <c r="C92" s="53">
        <v>31467.39</v>
      </c>
      <c r="D92" s="53">
        <v>-5722.8900000000012</v>
      </c>
      <c r="E92" s="53">
        <v>31467.39</v>
      </c>
      <c r="F92" s="53">
        <v>-5722.8900000000012</v>
      </c>
      <c r="G92" s="53">
        <v>31467.39</v>
      </c>
      <c r="H92" s="53">
        <v>-5722.8900000000012</v>
      </c>
      <c r="I92" s="53">
        <v>31467.39</v>
      </c>
      <c r="J92" s="53">
        <v>-5722.8900000000012</v>
      </c>
      <c r="K92" s="53">
        <v>0</v>
      </c>
      <c r="L92" s="53">
        <v>0</v>
      </c>
      <c r="M92" s="54">
        <v>0</v>
      </c>
      <c r="N92" s="55">
        <f t="shared" si="1"/>
        <v>102978</v>
      </c>
    </row>
    <row r="93" spans="1:14">
      <c r="C93" s="57"/>
      <c r="D93" s="57"/>
      <c r="E93" s="57"/>
      <c r="F93" s="57"/>
      <c r="G93" s="57"/>
      <c r="H93" s="57"/>
      <c r="I93" s="57"/>
      <c r="J93" s="57"/>
      <c r="K93" s="57"/>
      <c r="L93" s="57"/>
      <c r="M93" s="57"/>
    </row>
    <row r="94" spans="1:14" ht="15.75" thickBot="1">
      <c r="C94" s="58">
        <v>14342913.499999998</v>
      </c>
      <c r="D94" s="58">
        <v>-3216507.2200000021</v>
      </c>
      <c r="E94" s="58">
        <v>14342913.499999998</v>
      </c>
      <c r="F94" s="58">
        <v>-3216507.2200000021</v>
      </c>
      <c r="G94" s="58">
        <v>14342913.499999998</v>
      </c>
      <c r="H94" s="58">
        <v>-3216507.2200000021</v>
      </c>
      <c r="I94" s="58">
        <v>14342913.499999998</v>
      </c>
      <c r="J94" s="58">
        <v>-3216507.2200000021</v>
      </c>
      <c r="K94" s="58">
        <v>42948713.76262641</v>
      </c>
      <c r="L94" s="58">
        <v>7965412.2400000077</v>
      </c>
      <c r="M94" s="58">
        <v>18205094.219999995</v>
      </c>
      <c r="N94" s="58">
        <v>113624845.34262639</v>
      </c>
    </row>
    <row r="95" spans="1:14" ht="15.75" thickTop="1">
      <c r="C95" s="57"/>
      <c r="D95" s="57"/>
      <c r="E95" s="57"/>
      <c r="F95" s="57"/>
      <c r="G95" s="57"/>
      <c r="H95" s="57"/>
      <c r="I95" s="57"/>
      <c r="J95" s="57"/>
      <c r="K95" s="57"/>
      <c r="L95" s="57"/>
      <c r="M95" s="57"/>
    </row>
    <row r="96" spans="1:14">
      <c r="C96" s="59" t="s">
        <v>260</v>
      </c>
      <c r="D96" s="59" t="s">
        <v>260</v>
      </c>
      <c r="E96" s="57"/>
      <c r="F96" s="57"/>
      <c r="G96" s="57"/>
      <c r="H96" s="57"/>
      <c r="I96" s="57"/>
      <c r="J96" s="57"/>
      <c r="K96" s="57"/>
      <c r="L96" s="57"/>
      <c r="M96" s="57"/>
    </row>
    <row r="97" spans="2:13">
      <c r="B97" s="60" t="s">
        <v>261</v>
      </c>
      <c r="C97" s="61">
        <v>13366840.480000002</v>
      </c>
      <c r="D97" s="57">
        <v>-2981066.0300000031</v>
      </c>
      <c r="E97" s="57"/>
      <c r="F97" s="57"/>
      <c r="G97" s="57"/>
      <c r="H97" s="57"/>
      <c r="I97" s="57"/>
      <c r="J97" s="57"/>
      <c r="K97" s="57"/>
      <c r="L97" s="57"/>
      <c r="M97" s="57"/>
    </row>
    <row r="98" spans="2:13">
      <c r="B98" s="60" t="s">
        <v>262</v>
      </c>
      <c r="C98" s="57">
        <v>976073.0199999999</v>
      </c>
      <c r="D98" s="57">
        <v>-235441.18999999997</v>
      </c>
      <c r="E98" s="57"/>
      <c r="F98" s="57"/>
      <c r="G98" s="57"/>
      <c r="H98" s="57"/>
      <c r="I98" s="57"/>
      <c r="J98" s="57"/>
      <c r="K98" s="57"/>
      <c r="L98" s="57"/>
      <c r="M98" s="57"/>
    </row>
    <row r="99" spans="2:13">
      <c r="C99" s="62"/>
      <c r="D99" s="62"/>
      <c r="E99" s="57"/>
      <c r="F99" s="57"/>
      <c r="G99" s="57"/>
      <c r="H99" s="57"/>
      <c r="I99" s="57"/>
      <c r="J99" s="57"/>
      <c r="K99" s="57"/>
      <c r="L99" s="57"/>
      <c r="M99" s="57"/>
    </row>
    <row r="100" spans="2:13">
      <c r="C100" s="57"/>
      <c r="D100" s="57"/>
      <c r="E100" s="57"/>
      <c r="F100" s="57"/>
      <c r="G100" s="57"/>
      <c r="H100" s="57"/>
      <c r="I100" s="57"/>
      <c r="J100" s="57"/>
      <c r="K100" s="59" t="s">
        <v>260</v>
      </c>
      <c r="L100" s="57"/>
      <c r="M100" s="59" t="s">
        <v>260</v>
      </c>
    </row>
    <row r="101" spans="2:13" ht="15.75" thickBot="1">
      <c r="C101" s="58">
        <v>14342913.500000002</v>
      </c>
      <c r="D101" s="58">
        <v>-3216507.220000003</v>
      </c>
      <c r="E101" s="57"/>
      <c r="F101" s="57"/>
      <c r="G101" s="57"/>
      <c r="H101" s="57"/>
      <c r="I101" s="57"/>
      <c r="J101" s="63" t="s">
        <v>263</v>
      </c>
      <c r="K101" s="61">
        <v>36039615.018102288</v>
      </c>
      <c r="L101" s="57"/>
      <c r="M101" s="57">
        <v>16052420.789999995</v>
      </c>
    </row>
    <row r="102" spans="2:13" ht="15.75" thickTop="1">
      <c r="C102" s="57"/>
      <c r="D102" s="57"/>
      <c r="E102" s="57"/>
      <c r="F102" s="57"/>
      <c r="G102" s="57"/>
      <c r="H102" s="57"/>
      <c r="I102" s="57"/>
      <c r="J102" s="63" t="s">
        <v>264</v>
      </c>
      <c r="K102" s="57">
        <v>5992437.7479559574</v>
      </c>
      <c r="L102" s="57"/>
      <c r="M102" s="57">
        <v>1793083.7699999998</v>
      </c>
    </row>
    <row r="103" spans="2:13">
      <c r="J103" s="60" t="s">
        <v>265</v>
      </c>
      <c r="K103" s="64">
        <v>916660.99656817981</v>
      </c>
      <c r="M103" s="64">
        <v>359589.66000000015</v>
      </c>
    </row>
    <row r="104" spans="2:13">
      <c r="K104" s="65"/>
      <c r="M104" s="65"/>
    </row>
    <row r="106" spans="2:13" ht="15.75" thickBot="1">
      <c r="K106" s="66">
        <v>42948713.762626424</v>
      </c>
      <c r="M106" s="66">
        <v>18205094.219999995</v>
      </c>
    </row>
    <row r="107" spans="2:13" ht="15.75" thickTop="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EED1-698C-46D6-968E-29DD19BC3E81}">
  <dimension ref="A1:M104"/>
  <sheetViews>
    <sheetView workbookViewId="0">
      <pane ySplit="7" topLeftCell="A8" activePane="bottomLeft" state="frozen"/>
      <selection pane="bottomLeft" activeCell="A9" sqref="A9"/>
    </sheetView>
  </sheetViews>
  <sheetFormatPr defaultRowHeight="15"/>
  <cols>
    <col min="1" max="1" width="40.5" style="13" customWidth="1"/>
    <col min="2" max="2" width="14.625" style="13" customWidth="1"/>
    <col min="3" max="12" width="15.625" customWidth="1"/>
    <col min="13" max="13" width="19.25" customWidth="1"/>
  </cols>
  <sheetData>
    <row r="1" spans="1:13">
      <c r="A1" s="12"/>
    </row>
    <row r="2" spans="1:13">
      <c r="A2" s="12"/>
    </row>
    <row r="3" spans="1:13" ht="15.75" thickBot="1">
      <c r="A3" s="14"/>
    </row>
    <row r="4" spans="1:13" ht="19.5" thickBot="1">
      <c r="A4" s="15"/>
      <c r="B4" s="15"/>
      <c r="C4" s="16" t="s">
        <v>48</v>
      </c>
      <c r="D4" s="16" t="s">
        <v>49</v>
      </c>
      <c r="E4" s="16" t="s">
        <v>50</v>
      </c>
      <c r="F4" s="16" t="s">
        <v>51</v>
      </c>
      <c r="G4" s="16" t="s">
        <v>52</v>
      </c>
      <c r="H4" s="16" t="s">
        <v>53</v>
      </c>
      <c r="I4" s="16" t="s">
        <v>54</v>
      </c>
      <c r="J4" s="16" t="s">
        <v>55</v>
      </c>
      <c r="K4" s="16" t="s">
        <v>55</v>
      </c>
      <c r="L4" s="16" t="s">
        <v>169</v>
      </c>
      <c r="M4" s="17" t="s">
        <v>169</v>
      </c>
    </row>
    <row r="5" spans="1:13" ht="90.75">
      <c r="A5" s="18" t="s">
        <v>56</v>
      </c>
      <c r="B5" s="18" t="s">
        <v>57</v>
      </c>
      <c r="C5" s="19" t="s">
        <v>58</v>
      </c>
      <c r="D5" s="19" t="s">
        <v>59</v>
      </c>
      <c r="E5" s="19" t="s">
        <v>58</v>
      </c>
      <c r="F5" s="19" t="s">
        <v>59</v>
      </c>
      <c r="G5" s="19" t="s">
        <v>58</v>
      </c>
      <c r="H5" s="19" t="s">
        <v>59</v>
      </c>
      <c r="I5" s="19" t="s">
        <v>58</v>
      </c>
      <c r="J5" s="19" t="s">
        <v>59</v>
      </c>
      <c r="K5" s="19" t="s">
        <v>60</v>
      </c>
      <c r="L5" s="19" t="s">
        <v>61</v>
      </c>
      <c r="M5" s="20" t="s">
        <v>173</v>
      </c>
    </row>
    <row r="6" spans="1:13" ht="29.25">
      <c r="A6" s="21"/>
      <c r="B6" s="21"/>
      <c r="C6" s="22" t="s">
        <v>48</v>
      </c>
      <c r="D6" s="22" t="s">
        <v>62</v>
      </c>
      <c r="E6" s="22" t="s">
        <v>50</v>
      </c>
      <c r="F6" s="22" t="s">
        <v>63</v>
      </c>
      <c r="G6" s="22" t="s">
        <v>52</v>
      </c>
      <c r="H6" s="22" t="s">
        <v>64</v>
      </c>
      <c r="I6" s="22" t="s">
        <v>54</v>
      </c>
      <c r="J6" s="22" t="s">
        <v>65</v>
      </c>
      <c r="K6" s="23" t="s">
        <v>66</v>
      </c>
      <c r="L6" s="22" t="s">
        <v>67</v>
      </c>
      <c r="M6" s="23" t="s">
        <v>169</v>
      </c>
    </row>
    <row r="7" spans="1:13">
      <c r="A7" s="21"/>
      <c r="B7" s="21"/>
      <c r="C7" s="22" t="s">
        <v>68</v>
      </c>
      <c r="D7" s="22" t="s">
        <v>69</v>
      </c>
      <c r="E7" s="22" t="s">
        <v>70</v>
      </c>
      <c r="F7" s="22" t="s">
        <v>71</v>
      </c>
      <c r="G7" s="22" t="s">
        <v>72</v>
      </c>
      <c r="H7" s="22" t="s">
        <v>73</v>
      </c>
      <c r="I7" s="22" t="s">
        <v>74</v>
      </c>
      <c r="J7" s="22" t="s">
        <v>75</v>
      </c>
      <c r="K7" s="23" t="s">
        <v>76</v>
      </c>
      <c r="L7" s="22" t="s">
        <v>77</v>
      </c>
      <c r="M7" s="23" t="s">
        <v>78</v>
      </c>
    </row>
    <row r="8" spans="1:13">
      <c r="A8" s="24" t="s">
        <v>79</v>
      </c>
      <c r="B8" s="25">
        <v>1952406779</v>
      </c>
      <c r="C8" s="26">
        <v>203644.26999999981</v>
      </c>
      <c r="D8" s="26">
        <v>-35129.129999999968</v>
      </c>
      <c r="E8" s="26">
        <v>203644.26999999981</v>
      </c>
      <c r="F8" s="26">
        <v>-35129.129999999968</v>
      </c>
      <c r="G8" s="26">
        <v>203644.26999999981</v>
      </c>
      <c r="H8" s="26">
        <v>-35129.129999999968</v>
      </c>
      <c r="I8" s="26">
        <v>203644.26999999981</v>
      </c>
      <c r="J8" s="26">
        <v>-35129.129999999968</v>
      </c>
      <c r="K8" s="27">
        <v>292192.8388599999</v>
      </c>
      <c r="L8" s="27">
        <v>104229.35000000014</v>
      </c>
      <c r="M8" s="28">
        <f>SUM(C8:L8)</f>
        <v>1070482.7488599995</v>
      </c>
    </row>
    <row r="9" spans="1:13">
      <c r="A9" s="24" t="s">
        <v>80</v>
      </c>
      <c r="B9" s="25">
        <v>1568419273</v>
      </c>
      <c r="C9" s="26">
        <v>6164.8000000000102</v>
      </c>
      <c r="D9" s="26">
        <v>2196.5200000000045</v>
      </c>
      <c r="E9" s="26">
        <v>6164.8000000000102</v>
      </c>
      <c r="F9" s="26">
        <v>2196.5200000000045</v>
      </c>
      <c r="G9" s="26">
        <v>6164.8000000000102</v>
      </c>
      <c r="H9" s="26">
        <v>2196.5200000000045</v>
      </c>
      <c r="I9" s="26">
        <v>6164.8000000000102</v>
      </c>
      <c r="J9" s="26">
        <v>2196.5200000000045</v>
      </c>
      <c r="K9" s="27">
        <v>122822.85597399999</v>
      </c>
      <c r="L9" s="27">
        <v>15810.160000000009</v>
      </c>
      <c r="M9" s="28">
        <f t="shared" ref="M9:M72" si="0">SUM(C9:L9)</f>
        <v>172078.29597400004</v>
      </c>
    </row>
    <row r="10" spans="1:13">
      <c r="A10" s="24" t="s">
        <v>81</v>
      </c>
      <c r="B10" s="25">
        <v>1336353317</v>
      </c>
      <c r="C10" s="27">
        <v>-3025.5699999999997</v>
      </c>
      <c r="D10" s="26">
        <v>874.86999999999989</v>
      </c>
      <c r="E10" s="26">
        <v>-3025.5699999999997</v>
      </c>
      <c r="F10" s="26">
        <v>874.86999999999989</v>
      </c>
      <c r="G10" s="26">
        <v>-3025.5699999999997</v>
      </c>
      <c r="H10" s="26">
        <v>874.86999999999989</v>
      </c>
      <c r="I10" s="26">
        <v>-3025.5699999999997</v>
      </c>
      <c r="J10" s="26">
        <v>874.86999999999989</v>
      </c>
      <c r="K10" s="27">
        <v>29712.936616999999</v>
      </c>
      <c r="L10" s="27">
        <v>8518.5099999999984</v>
      </c>
      <c r="M10" s="28">
        <f t="shared" si="0"/>
        <v>29628.646616999999</v>
      </c>
    </row>
    <row r="11" spans="1:13">
      <c r="A11" s="24" t="s">
        <v>82</v>
      </c>
      <c r="B11" s="25">
        <v>1770530123</v>
      </c>
      <c r="C11" s="26">
        <v>29846.449999999997</v>
      </c>
      <c r="D11" s="26">
        <v>-6791.8099999999986</v>
      </c>
      <c r="E11" s="26">
        <v>29846.449999999997</v>
      </c>
      <c r="F11" s="26">
        <v>-6791.8099999999986</v>
      </c>
      <c r="G11" s="26">
        <v>29846.449999999997</v>
      </c>
      <c r="H11" s="26">
        <v>-6791.8099999999986</v>
      </c>
      <c r="I11" s="26">
        <v>29846.449999999997</v>
      </c>
      <c r="J11" s="26">
        <v>-6791.8099999999986</v>
      </c>
      <c r="K11" s="27">
        <v>134803.22699999998</v>
      </c>
      <c r="L11" s="27">
        <v>56452</v>
      </c>
      <c r="M11" s="28">
        <f t="shared" si="0"/>
        <v>283473.78700000001</v>
      </c>
    </row>
    <row r="12" spans="1:13">
      <c r="A12" s="24" t="s">
        <v>83</v>
      </c>
      <c r="B12" s="25">
        <v>1144213778</v>
      </c>
      <c r="C12" s="26">
        <v>39373.21</v>
      </c>
      <c r="D12" s="26">
        <v>-6989.24</v>
      </c>
      <c r="E12" s="26">
        <v>39373.21</v>
      </c>
      <c r="F12" s="26">
        <v>-6989.24</v>
      </c>
      <c r="G12" s="26">
        <v>39373.21</v>
      </c>
      <c r="H12" s="26">
        <v>-6989.24</v>
      </c>
      <c r="I12" s="26">
        <v>39373.21</v>
      </c>
      <c r="J12" s="26">
        <v>-6989.24</v>
      </c>
      <c r="K12" s="27">
        <v>60192.872804999999</v>
      </c>
      <c r="L12" s="27">
        <v>8189.2999999999975</v>
      </c>
      <c r="M12" s="28">
        <f t="shared" si="0"/>
        <v>197918.05280499998</v>
      </c>
    </row>
    <row r="13" spans="1:13">
      <c r="A13" s="24" t="s">
        <v>84</v>
      </c>
      <c r="B13" s="25">
        <v>1255780136</v>
      </c>
      <c r="C13" s="26">
        <v>131418.82999999999</v>
      </c>
      <c r="D13" s="26">
        <v>-32139.690000000006</v>
      </c>
      <c r="E13" s="26">
        <v>131418.82999999999</v>
      </c>
      <c r="F13" s="26">
        <v>-32139.690000000006</v>
      </c>
      <c r="G13" s="26">
        <v>131418.82999999999</v>
      </c>
      <c r="H13" s="26">
        <v>-32139.690000000006</v>
      </c>
      <c r="I13" s="26">
        <v>131418.82999999999</v>
      </c>
      <c r="J13" s="26">
        <v>-32139.690000000006</v>
      </c>
      <c r="K13" s="27">
        <v>130389.76351699997</v>
      </c>
      <c r="L13" s="27">
        <v>14011.120000000012</v>
      </c>
      <c r="M13" s="28">
        <f t="shared" si="0"/>
        <v>541517.44351699995</v>
      </c>
    </row>
    <row r="14" spans="1:13">
      <c r="A14" s="24" t="s">
        <v>85</v>
      </c>
      <c r="B14" s="25">
        <v>1356762306</v>
      </c>
      <c r="C14" s="26">
        <v>54919.160000000018</v>
      </c>
      <c r="D14" s="26">
        <v>-9477.1100000000024</v>
      </c>
      <c r="E14" s="26">
        <v>54919.160000000018</v>
      </c>
      <c r="F14" s="26">
        <v>-9477.1100000000024</v>
      </c>
      <c r="G14" s="26">
        <v>54919.160000000018</v>
      </c>
      <c r="H14" s="26">
        <v>-9477.1100000000024</v>
      </c>
      <c r="I14" s="26">
        <v>54919.160000000018</v>
      </c>
      <c r="J14" s="26">
        <v>-9477.1100000000024</v>
      </c>
      <c r="K14" s="27">
        <v>211527.7739380002</v>
      </c>
      <c r="L14" s="27">
        <v>156468.10999999972</v>
      </c>
      <c r="M14" s="28">
        <f t="shared" si="0"/>
        <v>549764.08393800003</v>
      </c>
    </row>
    <row r="15" spans="1:13">
      <c r="A15" s="24" t="s">
        <v>86</v>
      </c>
      <c r="B15" s="25">
        <v>1407802861</v>
      </c>
      <c r="C15" s="26">
        <v>44420.93</v>
      </c>
      <c r="D15" s="26">
        <v>-5124.59</v>
      </c>
      <c r="E15" s="26">
        <v>44420.93</v>
      </c>
      <c r="F15" s="26">
        <v>-5124.59</v>
      </c>
      <c r="G15" s="26">
        <v>44420.93</v>
      </c>
      <c r="H15" s="26">
        <v>-5124.59</v>
      </c>
      <c r="I15" s="26">
        <v>44420.93</v>
      </c>
      <c r="J15" s="26">
        <v>-5124.59</v>
      </c>
      <c r="K15" s="27">
        <v>123859.85310399997</v>
      </c>
      <c r="L15" s="27">
        <v>154888.16000000003</v>
      </c>
      <c r="M15" s="28">
        <f t="shared" si="0"/>
        <v>435933.373104</v>
      </c>
    </row>
    <row r="16" spans="1:13">
      <c r="A16" s="24" t="s">
        <v>87</v>
      </c>
      <c r="B16" s="25">
        <v>1831146471</v>
      </c>
      <c r="C16" s="26">
        <v>145576.91000000027</v>
      </c>
      <c r="D16" s="26">
        <v>-20515.599999999984</v>
      </c>
      <c r="E16" s="26">
        <v>145576.91000000027</v>
      </c>
      <c r="F16" s="26">
        <v>-20515.599999999984</v>
      </c>
      <c r="G16" s="26">
        <v>145576.91000000027</v>
      </c>
      <c r="H16" s="26">
        <v>-20515.599999999984</v>
      </c>
      <c r="I16" s="26">
        <v>145576.91000000027</v>
      </c>
      <c r="J16" s="26">
        <v>-20515.599999999984</v>
      </c>
      <c r="K16" s="27">
        <v>481946.44635799993</v>
      </c>
      <c r="L16" s="27">
        <v>83797.970000000103</v>
      </c>
      <c r="M16" s="28">
        <f t="shared" si="0"/>
        <v>1065989.6563580013</v>
      </c>
    </row>
    <row r="17" spans="1:13">
      <c r="A17" s="24" t="s">
        <v>88</v>
      </c>
      <c r="B17" s="25">
        <v>1073574786</v>
      </c>
      <c r="C17" s="26">
        <v>291345.14000000036</v>
      </c>
      <c r="D17" s="26">
        <v>-43183.129999999961</v>
      </c>
      <c r="E17" s="26">
        <v>291345.14000000036</v>
      </c>
      <c r="F17" s="26">
        <v>-43183.129999999961</v>
      </c>
      <c r="G17" s="26">
        <v>291345.14000000036</v>
      </c>
      <c r="H17" s="26">
        <v>-43183.129999999961</v>
      </c>
      <c r="I17" s="26">
        <v>291345.14000000036</v>
      </c>
      <c r="J17" s="26">
        <v>-43183.129999999961</v>
      </c>
      <c r="K17" s="27">
        <v>958120.06914000004</v>
      </c>
      <c r="L17" s="27">
        <v>199506</v>
      </c>
      <c r="M17" s="28">
        <f t="shared" si="0"/>
        <v>2150274.1091400017</v>
      </c>
    </row>
    <row r="18" spans="1:13">
      <c r="A18" s="24" t="s">
        <v>89</v>
      </c>
      <c r="B18" s="25">
        <v>1538291760</v>
      </c>
      <c r="C18" s="26">
        <v>10046.870000000003</v>
      </c>
      <c r="D18" s="26">
        <v>291.4100000000019</v>
      </c>
      <c r="E18" s="26">
        <v>10046.870000000003</v>
      </c>
      <c r="F18" s="26">
        <v>291.4100000000019</v>
      </c>
      <c r="G18" s="26">
        <v>10046.870000000003</v>
      </c>
      <c r="H18" s="26">
        <v>291.4100000000019</v>
      </c>
      <c r="I18" s="26">
        <v>10046.870000000003</v>
      </c>
      <c r="J18" s="26">
        <v>291.4100000000019</v>
      </c>
      <c r="K18" s="27">
        <v>326386.72234999994</v>
      </c>
      <c r="L18" s="27">
        <v>98178.280000000101</v>
      </c>
      <c r="M18" s="28">
        <f t="shared" si="0"/>
        <v>465918.12235000002</v>
      </c>
    </row>
    <row r="19" spans="1:13">
      <c r="A19" s="24" t="s">
        <v>90</v>
      </c>
      <c r="B19" s="25">
        <v>1609855543</v>
      </c>
      <c r="C19" s="26">
        <v>30398.219999999994</v>
      </c>
      <c r="D19" s="26">
        <v>-4707.0099999999993</v>
      </c>
      <c r="E19" s="26">
        <v>30398.219999999994</v>
      </c>
      <c r="F19" s="26">
        <v>-4707.0099999999993</v>
      </c>
      <c r="G19" s="26">
        <v>30398.219999999994</v>
      </c>
      <c r="H19" s="26">
        <v>-4707.0099999999993</v>
      </c>
      <c r="I19" s="26">
        <v>30398.219999999994</v>
      </c>
      <c r="J19" s="26">
        <v>-4707.0099999999993</v>
      </c>
      <c r="K19" s="27">
        <v>604642.43498100166</v>
      </c>
      <c r="L19" s="27">
        <v>150781.37999999753</v>
      </c>
      <c r="M19" s="28">
        <f t="shared" si="0"/>
        <v>858188.65498099918</v>
      </c>
    </row>
    <row r="20" spans="1:13">
      <c r="A20" s="24" t="s">
        <v>91</v>
      </c>
      <c r="B20" s="25">
        <v>1639188162</v>
      </c>
      <c r="C20" s="26">
        <v>109323.64999999991</v>
      </c>
      <c r="D20" s="26">
        <v>-17897.839999999997</v>
      </c>
      <c r="E20" s="26">
        <v>109323.64999999991</v>
      </c>
      <c r="F20" s="26">
        <v>-17897.839999999997</v>
      </c>
      <c r="G20" s="26">
        <v>109323.64999999991</v>
      </c>
      <c r="H20" s="26">
        <v>-17897.839999999997</v>
      </c>
      <c r="I20" s="26">
        <v>109323.64999999991</v>
      </c>
      <c r="J20" s="26">
        <v>-17897.839999999997</v>
      </c>
      <c r="K20" s="27">
        <v>366272.05824299995</v>
      </c>
      <c r="L20" s="27">
        <v>73496.150000000096</v>
      </c>
      <c r="M20" s="28">
        <f t="shared" si="0"/>
        <v>805471.44824299973</v>
      </c>
    </row>
    <row r="21" spans="1:13">
      <c r="A21" s="24" t="s">
        <v>92</v>
      </c>
      <c r="B21" s="25">
        <v>1356378855</v>
      </c>
      <c r="C21" s="26">
        <v>50490.44</v>
      </c>
      <c r="D21" s="26">
        <v>-8985.8900000000012</v>
      </c>
      <c r="E21" s="26">
        <v>50490.44</v>
      </c>
      <c r="F21" s="26">
        <v>-8985.8900000000012</v>
      </c>
      <c r="G21" s="26">
        <v>50490.44</v>
      </c>
      <c r="H21" s="26">
        <v>-8985.8900000000012</v>
      </c>
      <c r="I21" s="26">
        <v>50490.44</v>
      </c>
      <c r="J21" s="26">
        <v>-8985.8900000000012</v>
      </c>
      <c r="K21" s="27">
        <v>178106.521931</v>
      </c>
      <c r="L21" s="27">
        <v>32795.23000000001</v>
      </c>
      <c r="M21" s="28">
        <f t="shared" si="0"/>
        <v>376919.95193099999</v>
      </c>
    </row>
    <row r="22" spans="1:13">
      <c r="A22" s="24" t="s">
        <v>93</v>
      </c>
      <c r="B22" s="25">
        <v>1790732550</v>
      </c>
      <c r="C22" s="26">
        <v>107883.08000000005</v>
      </c>
      <c r="D22" s="26">
        <v>-15475.119999999999</v>
      </c>
      <c r="E22" s="26">
        <v>107883.08000000005</v>
      </c>
      <c r="F22" s="26">
        <v>-15475.119999999999</v>
      </c>
      <c r="G22" s="26">
        <v>107883.08000000005</v>
      </c>
      <c r="H22" s="26">
        <v>-15475.119999999999</v>
      </c>
      <c r="I22" s="26">
        <v>107883.08000000005</v>
      </c>
      <c r="J22" s="26">
        <v>-15475.119999999999</v>
      </c>
      <c r="K22" s="29">
        <v>568721.36781200115</v>
      </c>
      <c r="L22" s="29">
        <v>155677.95999999833</v>
      </c>
      <c r="M22" s="28">
        <f t="shared" si="0"/>
        <v>1094031.1678119996</v>
      </c>
    </row>
    <row r="23" spans="1:13">
      <c r="A23" s="24" t="s">
        <v>94</v>
      </c>
      <c r="B23" s="25">
        <v>1386691152</v>
      </c>
      <c r="C23" s="26">
        <v>61937.299999999988</v>
      </c>
      <c r="D23" s="26">
        <v>-10711.599999999999</v>
      </c>
      <c r="E23" s="26">
        <v>61937.299999999988</v>
      </c>
      <c r="F23" s="26">
        <v>-10711.599999999999</v>
      </c>
      <c r="G23" s="26">
        <v>61937.299999999988</v>
      </c>
      <c r="H23" s="26">
        <v>-10711.599999999999</v>
      </c>
      <c r="I23" s="26">
        <v>61937.299999999988</v>
      </c>
      <c r="J23" s="26">
        <v>-10711.599999999999</v>
      </c>
      <c r="K23" s="27">
        <v>175250.104341</v>
      </c>
      <c r="L23" s="27">
        <v>24516.900000000031</v>
      </c>
      <c r="M23" s="28">
        <f t="shared" si="0"/>
        <v>404669.80434099992</v>
      </c>
    </row>
    <row r="24" spans="1:13">
      <c r="A24" s="24" t="s">
        <v>95</v>
      </c>
      <c r="B24" s="25">
        <v>1568544179</v>
      </c>
      <c r="C24" s="26">
        <v>40805.269999999997</v>
      </c>
      <c r="D24" s="26">
        <v>-7712.0199999999986</v>
      </c>
      <c r="E24" s="26">
        <v>40805.269999999997</v>
      </c>
      <c r="F24" s="26">
        <v>-7712.0199999999986</v>
      </c>
      <c r="G24" s="26">
        <v>40805.269999999997</v>
      </c>
      <c r="H24" s="26">
        <v>-7712.0199999999986</v>
      </c>
      <c r="I24" s="26">
        <v>40805.269999999997</v>
      </c>
      <c r="J24" s="26">
        <v>-7712.0199999999986</v>
      </c>
      <c r="K24" s="27">
        <v>45640.815740000005</v>
      </c>
      <c r="L24" s="27">
        <v>10202.029999999999</v>
      </c>
      <c r="M24" s="28">
        <f t="shared" si="0"/>
        <v>188215.84573999999</v>
      </c>
    </row>
    <row r="25" spans="1:13">
      <c r="A25" s="30" t="s">
        <v>96</v>
      </c>
      <c r="B25" s="25">
        <v>1851390553</v>
      </c>
      <c r="C25" s="26">
        <v>85606.030000000115</v>
      </c>
      <c r="D25" s="26">
        <v>-15541.949999999999</v>
      </c>
      <c r="E25" s="26">
        <v>85606.030000000115</v>
      </c>
      <c r="F25" s="26">
        <v>-15541.949999999999</v>
      </c>
      <c r="G25" s="26">
        <v>85606.030000000115</v>
      </c>
      <c r="H25" s="26">
        <v>-15541.949999999999</v>
      </c>
      <c r="I25" s="26">
        <v>85606.030000000115</v>
      </c>
      <c r="J25" s="26">
        <v>-15541.949999999999</v>
      </c>
      <c r="K25" s="27">
        <v>265458.99880500004</v>
      </c>
      <c r="L25" s="27">
        <v>86007</v>
      </c>
      <c r="M25" s="28">
        <f t="shared" si="0"/>
        <v>631722.31880500051</v>
      </c>
    </row>
    <row r="26" spans="1:13">
      <c r="A26" s="30" t="s">
        <v>97</v>
      </c>
      <c r="B26" s="25">
        <v>1508803313</v>
      </c>
      <c r="C26" s="26">
        <v>32830.17</v>
      </c>
      <c r="D26" s="26">
        <v>-4212.7800000000007</v>
      </c>
      <c r="E26" s="26">
        <v>32830.17</v>
      </c>
      <c r="F26" s="26">
        <v>-4212.7800000000007</v>
      </c>
      <c r="G26" s="26">
        <v>32830.17</v>
      </c>
      <c r="H26" s="26">
        <v>-4212.7800000000007</v>
      </c>
      <c r="I26" s="26">
        <v>32830.17</v>
      </c>
      <c r="J26" s="26">
        <v>-4212.7800000000007</v>
      </c>
      <c r="K26" s="27">
        <v>55419.621165999983</v>
      </c>
      <c r="L26" s="27">
        <v>12617.780000000008</v>
      </c>
      <c r="M26" s="28">
        <f t="shared" si="0"/>
        <v>182506.96116599996</v>
      </c>
    </row>
    <row r="27" spans="1:13">
      <c r="A27" s="30" t="s">
        <v>98</v>
      </c>
      <c r="B27" s="25">
        <v>1275515272</v>
      </c>
      <c r="C27" s="26">
        <v>37473.710000000006</v>
      </c>
      <c r="D27" s="26">
        <v>-6343.57</v>
      </c>
      <c r="E27" s="26">
        <v>37473.710000000006</v>
      </c>
      <c r="F27" s="26">
        <v>-6343.57</v>
      </c>
      <c r="G27" s="26">
        <v>37473.710000000006</v>
      </c>
      <c r="H27" s="26">
        <v>-6343.57</v>
      </c>
      <c r="I27" s="26">
        <v>37473.710000000006</v>
      </c>
      <c r="J27" s="26">
        <v>-6343.57</v>
      </c>
      <c r="K27" s="27">
        <v>114901.80640899997</v>
      </c>
      <c r="L27" s="27">
        <v>15570.140000000019</v>
      </c>
      <c r="M27" s="28">
        <f t="shared" si="0"/>
        <v>254992.50640900002</v>
      </c>
    </row>
    <row r="28" spans="1:13">
      <c r="A28" s="24" t="s">
        <v>99</v>
      </c>
      <c r="B28" s="25">
        <v>1063459907</v>
      </c>
      <c r="C28" s="26">
        <v>29696.5</v>
      </c>
      <c r="D28" s="26">
        <v>-4252.16</v>
      </c>
      <c r="E28" s="26">
        <v>29696.5</v>
      </c>
      <c r="F28" s="26">
        <v>-4252.16</v>
      </c>
      <c r="G28" s="26">
        <v>29696.5</v>
      </c>
      <c r="H28" s="26">
        <v>-4252.16</v>
      </c>
      <c r="I28" s="26">
        <v>29696.5</v>
      </c>
      <c r="J28" s="26">
        <v>-4252.16</v>
      </c>
      <c r="K28" s="31">
        <v>31413.532266999999</v>
      </c>
      <c r="L28" s="31">
        <v>6813.4299999999985</v>
      </c>
      <c r="M28" s="28">
        <f t="shared" si="0"/>
        <v>140004.32226699998</v>
      </c>
    </row>
    <row r="29" spans="1:13">
      <c r="A29" s="24" t="s">
        <v>100</v>
      </c>
      <c r="B29" s="25">
        <v>1093752818</v>
      </c>
      <c r="C29" s="26">
        <v>248496.46000000002</v>
      </c>
      <c r="D29" s="26">
        <v>-50049.099999999977</v>
      </c>
      <c r="E29" s="26">
        <v>248496.46000000002</v>
      </c>
      <c r="F29" s="26">
        <v>-50049.099999999977</v>
      </c>
      <c r="G29" s="26">
        <v>248496.46000000002</v>
      </c>
      <c r="H29" s="26">
        <v>-50049.099999999977</v>
      </c>
      <c r="I29" s="26">
        <v>248496.46000000002</v>
      </c>
      <c r="J29" s="26">
        <v>-50049.099999999977</v>
      </c>
      <c r="K29" s="31">
        <v>502585.02165300079</v>
      </c>
      <c r="L29" s="31">
        <v>173295.72999999876</v>
      </c>
      <c r="M29" s="28">
        <f t="shared" si="0"/>
        <v>1469670.191653</v>
      </c>
    </row>
    <row r="30" spans="1:13">
      <c r="A30" s="24" t="s">
        <v>101</v>
      </c>
      <c r="B30" s="25">
        <v>1629015516</v>
      </c>
      <c r="C30" s="26">
        <v>81401.619999999966</v>
      </c>
      <c r="D30" s="26">
        <v>-15283.149999999992</v>
      </c>
      <c r="E30" s="26">
        <v>81401.619999999966</v>
      </c>
      <c r="F30" s="26">
        <v>-15283.149999999992</v>
      </c>
      <c r="G30" s="26">
        <v>81401.619999999966</v>
      </c>
      <c r="H30" s="26">
        <v>-15283.149999999992</v>
      </c>
      <c r="I30" s="26">
        <v>81401.619999999966</v>
      </c>
      <c r="J30" s="26">
        <v>-15283.149999999992</v>
      </c>
      <c r="K30" s="31">
        <v>99536.521161999975</v>
      </c>
      <c r="L30" s="31">
        <v>15723.540000000012</v>
      </c>
      <c r="M30" s="28">
        <f t="shared" si="0"/>
        <v>379733.94116199994</v>
      </c>
    </row>
    <row r="31" spans="1:13">
      <c r="A31" s="24" t="s">
        <v>102</v>
      </c>
      <c r="B31" s="25">
        <v>1265479497</v>
      </c>
      <c r="C31" s="26">
        <v>112785.26000000004</v>
      </c>
      <c r="D31" s="26">
        <v>-23119.109999999997</v>
      </c>
      <c r="E31" s="26">
        <v>112785.26000000004</v>
      </c>
      <c r="F31" s="26">
        <v>-23119.109999999997</v>
      </c>
      <c r="G31" s="26">
        <v>112785.26000000004</v>
      </c>
      <c r="H31" s="26">
        <v>-23119.109999999997</v>
      </c>
      <c r="I31" s="26">
        <v>112785.26000000004</v>
      </c>
      <c r="J31" s="26">
        <v>-23119.109999999997</v>
      </c>
      <c r="K31" s="31">
        <v>51068.492708999998</v>
      </c>
      <c r="L31" s="31">
        <v>6222.81</v>
      </c>
      <c r="M31" s="28">
        <f t="shared" si="0"/>
        <v>415955.90270900022</v>
      </c>
    </row>
    <row r="32" spans="1:13">
      <c r="A32" s="24" t="s">
        <v>103</v>
      </c>
      <c r="B32" s="25">
        <v>1144223330</v>
      </c>
      <c r="C32" s="26">
        <v>190867.14000000004</v>
      </c>
      <c r="D32" s="26">
        <v>-33436.959999999992</v>
      </c>
      <c r="E32" s="26">
        <v>190867.14000000004</v>
      </c>
      <c r="F32" s="26">
        <v>-33436.959999999992</v>
      </c>
      <c r="G32" s="26">
        <v>190867.14000000004</v>
      </c>
      <c r="H32" s="26">
        <v>-33436.959999999992</v>
      </c>
      <c r="I32" s="26">
        <v>190867.14000000004</v>
      </c>
      <c r="J32" s="26">
        <v>-33436.959999999992</v>
      </c>
      <c r="K32" s="31">
        <v>243216.38101799996</v>
      </c>
      <c r="L32" s="31">
        <v>25237.220000000005</v>
      </c>
      <c r="M32" s="28">
        <f t="shared" si="0"/>
        <v>898174.32101800013</v>
      </c>
    </row>
    <row r="33" spans="1:13">
      <c r="A33" s="24" t="s">
        <v>104</v>
      </c>
      <c r="B33" s="25">
        <v>1205969292</v>
      </c>
      <c r="C33" s="26">
        <v>161424.80000000005</v>
      </c>
      <c r="D33" s="26">
        <v>-34211.650000000023</v>
      </c>
      <c r="E33" s="26">
        <v>161424.80000000005</v>
      </c>
      <c r="F33" s="26">
        <v>-34211.650000000023</v>
      </c>
      <c r="G33" s="26">
        <v>161424.80000000005</v>
      </c>
      <c r="H33" s="26">
        <v>-34211.650000000023</v>
      </c>
      <c r="I33" s="26">
        <v>161424.80000000005</v>
      </c>
      <c r="J33" s="26">
        <v>-34211.650000000023</v>
      </c>
      <c r="K33" s="31">
        <v>390073.39300799998</v>
      </c>
      <c r="L33" s="31">
        <v>88587</v>
      </c>
      <c r="M33" s="28">
        <f t="shared" si="0"/>
        <v>987512.99300800008</v>
      </c>
    </row>
    <row r="34" spans="1:13">
      <c r="A34" s="24" t="s">
        <v>105</v>
      </c>
      <c r="B34" s="25">
        <v>1790728319</v>
      </c>
      <c r="C34" s="26">
        <v>73615.570000000022</v>
      </c>
      <c r="D34" s="26">
        <v>-11913.359999999999</v>
      </c>
      <c r="E34" s="26">
        <v>73615.570000000022</v>
      </c>
      <c r="F34" s="26">
        <v>-11913.359999999999</v>
      </c>
      <c r="G34" s="26">
        <v>73615.570000000022</v>
      </c>
      <c r="H34" s="26">
        <v>-11913.359999999999</v>
      </c>
      <c r="I34" s="26">
        <v>73615.570000000022</v>
      </c>
      <c r="J34" s="26">
        <v>-11913.359999999999</v>
      </c>
      <c r="K34" s="27">
        <v>149489.03486399996</v>
      </c>
      <c r="L34" s="27">
        <v>38085.820000000036</v>
      </c>
      <c r="M34" s="28">
        <f t="shared" si="0"/>
        <v>434383.69486400008</v>
      </c>
    </row>
    <row r="35" spans="1:13">
      <c r="A35" s="24" t="s">
        <v>106</v>
      </c>
      <c r="B35" s="25">
        <v>1508919069</v>
      </c>
      <c r="C35" s="26">
        <v>208659.34000000014</v>
      </c>
      <c r="D35" s="26">
        <v>-40249.320000000014</v>
      </c>
      <c r="E35" s="26">
        <v>208659.34000000014</v>
      </c>
      <c r="F35" s="26">
        <v>-40249.320000000014</v>
      </c>
      <c r="G35" s="26">
        <v>208659.34000000014</v>
      </c>
      <c r="H35" s="26">
        <v>-40249.320000000014</v>
      </c>
      <c r="I35" s="26">
        <v>208659.34000000014</v>
      </c>
      <c r="J35" s="26">
        <v>-40249.320000000014</v>
      </c>
      <c r="K35" s="29">
        <v>262240.85886699997</v>
      </c>
      <c r="L35" s="29">
        <v>48722.03000000005</v>
      </c>
      <c r="M35" s="28">
        <f t="shared" si="0"/>
        <v>984602.96886700043</v>
      </c>
    </row>
    <row r="36" spans="1:13">
      <c r="A36" s="24" t="s">
        <v>107</v>
      </c>
      <c r="B36" s="25">
        <v>1437159613</v>
      </c>
      <c r="C36" s="26">
        <v>644225.32000000263</v>
      </c>
      <c r="D36" s="26">
        <v>-119236.37999999979</v>
      </c>
      <c r="E36" s="26">
        <v>644225.32000000263</v>
      </c>
      <c r="F36" s="26">
        <v>-119236.37999999979</v>
      </c>
      <c r="G36" s="26">
        <v>644225.32000000263</v>
      </c>
      <c r="H36" s="26">
        <v>-119236.37999999979</v>
      </c>
      <c r="I36" s="26">
        <v>644225.32000000263</v>
      </c>
      <c r="J36" s="26">
        <v>-119236.37999999979</v>
      </c>
      <c r="K36" s="27">
        <v>2379128.8059760137</v>
      </c>
      <c r="L36" s="27">
        <v>580142.83999998018</v>
      </c>
      <c r="M36" s="28">
        <f t="shared" si="0"/>
        <v>5059227.4059760049</v>
      </c>
    </row>
    <row r="37" spans="1:13">
      <c r="A37" s="24" t="s">
        <v>108</v>
      </c>
      <c r="B37" s="25">
        <v>1972685584</v>
      </c>
      <c r="C37" s="26">
        <v>102339.89</v>
      </c>
      <c r="D37" s="26">
        <v>-12373.699999999988</v>
      </c>
      <c r="E37" s="26">
        <v>102339.89</v>
      </c>
      <c r="F37" s="26">
        <v>-12373.699999999988</v>
      </c>
      <c r="G37" s="26">
        <v>102339.89</v>
      </c>
      <c r="H37" s="26">
        <v>-12373.699999999988</v>
      </c>
      <c r="I37" s="26">
        <v>102339.89</v>
      </c>
      <c r="J37" s="26">
        <v>-12373.699999999988</v>
      </c>
      <c r="K37" s="27">
        <v>340912.00649999996</v>
      </c>
      <c r="L37" s="27">
        <v>210877</v>
      </c>
      <c r="M37" s="28">
        <f t="shared" si="0"/>
        <v>911653.76649999991</v>
      </c>
    </row>
    <row r="38" spans="1:13">
      <c r="A38" s="30" t="s">
        <v>109</v>
      </c>
      <c r="B38" s="25">
        <v>1134179161</v>
      </c>
      <c r="C38" s="26">
        <v>0</v>
      </c>
      <c r="D38" s="26">
        <v>0</v>
      </c>
      <c r="E38" s="26">
        <v>0</v>
      </c>
      <c r="F38" s="26">
        <v>0</v>
      </c>
      <c r="G38" s="26">
        <v>0</v>
      </c>
      <c r="H38" s="26">
        <v>0</v>
      </c>
      <c r="I38" s="26">
        <v>0</v>
      </c>
      <c r="J38" s="26">
        <v>0</v>
      </c>
      <c r="K38" s="27">
        <v>256576.9687</v>
      </c>
      <c r="L38" s="27">
        <v>39635</v>
      </c>
      <c r="M38" s="28">
        <f t="shared" si="0"/>
        <v>296211.96869999997</v>
      </c>
    </row>
    <row r="39" spans="1:13">
      <c r="A39" s="24" t="s">
        <v>110</v>
      </c>
      <c r="B39" s="25">
        <v>1043250350</v>
      </c>
      <c r="C39" s="26">
        <v>554705.58999999962</v>
      </c>
      <c r="D39" s="26">
        <v>-92491.089999999778</v>
      </c>
      <c r="E39" s="26">
        <v>554705.58999999962</v>
      </c>
      <c r="F39" s="26">
        <v>-92491.089999999778</v>
      </c>
      <c r="G39" s="26">
        <v>554705.58999999962</v>
      </c>
      <c r="H39" s="26">
        <v>-92491.089999999778</v>
      </c>
      <c r="I39" s="26">
        <v>554705.58999999962</v>
      </c>
      <c r="J39" s="26">
        <v>-92491.089999999778</v>
      </c>
      <c r="K39" s="27">
        <v>807085.6504230001</v>
      </c>
      <c r="L39" s="27">
        <v>387860.85</v>
      </c>
      <c r="M39" s="28">
        <f t="shared" si="0"/>
        <v>3043804.5004229997</v>
      </c>
    </row>
    <row r="40" spans="1:13">
      <c r="A40" s="24" t="s">
        <v>111</v>
      </c>
      <c r="B40" s="25">
        <v>1942226501</v>
      </c>
      <c r="C40" s="26">
        <v>137634.96999999988</v>
      </c>
      <c r="D40" s="26">
        <v>-21150.46</v>
      </c>
      <c r="E40" s="26">
        <v>137634.96999999988</v>
      </c>
      <c r="F40" s="26">
        <v>-21150.46</v>
      </c>
      <c r="G40" s="26">
        <v>137634.96999999988</v>
      </c>
      <c r="H40" s="26">
        <v>-21150.46</v>
      </c>
      <c r="I40" s="26">
        <v>137634.96999999988</v>
      </c>
      <c r="J40" s="26">
        <v>-21150.46</v>
      </c>
      <c r="K40" s="27">
        <v>295625.31855999999</v>
      </c>
      <c r="L40" s="27">
        <v>41159</v>
      </c>
      <c r="M40" s="28">
        <f t="shared" si="0"/>
        <v>802722.3585599995</v>
      </c>
    </row>
    <row r="41" spans="1:13">
      <c r="A41" s="24" t="s">
        <v>112</v>
      </c>
      <c r="B41" s="25">
        <v>1932258506</v>
      </c>
      <c r="C41" s="26">
        <v>511850.17999999854</v>
      </c>
      <c r="D41" s="26">
        <v>-85059.110000000102</v>
      </c>
      <c r="E41" s="26">
        <v>511850.17999999854</v>
      </c>
      <c r="F41" s="26">
        <v>-85059.110000000102</v>
      </c>
      <c r="G41" s="26">
        <v>511850.17999999854</v>
      </c>
      <c r="H41" s="26">
        <v>-85059.110000000102</v>
      </c>
      <c r="I41" s="26">
        <v>511850.17999999854</v>
      </c>
      <c r="J41" s="26">
        <v>-85059.110000000102</v>
      </c>
      <c r="K41" s="27">
        <v>933920.60370700003</v>
      </c>
      <c r="L41" s="27">
        <v>277613.93</v>
      </c>
      <c r="M41" s="28">
        <f t="shared" si="0"/>
        <v>2918698.8137069941</v>
      </c>
    </row>
    <row r="42" spans="1:13">
      <c r="A42" s="24" t="s">
        <v>113</v>
      </c>
      <c r="B42" s="25">
        <v>1528444643</v>
      </c>
      <c r="C42" s="26">
        <v>9847.93</v>
      </c>
      <c r="D42" s="26">
        <v>-471.06</v>
      </c>
      <c r="E42" s="26">
        <v>9847.93</v>
      </c>
      <c r="F42" s="26">
        <v>-471.06</v>
      </c>
      <c r="G42" s="26">
        <v>9847.93</v>
      </c>
      <c r="H42" s="26">
        <v>-471.06</v>
      </c>
      <c r="I42" s="26">
        <v>9847.93</v>
      </c>
      <c r="J42" s="26">
        <v>-471.06</v>
      </c>
      <c r="K42" s="27">
        <v>62821.973058000025</v>
      </c>
      <c r="L42" s="27">
        <v>61149.87999999999</v>
      </c>
      <c r="M42" s="28">
        <f t="shared" si="0"/>
        <v>161479.33305800002</v>
      </c>
    </row>
    <row r="43" spans="1:13">
      <c r="A43" s="24" t="s">
        <v>114</v>
      </c>
      <c r="B43" s="25">
        <v>1194741066</v>
      </c>
      <c r="C43" s="26">
        <v>28652.9</v>
      </c>
      <c r="D43" s="26">
        <v>-5110.4599999999991</v>
      </c>
      <c r="E43" s="26">
        <v>28652.9</v>
      </c>
      <c r="F43" s="26">
        <v>-5110.4599999999991</v>
      </c>
      <c r="G43" s="26">
        <v>28652.9</v>
      </c>
      <c r="H43" s="26">
        <v>-5110.4599999999991</v>
      </c>
      <c r="I43" s="26">
        <v>28652.9</v>
      </c>
      <c r="J43" s="26">
        <v>-5110.4599999999991</v>
      </c>
      <c r="K43" s="27">
        <v>46673.937374999994</v>
      </c>
      <c r="L43" s="27">
        <v>10683.89</v>
      </c>
      <c r="M43" s="28">
        <f t="shared" si="0"/>
        <v>151527.587375</v>
      </c>
    </row>
    <row r="44" spans="1:13">
      <c r="A44" s="24" t="s">
        <v>115</v>
      </c>
      <c r="B44" s="25">
        <v>1801833751</v>
      </c>
      <c r="C44" s="26">
        <v>33581.409999999996</v>
      </c>
      <c r="D44" s="26">
        <v>-6445.47</v>
      </c>
      <c r="E44" s="26">
        <v>33581.409999999996</v>
      </c>
      <c r="F44" s="26">
        <v>-6445.47</v>
      </c>
      <c r="G44" s="26">
        <v>33581.409999999996</v>
      </c>
      <c r="H44" s="26">
        <v>-6445.47</v>
      </c>
      <c r="I44" s="26">
        <v>33581.409999999996</v>
      </c>
      <c r="J44" s="26">
        <v>-6445.47</v>
      </c>
      <c r="K44" s="27">
        <v>88282.261456999986</v>
      </c>
      <c r="L44" s="27">
        <v>21181.919999999998</v>
      </c>
      <c r="M44" s="28">
        <f t="shared" si="0"/>
        <v>218007.94145699998</v>
      </c>
    </row>
    <row r="45" spans="1:13">
      <c r="A45" s="24" t="s">
        <v>116</v>
      </c>
      <c r="B45" s="25">
        <v>1780622498</v>
      </c>
      <c r="C45" s="26">
        <v>942851.600000003</v>
      </c>
      <c r="D45" s="26">
        <v>-160740.9599999999</v>
      </c>
      <c r="E45" s="26">
        <v>942851.600000003</v>
      </c>
      <c r="F45" s="26">
        <v>-160740.9599999999</v>
      </c>
      <c r="G45" s="26">
        <v>942851.600000003</v>
      </c>
      <c r="H45" s="26">
        <v>-160740.9599999999</v>
      </c>
      <c r="I45" s="26">
        <v>942851.600000003</v>
      </c>
      <c r="J45" s="26">
        <v>-160740.9599999999</v>
      </c>
      <c r="K45" s="27">
        <v>1443990.9484000111</v>
      </c>
      <c r="L45" s="27">
        <v>436564.09999998374</v>
      </c>
      <c r="M45" s="28">
        <f t="shared" si="0"/>
        <v>5008997.6084000068</v>
      </c>
    </row>
    <row r="46" spans="1:13">
      <c r="A46" s="24" t="s">
        <v>117</v>
      </c>
      <c r="B46" s="25">
        <v>1730261348</v>
      </c>
      <c r="C46" s="26">
        <v>66696.229999999792</v>
      </c>
      <c r="D46" s="26">
        <v>-5971.680000000164</v>
      </c>
      <c r="E46" s="26">
        <v>66696.229999999792</v>
      </c>
      <c r="F46" s="26">
        <v>-5971.680000000164</v>
      </c>
      <c r="G46" s="26">
        <v>66696.229999999792</v>
      </c>
      <c r="H46" s="26">
        <v>-5971.680000000164</v>
      </c>
      <c r="I46" s="26">
        <v>66696.229999999792</v>
      </c>
      <c r="J46" s="26">
        <v>-5971.680000000164</v>
      </c>
      <c r="K46" s="27">
        <v>357527.51221199991</v>
      </c>
      <c r="L46" s="27">
        <v>63949.720000000067</v>
      </c>
      <c r="M46" s="28">
        <f t="shared" si="0"/>
        <v>664375.4322119985</v>
      </c>
    </row>
    <row r="47" spans="1:13">
      <c r="A47" s="24" t="s">
        <v>118</v>
      </c>
      <c r="B47" s="25">
        <v>1588626519</v>
      </c>
      <c r="C47" s="26">
        <v>358597.50000000023</v>
      </c>
      <c r="D47" s="26">
        <v>-67145.05</v>
      </c>
      <c r="E47" s="26">
        <v>358597.50000000023</v>
      </c>
      <c r="F47" s="26">
        <v>-67145.05</v>
      </c>
      <c r="G47" s="26">
        <v>358597.50000000023</v>
      </c>
      <c r="H47" s="26">
        <v>-67145.05</v>
      </c>
      <c r="I47" s="26">
        <v>358597.50000000023</v>
      </c>
      <c r="J47" s="26">
        <v>-67145.05</v>
      </c>
      <c r="K47" s="27">
        <v>754595.62614800059</v>
      </c>
      <c r="L47" s="27">
        <v>255975.93999999898</v>
      </c>
      <c r="M47" s="28">
        <f t="shared" si="0"/>
        <v>2176381.3661480001</v>
      </c>
    </row>
    <row r="48" spans="1:13">
      <c r="A48" s="24" t="s">
        <v>119</v>
      </c>
      <c r="B48" s="25">
        <v>1013949403</v>
      </c>
      <c r="C48" s="26">
        <v>119354.33999999991</v>
      </c>
      <c r="D48" s="26">
        <v>-21796.529999999988</v>
      </c>
      <c r="E48" s="26">
        <v>119354.33999999991</v>
      </c>
      <c r="F48" s="26">
        <v>-21796.529999999988</v>
      </c>
      <c r="G48" s="26">
        <v>119354.33999999991</v>
      </c>
      <c r="H48" s="26">
        <v>-21796.529999999988</v>
      </c>
      <c r="I48" s="26">
        <v>119354.33999999991</v>
      </c>
      <c r="J48" s="26">
        <v>-21796.529999999988</v>
      </c>
      <c r="K48" s="27">
        <v>316999.66191399971</v>
      </c>
      <c r="L48" s="27">
        <v>89365.010000000373</v>
      </c>
      <c r="M48" s="28">
        <f t="shared" si="0"/>
        <v>796595.91191399971</v>
      </c>
    </row>
    <row r="49" spans="1:13">
      <c r="A49" s="24" t="s">
        <v>120</v>
      </c>
      <c r="B49" s="25">
        <v>1891825782</v>
      </c>
      <c r="C49" s="26">
        <v>110149.05999999994</v>
      </c>
      <c r="D49" s="26">
        <v>-16560.919999999998</v>
      </c>
      <c r="E49" s="26">
        <v>110149.05999999994</v>
      </c>
      <c r="F49" s="26">
        <v>-16560.919999999998</v>
      </c>
      <c r="G49" s="26">
        <v>110149.05999999994</v>
      </c>
      <c r="H49" s="26">
        <v>-16560.919999999998</v>
      </c>
      <c r="I49" s="26">
        <v>110149.05999999994</v>
      </c>
      <c r="J49" s="26">
        <v>-16560.919999999998</v>
      </c>
      <c r="K49" s="27">
        <v>225792.73859999998</v>
      </c>
      <c r="L49" s="27">
        <v>35749.200000000041</v>
      </c>
      <c r="M49" s="28">
        <f t="shared" si="0"/>
        <v>635894.49859999993</v>
      </c>
    </row>
    <row r="50" spans="1:13">
      <c r="A50" s="24" t="s">
        <v>121</v>
      </c>
      <c r="B50" s="25">
        <v>1881637171</v>
      </c>
      <c r="C50" s="26">
        <v>24164.169999999995</v>
      </c>
      <c r="D50" s="26">
        <v>-4470.0400000000009</v>
      </c>
      <c r="E50" s="26">
        <v>24164.169999999995</v>
      </c>
      <c r="F50" s="26">
        <v>-4470.0400000000009</v>
      </c>
      <c r="G50" s="26">
        <v>24164.169999999995</v>
      </c>
      <c r="H50" s="26">
        <v>-4470.0400000000009</v>
      </c>
      <c r="I50" s="26">
        <v>24164.169999999995</v>
      </c>
      <c r="J50" s="26">
        <v>-4470.0400000000009</v>
      </c>
      <c r="K50" s="27">
        <v>178149.88480899998</v>
      </c>
      <c r="L50" s="27">
        <v>50132</v>
      </c>
      <c r="M50" s="28">
        <f t="shared" si="0"/>
        <v>307058.40480899997</v>
      </c>
    </row>
    <row r="51" spans="1:13">
      <c r="A51" s="24" t="s">
        <v>122</v>
      </c>
      <c r="B51" s="25">
        <v>1417995309</v>
      </c>
      <c r="C51" s="26">
        <v>34695.919999999998</v>
      </c>
      <c r="D51" s="26">
        <v>-7231.62</v>
      </c>
      <c r="E51" s="26">
        <v>34695.919999999998</v>
      </c>
      <c r="F51" s="26">
        <v>-7231.62</v>
      </c>
      <c r="G51" s="26">
        <v>34695.919999999998</v>
      </c>
      <c r="H51" s="26">
        <v>-7231.62</v>
      </c>
      <c r="I51" s="26">
        <v>34695.919999999998</v>
      </c>
      <c r="J51" s="26">
        <v>-7231.62</v>
      </c>
      <c r="K51" s="27">
        <v>54287.514410999989</v>
      </c>
      <c r="L51" s="27">
        <v>2495.19</v>
      </c>
      <c r="M51" s="28">
        <f t="shared" si="0"/>
        <v>166639.904411</v>
      </c>
    </row>
    <row r="52" spans="1:13">
      <c r="A52" s="24" t="s">
        <v>123</v>
      </c>
      <c r="B52" s="25">
        <v>1952349847</v>
      </c>
      <c r="C52" s="26">
        <v>-22754.410000000189</v>
      </c>
      <c r="D52" s="26">
        <v>11175.489999999951</v>
      </c>
      <c r="E52" s="26">
        <v>-22754.410000000189</v>
      </c>
      <c r="F52" s="26">
        <v>11175.489999999951</v>
      </c>
      <c r="G52" s="26">
        <v>-22754.410000000189</v>
      </c>
      <c r="H52" s="26">
        <v>11175.489999999951</v>
      </c>
      <c r="I52" s="26">
        <v>-22754.410000000189</v>
      </c>
      <c r="J52" s="26">
        <v>11175.489999999951</v>
      </c>
      <c r="K52" s="27">
        <v>403442.47122399986</v>
      </c>
      <c r="L52" s="27">
        <v>125243.18000000011</v>
      </c>
      <c r="M52" s="28">
        <f t="shared" si="0"/>
        <v>482369.97122399899</v>
      </c>
    </row>
    <row r="53" spans="1:13">
      <c r="A53" s="24" t="s">
        <v>124</v>
      </c>
      <c r="B53" s="25">
        <v>1114193844</v>
      </c>
      <c r="C53" s="26">
        <v>324245.6899999989</v>
      </c>
      <c r="D53" s="26">
        <v>-49541.789999999724</v>
      </c>
      <c r="E53" s="26">
        <v>324245.6899999989</v>
      </c>
      <c r="F53" s="26">
        <v>-49541.789999999724</v>
      </c>
      <c r="G53" s="26">
        <v>324245.6899999989</v>
      </c>
      <c r="H53" s="26">
        <v>-49541.789999999724</v>
      </c>
      <c r="I53" s="26">
        <v>324245.6899999989</v>
      </c>
      <c r="J53" s="26">
        <v>-49541.789999999724</v>
      </c>
      <c r="K53" s="27">
        <v>1020620.6463310012</v>
      </c>
      <c r="L53" s="27">
        <v>135940.28999999823</v>
      </c>
      <c r="M53" s="28">
        <f t="shared" si="0"/>
        <v>2255376.5363309961</v>
      </c>
    </row>
    <row r="54" spans="1:13">
      <c r="A54" s="24" t="s">
        <v>125</v>
      </c>
      <c r="B54" s="25">
        <v>1184771479</v>
      </c>
      <c r="C54" s="26">
        <v>18866.709999999995</v>
      </c>
      <c r="D54" s="26">
        <v>-2732.6499999999996</v>
      </c>
      <c r="E54" s="26">
        <v>18866.709999999995</v>
      </c>
      <c r="F54" s="26">
        <v>-2732.6499999999996</v>
      </c>
      <c r="G54" s="26">
        <v>18866.709999999995</v>
      </c>
      <c r="H54" s="26">
        <v>-2732.6499999999996</v>
      </c>
      <c r="I54" s="26">
        <v>18866.709999999995</v>
      </c>
      <c r="J54" s="26">
        <v>-2732.6499999999996</v>
      </c>
      <c r="K54" s="27">
        <v>44505.693920999991</v>
      </c>
      <c r="L54" s="27">
        <v>5872.74</v>
      </c>
      <c r="M54" s="28">
        <f t="shared" si="0"/>
        <v>114914.67392099998</v>
      </c>
    </row>
    <row r="55" spans="1:13">
      <c r="A55" s="24" t="s">
        <v>126</v>
      </c>
      <c r="B55" s="25">
        <v>1508804568</v>
      </c>
      <c r="C55" s="26">
        <v>104867.6700000001</v>
      </c>
      <c r="D55" s="26">
        <v>-14289.980000000009</v>
      </c>
      <c r="E55" s="26">
        <v>104867.6700000001</v>
      </c>
      <c r="F55" s="26">
        <v>-14289.980000000009</v>
      </c>
      <c r="G55" s="26">
        <v>104867.6700000001</v>
      </c>
      <c r="H55" s="26">
        <v>-14289.980000000009</v>
      </c>
      <c r="I55" s="26">
        <v>104867.6700000001</v>
      </c>
      <c r="J55" s="26">
        <v>-14289.980000000009</v>
      </c>
      <c r="K55" s="27">
        <v>346430.73271299992</v>
      </c>
      <c r="L55" s="27">
        <v>76715.30000000009</v>
      </c>
      <c r="M55" s="28">
        <f t="shared" si="0"/>
        <v>785456.79271300044</v>
      </c>
    </row>
    <row r="56" spans="1:13">
      <c r="A56" s="24" t="s">
        <v>127</v>
      </c>
      <c r="B56" s="25">
        <v>1144281858</v>
      </c>
      <c r="C56" s="26">
        <v>209251.03999999986</v>
      </c>
      <c r="D56" s="26">
        <v>-38526.479999999996</v>
      </c>
      <c r="E56" s="26">
        <v>209251.03999999986</v>
      </c>
      <c r="F56" s="26">
        <v>-38526.479999999996</v>
      </c>
      <c r="G56" s="26">
        <v>209251.03999999986</v>
      </c>
      <c r="H56" s="26">
        <v>-38526.479999999996</v>
      </c>
      <c r="I56" s="26">
        <v>209251.03999999986</v>
      </c>
      <c r="J56" s="26">
        <v>-38526.479999999996</v>
      </c>
      <c r="K56" s="27">
        <v>378019.33068899991</v>
      </c>
      <c r="L56" s="27">
        <v>80761.630000000092</v>
      </c>
      <c r="M56" s="28">
        <f t="shared" si="0"/>
        <v>1141679.2006889996</v>
      </c>
    </row>
    <row r="57" spans="1:13">
      <c r="A57" s="24" t="s">
        <v>128</v>
      </c>
      <c r="B57" s="25">
        <v>1851352561</v>
      </c>
      <c r="C57" s="26">
        <v>51771.119999999995</v>
      </c>
      <c r="D57" s="26">
        <v>-7377.0700000000006</v>
      </c>
      <c r="E57" s="26">
        <v>51771.119999999995</v>
      </c>
      <c r="F57" s="26">
        <v>-7377.0700000000006</v>
      </c>
      <c r="G57" s="26">
        <v>51771.119999999995</v>
      </c>
      <c r="H57" s="26">
        <v>-7377.0700000000006</v>
      </c>
      <c r="I57" s="26">
        <v>51771.119999999995</v>
      </c>
      <c r="J57" s="26">
        <v>-7377.0700000000006</v>
      </c>
      <c r="K57" s="27">
        <v>113417.51315699999</v>
      </c>
      <c r="L57" s="27">
        <v>19875</v>
      </c>
      <c r="M57" s="28">
        <f t="shared" si="0"/>
        <v>310868.71315699996</v>
      </c>
    </row>
    <row r="58" spans="1:13">
      <c r="A58" s="24" t="s">
        <v>129</v>
      </c>
      <c r="B58" s="25">
        <v>1639382716</v>
      </c>
      <c r="C58" s="26">
        <v>78982.149999999994</v>
      </c>
      <c r="D58" s="26">
        <v>-11819.269999999995</v>
      </c>
      <c r="E58" s="26">
        <v>78982.149999999994</v>
      </c>
      <c r="F58" s="26">
        <v>-11819.269999999995</v>
      </c>
      <c r="G58" s="26">
        <v>78982.149999999994</v>
      </c>
      <c r="H58" s="26">
        <v>-11819.269999999995</v>
      </c>
      <c r="I58" s="26">
        <v>78982.149999999994</v>
      </c>
      <c r="J58" s="26">
        <v>-11819.269999999995</v>
      </c>
      <c r="K58" s="27">
        <v>323828.89564999996</v>
      </c>
      <c r="L58" s="27">
        <v>74401.700000000099</v>
      </c>
      <c r="M58" s="28">
        <f t="shared" si="0"/>
        <v>666882.11565000005</v>
      </c>
    </row>
    <row r="59" spans="1:13">
      <c r="A59" s="24" t="s">
        <v>130</v>
      </c>
      <c r="B59" s="25">
        <v>1336226034</v>
      </c>
      <c r="C59" s="26">
        <v>1803843.4300000011</v>
      </c>
      <c r="D59" s="26">
        <v>-324055.04999999719</v>
      </c>
      <c r="E59" s="26">
        <v>1803843.4300000011</v>
      </c>
      <c r="F59" s="26">
        <v>-324055.04999999719</v>
      </c>
      <c r="G59" s="26">
        <v>1803843.4300000011</v>
      </c>
      <c r="H59" s="26">
        <v>-324055.04999999719</v>
      </c>
      <c r="I59" s="26">
        <v>1803843.4300000011</v>
      </c>
      <c r="J59" s="26">
        <v>-324055.04999999719</v>
      </c>
      <c r="K59" s="27">
        <v>3446696.7934099757</v>
      </c>
      <c r="L59" s="27">
        <v>935252.67000003392</v>
      </c>
      <c r="M59" s="28">
        <f t="shared" si="0"/>
        <v>10301102.983410025</v>
      </c>
    </row>
    <row r="60" spans="1:13">
      <c r="A60" s="24" t="s">
        <v>131</v>
      </c>
      <c r="B60" s="25">
        <v>1407964125</v>
      </c>
      <c r="C60" s="26">
        <v>70913.220000000016</v>
      </c>
      <c r="D60" s="26">
        <v>-10849.909999999998</v>
      </c>
      <c r="E60" s="26">
        <v>70913.220000000016</v>
      </c>
      <c r="F60" s="26">
        <v>-10849.909999999998</v>
      </c>
      <c r="G60" s="26">
        <v>70913.220000000016</v>
      </c>
      <c r="H60" s="26">
        <v>-10849.909999999998</v>
      </c>
      <c r="I60" s="26">
        <v>70913.220000000016</v>
      </c>
      <c r="J60" s="26">
        <v>-10849.909999999998</v>
      </c>
      <c r="K60" s="27">
        <v>327614.49338799994</v>
      </c>
      <c r="L60" s="27">
        <v>73345</v>
      </c>
      <c r="M60" s="28">
        <f t="shared" si="0"/>
        <v>641212.73338799994</v>
      </c>
    </row>
    <row r="61" spans="1:13">
      <c r="A61" s="24" t="s">
        <v>132</v>
      </c>
      <c r="B61" s="25">
        <v>1326137530</v>
      </c>
      <c r="C61" s="26">
        <v>63350.709999999832</v>
      </c>
      <c r="D61" s="26">
        <v>-10597.809999999994</v>
      </c>
      <c r="E61" s="26">
        <v>63350.709999999832</v>
      </c>
      <c r="F61" s="26">
        <v>-10597.809999999994</v>
      </c>
      <c r="G61" s="26">
        <v>63350.709999999832</v>
      </c>
      <c r="H61" s="26">
        <v>-10597.809999999994</v>
      </c>
      <c r="I61" s="26">
        <v>63350.709999999832</v>
      </c>
      <c r="J61" s="26">
        <v>-10597.809999999994</v>
      </c>
      <c r="K61" s="27">
        <v>371176.7140509999</v>
      </c>
      <c r="L61" s="27">
        <v>70715.790000000066</v>
      </c>
      <c r="M61" s="28">
        <f t="shared" si="0"/>
        <v>652904.10405099927</v>
      </c>
    </row>
    <row r="62" spans="1:13">
      <c r="A62" s="24" t="s">
        <v>133</v>
      </c>
      <c r="B62" s="25">
        <v>1588868400</v>
      </c>
      <c r="C62" s="26">
        <v>67879.34</v>
      </c>
      <c r="D62" s="26">
        <v>-12567.58000000002</v>
      </c>
      <c r="E62" s="26">
        <v>67879.34</v>
      </c>
      <c r="F62" s="26">
        <v>-12567.58000000002</v>
      </c>
      <c r="G62" s="26">
        <v>67879.34</v>
      </c>
      <c r="H62" s="26">
        <v>-12567.58000000002</v>
      </c>
      <c r="I62" s="26">
        <v>67879.34</v>
      </c>
      <c r="J62" s="26">
        <v>-12567.58000000002</v>
      </c>
      <c r="K62" s="27">
        <v>217358.60194099994</v>
      </c>
      <c r="L62" s="27">
        <v>30511.690000000031</v>
      </c>
      <c r="M62" s="28">
        <f t="shared" si="0"/>
        <v>469117.33194099995</v>
      </c>
    </row>
    <row r="63" spans="1:13">
      <c r="A63" s="24" t="s">
        <v>134</v>
      </c>
      <c r="B63" s="25">
        <v>1720027147</v>
      </c>
      <c r="C63" s="26">
        <v>486764.13999999978</v>
      </c>
      <c r="D63" s="26">
        <v>-94866.899999999965</v>
      </c>
      <c r="E63" s="26">
        <v>486764.13999999978</v>
      </c>
      <c r="F63" s="26">
        <v>-94866.899999999965</v>
      </c>
      <c r="G63" s="26">
        <v>486764.13999999978</v>
      </c>
      <c r="H63" s="26">
        <v>-94866.899999999965</v>
      </c>
      <c r="I63" s="26">
        <v>486764.13999999978</v>
      </c>
      <c r="J63" s="26">
        <v>-94866.899999999965</v>
      </c>
      <c r="K63" s="27">
        <v>530552.17932600062</v>
      </c>
      <c r="L63" s="27">
        <v>127881.0199999992</v>
      </c>
      <c r="M63" s="28">
        <f t="shared" si="0"/>
        <v>2226022.1593259992</v>
      </c>
    </row>
    <row r="64" spans="1:13">
      <c r="A64" s="24" t="s">
        <v>135</v>
      </c>
      <c r="B64" s="25">
        <v>1629178629</v>
      </c>
      <c r="C64" s="26">
        <v>188604.28999999992</v>
      </c>
      <c r="D64" s="26">
        <v>-32401.329999999965</v>
      </c>
      <c r="E64" s="26">
        <v>188604.28999999992</v>
      </c>
      <c r="F64" s="26">
        <v>-32401.329999999965</v>
      </c>
      <c r="G64" s="26">
        <v>188604.28999999992</v>
      </c>
      <c r="H64" s="26">
        <v>-32401.329999999965</v>
      </c>
      <c r="I64" s="26">
        <v>188604.28999999992</v>
      </c>
      <c r="J64" s="26">
        <v>-32401.329999999965</v>
      </c>
      <c r="K64" s="27">
        <v>557365.37814099982</v>
      </c>
      <c r="L64" s="27">
        <v>73677.9200000001</v>
      </c>
      <c r="M64" s="28">
        <f t="shared" si="0"/>
        <v>1255855.1381409999</v>
      </c>
    </row>
    <row r="65" spans="1:13">
      <c r="A65" s="24" t="s">
        <v>136</v>
      </c>
      <c r="B65" s="25">
        <v>1760445191</v>
      </c>
      <c r="C65" s="26">
        <v>60511.150000000009</v>
      </c>
      <c r="D65" s="26">
        <v>-6782.3700000000035</v>
      </c>
      <c r="E65" s="26">
        <v>60511.150000000009</v>
      </c>
      <c r="F65" s="26">
        <v>-6782.3700000000035</v>
      </c>
      <c r="G65" s="26">
        <v>60511.150000000009</v>
      </c>
      <c r="H65" s="26">
        <v>-6782.3700000000035</v>
      </c>
      <c r="I65" s="26">
        <v>60511.150000000009</v>
      </c>
      <c r="J65" s="26">
        <v>-6782.3700000000035</v>
      </c>
      <c r="K65" s="27">
        <v>197400.14401899997</v>
      </c>
      <c r="L65" s="27">
        <v>45512</v>
      </c>
      <c r="M65" s="28">
        <f t="shared" si="0"/>
        <v>457827.26401899999</v>
      </c>
    </row>
    <row r="66" spans="1:13">
      <c r="A66" s="24" t="s">
        <v>137</v>
      </c>
      <c r="B66" s="25">
        <v>1801895230</v>
      </c>
      <c r="C66" s="26">
        <v>95033.729999999981</v>
      </c>
      <c r="D66" s="26">
        <v>-18627.180000000008</v>
      </c>
      <c r="E66" s="26">
        <v>95033.729999999981</v>
      </c>
      <c r="F66" s="26">
        <v>-18627.180000000008</v>
      </c>
      <c r="G66" s="26">
        <v>95033.729999999981</v>
      </c>
      <c r="H66" s="26">
        <v>-18627.180000000008</v>
      </c>
      <c r="I66" s="26">
        <v>95033.729999999981</v>
      </c>
      <c r="J66" s="26">
        <v>-18627.180000000008</v>
      </c>
      <c r="K66" s="27">
        <v>98573.606429999971</v>
      </c>
      <c r="L66" s="27">
        <v>14938</v>
      </c>
      <c r="M66" s="28">
        <f t="shared" si="0"/>
        <v>419137.80642999994</v>
      </c>
    </row>
    <row r="67" spans="1:13">
      <c r="A67" s="24" t="s">
        <v>138</v>
      </c>
      <c r="B67" s="25">
        <v>1972539278</v>
      </c>
      <c r="C67" s="26">
        <v>79474.010000000009</v>
      </c>
      <c r="D67" s="26">
        <v>-14351.91</v>
      </c>
      <c r="E67" s="26">
        <v>79474.010000000009</v>
      </c>
      <c r="F67" s="26">
        <v>-14351.91</v>
      </c>
      <c r="G67" s="26">
        <v>79474.010000000009</v>
      </c>
      <c r="H67" s="26">
        <v>-14351.91</v>
      </c>
      <c r="I67" s="26">
        <v>79474.010000000009</v>
      </c>
      <c r="J67" s="26">
        <v>-14351.91</v>
      </c>
      <c r="K67" s="27">
        <v>165163.904607</v>
      </c>
      <c r="L67" s="27">
        <v>29491.51</v>
      </c>
      <c r="M67" s="28">
        <f t="shared" si="0"/>
        <v>455143.81460700009</v>
      </c>
    </row>
    <row r="68" spans="1:13">
      <c r="A68" s="24" t="s">
        <v>139</v>
      </c>
      <c r="B68" s="25">
        <v>1033155148</v>
      </c>
      <c r="C68" s="26">
        <v>340650.90000000037</v>
      </c>
      <c r="D68" s="26">
        <v>-60804.240000000318</v>
      </c>
      <c r="E68" s="26">
        <v>340650.90000000037</v>
      </c>
      <c r="F68" s="26">
        <v>-60804.240000000318</v>
      </c>
      <c r="G68" s="26">
        <v>340650.90000000037</v>
      </c>
      <c r="H68" s="26">
        <v>-60804.240000000318</v>
      </c>
      <c r="I68" s="26">
        <v>340650.90000000037</v>
      </c>
      <c r="J68" s="26">
        <v>-60804.240000000318</v>
      </c>
      <c r="K68" s="27">
        <v>270016.43870499998</v>
      </c>
      <c r="L68" s="27">
        <v>76832</v>
      </c>
      <c r="M68" s="28">
        <f t="shared" si="0"/>
        <v>1466235.0787050002</v>
      </c>
    </row>
    <row r="69" spans="1:13">
      <c r="A69" s="24" t="s">
        <v>140</v>
      </c>
      <c r="B69" s="25">
        <v>1811925100</v>
      </c>
      <c r="C69" s="26">
        <v>17153.57</v>
      </c>
      <c r="D69" s="26">
        <v>-2399.6999999999998</v>
      </c>
      <c r="E69" s="26">
        <v>17153.57</v>
      </c>
      <c r="F69" s="26">
        <v>-2399.6999999999998</v>
      </c>
      <c r="G69" s="26">
        <v>17153.57</v>
      </c>
      <c r="H69" s="26">
        <v>-2399.6999999999998</v>
      </c>
      <c r="I69" s="26">
        <v>17153.57</v>
      </c>
      <c r="J69" s="26">
        <v>-2399.6999999999998</v>
      </c>
      <c r="K69" s="27">
        <v>29727.819939999998</v>
      </c>
      <c r="L69" s="27">
        <v>6280.9400000000005</v>
      </c>
      <c r="M69" s="28">
        <f t="shared" si="0"/>
        <v>95024.239939999999</v>
      </c>
    </row>
    <row r="70" spans="1:13">
      <c r="A70" s="24" t="s">
        <v>141</v>
      </c>
      <c r="B70" s="25">
        <v>1619965274</v>
      </c>
      <c r="C70" s="26">
        <v>105327.37000000021</v>
      </c>
      <c r="D70" s="26">
        <v>-15326.060000000014</v>
      </c>
      <c r="E70" s="26">
        <v>105327.37000000021</v>
      </c>
      <c r="F70" s="26">
        <v>-15326.060000000014</v>
      </c>
      <c r="G70" s="26">
        <v>105327.37000000021</v>
      </c>
      <c r="H70" s="26">
        <v>-15326.060000000014</v>
      </c>
      <c r="I70" s="26">
        <v>105327.37000000021</v>
      </c>
      <c r="J70" s="26">
        <v>-15326.060000000014</v>
      </c>
      <c r="K70" s="27">
        <v>402792.93115099991</v>
      </c>
      <c r="L70" s="27">
        <v>81455.730000000098</v>
      </c>
      <c r="M70" s="28">
        <f t="shared" si="0"/>
        <v>844253.90115100087</v>
      </c>
    </row>
    <row r="71" spans="1:13">
      <c r="A71" s="24" t="s">
        <v>142</v>
      </c>
      <c r="B71" s="25">
        <v>1861468803</v>
      </c>
      <c r="C71" s="26">
        <v>88932.56999999992</v>
      </c>
      <c r="D71" s="26">
        <v>-13211.729999999994</v>
      </c>
      <c r="E71" s="26">
        <v>88932.56999999992</v>
      </c>
      <c r="F71" s="26">
        <v>-13211.729999999994</v>
      </c>
      <c r="G71" s="26">
        <v>88932.56999999992</v>
      </c>
      <c r="H71" s="26">
        <v>-13211.729999999994</v>
      </c>
      <c r="I71" s="26">
        <v>88932.56999999992</v>
      </c>
      <c r="J71" s="26">
        <v>-13211.729999999994</v>
      </c>
      <c r="K71" s="27">
        <v>527416.62654200278</v>
      </c>
      <c r="L71" s="27">
        <v>300869.55999999592</v>
      </c>
      <c r="M71" s="28">
        <f t="shared" si="0"/>
        <v>1131169.5465419984</v>
      </c>
    </row>
    <row r="72" spans="1:13">
      <c r="A72" s="24" t="s">
        <v>143</v>
      </c>
      <c r="B72" s="25">
        <v>1861489809</v>
      </c>
      <c r="C72" s="26">
        <v>171766.26</v>
      </c>
      <c r="D72" s="26">
        <v>-30762.260000000031</v>
      </c>
      <c r="E72" s="26">
        <v>171766.26</v>
      </c>
      <c r="F72" s="26">
        <v>-30762.260000000031</v>
      </c>
      <c r="G72" s="26">
        <v>171766.26</v>
      </c>
      <c r="H72" s="26">
        <v>-30762.260000000031</v>
      </c>
      <c r="I72" s="26">
        <v>171766.26</v>
      </c>
      <c r="J72" s="26">
        <v>-30762.260000000031</v>
      </c>
      <c r="K72" s="27">
        <v>412834.31736299995</v>
      </c>
      <c r="L72" s="27">
        <v>113345.77000000006</v>
      </c>
      <c r="M72" s="28">
        <f t="shared" si="0"/>
        <v>1090196.087363</v>
      </c>
    </row>
    <row r="73" spans="1:13">
      <c r="A73" s="24" t="s">
        <v>144</v>
      </c>
      <c r="B73" s="25">
        <v>1437250347</v>
      </c>
      <c r="C73" s="26">
        <v>155410.86000000019</v>
      </c>
      <c r="D73" s="26">
        <v>-28220.450000000012</v>
      </c>
      <c r="E73" s="26">
        <v>155410.86000000019</v>
      </c>
      <c r="F73" s="26">
        <v>-28220.450000000012</v>
      </c>
      <c r="G73" s="26">
        <v>155410.86000000019</v>
      </c>
      <c r="H73" s="26">
        <v>-28220.450000000012</v>
      </c>
      <c r="I73" s="26">
        <v>155410.86000000019</v>
      </c>
      <c r="J73" s="26">
        <v>-28220.450000000012</v>
      </c>
      <c r="K73" s="27">
        <v>368783.69188700028</v>
      </c>
      <c r="L73" s="27">
        <v>95760.189999999522</v>
      </c>
      <c r="M73" s="28">
        <f t="shared" ref="M73:M96" si="1">SUM(C73:L73)</f>
        <v>973305.52188700042</v>
      </c>
    </row>
    <row r="74" spans="1:13">
      <c r="A74" s="24" t="s">
        <v>145</v>
      </c>
      <c r="B74" s="25">
        <v>1225083413</v>
      </c>
      <c r="C74" s="26">
        <v>117170.56999999998</v>
      </c>
      <c r="D74" s="26">
        <v>-17193.360000000008</v>
      </c>
      <c r="E74" s="26">
        <v>117170.56999999998</v>
      </c>
      <c r="F74" s="26">
        <v>-17193.360000000008</v>
      </c>
      <c r="G74" s="26">
        <v>117170.56999999998</v>
      </c>
      <c r="H74" s="26">
        <v>-17193.360000000008</v>
      </c>
      <c r="I74" s="26">
        <v>117170.56999999998</v>
      </c>
      <c r="J74" s="26">
        <v>-17193.360000000008</v>
      </c>
      <c r="K74" s="27">
        <v>253122.10357199999</v>
      </c>
      <c r="L74" s="27">
        <v>106496</v>
      </c>
      <c r="M74" s="28">
        <f t="shared" si="1"/>
        <v>759526.9435719999</v>
      </c>
    </row>
    <row r="75" spans="1:13">
      <c r="A75" s="24" t="s">
        <v>146</v>
      </c>
      <c r="B75" s="25">
        <v>1225076813</v>
      </c>
      <c r="C75" s="26">
        <v>140331.59999999998</v>
      </c>
      <c r="D75" s="26">
        <v>-25990.580000000009</v>
      </c>
      <c r="E75" s="26">
        <v>140331.59999999998</v>
      </c>
      <c r="F75" s="26">
        <v>-25990.580000000009</v>
      </c>
      <c r="G75" s="26">
        <v>140331.59999999998</v>
      </c>
      <c r="H75" s="26">
        <v>-25990.580000000009</v>
      </c>
      <c r="I75" s="26">
        <v>140331.59999999998</v>
      </c>
      <c r="J75" s="26">
        <v>-25990.580000000009</v>
      </c>
      <c r="K75" s="27">
        <v>438756.36565799918</v>
      </c>
      <c r="L75" s="27">
        <v>106135.15000000103</v>
      </c>
      <c r="M75" s="28">
        <f t="shared" si="1"/>
        <v>1002255.5956580001</v>
      </c>
    </row>
    <row r="76" spans="1:13">
      <c r="A76" s="24" t="s">
        <v>147</v>
      </c>
      <c r="B76" s="25">
        <v>1114924644</v>
      </c>
      <c r="C76" s="26">
        <v>106148.1299999999</v>
      </c>
      <c r="D76" s="26">
        <v>-20984.920000000006</v>
      </c>
      <c r="E76" s="26">
        <v>106148.1299999999</v>
      </c>
      <c r="F76" s="26">
        <v>-20984.920000000006</v>
      </c>
      <c r="G76" s="26">
        <v>106148.1299999999</v>
      </c>
      <c r="H76" s="26">
        <v>-20984.920000000006</v>
      </c>
      <c r="I76" s="26">
        <v>106148.1299999999</v>
      </c>
      <c r="J76" s="26">
        <v>-20984.920000000006</v>
      </c>
      <c r="K76" s="27">
        <v>157528.97323799995</v>
      </c>
      <c r="L76" s="27">
        <v>46665.26</v>
      </c>
      <c r="M76" s="28">
        <f t="shared" si="1"/>
        <v>544847.07323799958</v>
      </c>
    </row>
    <row r="77" spans="1:13">
      <c r="A77" s="24" t="s">
        <v>148</v>
      </c>
      <c r="B77" s="25">
        <v>1922150812</v>
      </c>
      <c r="C77" s="26">
        <v>82890.340000000011</v>
      </c>
      <c r="D77" s="26">
        <v>-8206.6600000000053</v>
      </c>
      <c r="E77" s="26">
        <v>82890.340000000011</v>
      </c>
      <c r="F77" s="26">
        <v>-8206.6600000000053</v>
      </c>
      <c r="G77" s="26">
        <v>82890.340000000011</v>
      </c>
      <c r="H77" s="26">
        <v>-8206.6600000000053</v>
      </c>
      <c r="I77" s="26">
        <v>82890.340000000011</v>
      </c>
      <c r="J77" s="26">
        <v>-8206.6600000000053</v>
      </c>
      <c r="K77" s="27">
        <v>327261.02691099996</v>
      </c>
      <c r="L77" s="27">
        <v>71568.440000000061</v>
      </c>
      <c r="M77" s="28">
        <f t="shared" si="1"/>
        <v>697564.18691100006</v>
      </c>
    </row>
    <row r="78" spans="1:13">
      <c r="A78" s="24" t="s">
        <v>149</v>
      </c>
      <c r="B78" s="25">
        <v>1952306862</v>
      </c>
      <c r="C78" s="26">
        <v>31432.34</v>
      </c>
      <c r="D78" s="26">
        <v>-4908.67</v>
      </c>
      <c r="E78" s="26">
        <v>31432.34</v>
      </c>
      <c r="F78" s="26">
        <v>-4908.67</v>
      </c>
      <c r="G78" s="26">
        <v>31432.34</v>
      </c>
      <c r="H78" s="26">
        <v>-4908.67</v>
      </c>
      <c r="I78" s="26">
        <v>31432.34</v>
      </c>
      <c r="J78" s="26">
        <v>-4908.67</v>
      </c>
      <c r="K78" s="27">
        <v>159374.83239600001</v>
      </c>
      <c r="L78" s="27">
        <v>44084.789999999994</v>
      </c>
      <c r="M78" s="28">
        <f t="shared" si="1"/>
        <v>309554.30239599996</v>
      </c>
    </row>
    <row r="79" spans="1:13">
      <c r="A79" s="24" t="s">
        <v>150</v>
      </c>
      <c r="B79" s="25">
        <v>1306843107</v>
      </c>
      <c r="C79" s="26">
        <v>115022.11000000003</v>
      </c>
      <c r="D79" s="26">
        <v>-16544.199999999993</v>
      </c>
      <c r="E79" s="26">
        <v>115022.11000000003</v>
      </c>
      <c r="F79" s="26">
        <v>-16544.199999999993</v>
      </c>
      <c r="G79" s="26">
        <v>115022.11000000003</v>
      </c>
      <c r="H79" s="26">
        <v>-16544.199999999993</v>
      </c>
      <c r="I79" s="26">
        <v>115022.11000000003</v>
      </c>
      <c r="J79" s="26">
        <v>-16544.199999999993</v>
      </c>
      <c r="K79" s="27">
        <v>401824.62628099998</v>
      </c>
      <c r="L79" s="27">
        <v>71599.330000000104</v>
      </c>
      <c r="M79" s="28">
        <f t="shared" si="1"/>
        <v>867335.59628100018</v>
      </c>
    </row>
    <row r="80" spans="1:13">
      <c r="A80" s="24" t="s">
        <v>151</v>
      </c>
      <c r="B80" s="25">
        <v>1275571630</v>
      </c>
      <c r="C80" s="26">
        <v>-2081.37</v>
      </c>
      <c r="D80" s="26">
        <v>605.52</v>
      </c>
      <c r="E80" s="26">
        <v>-2081.37</v>
      </c>
      <c r="F80" s="26">
        <v>605.52</v>
      </c>
      <c r="G80" s="26">
        <v>-2081.37</v>
      </c>
      <c r="H80" s="26">
        <v>605.52</v>
      </c>
      <c r="I80" s="26">
        <v>-2081.37</v>
      </c>
      <c r="J80" s="26">
        <v>605.52</v>
      </c>
      <c r="K80" s="27">
        <v>82871.906883999982</v>
      </c>
      <c r="L80" s="27">
        <v>16066.760000000007</v>
      </c>
      <c r="M80" s="28">
        <f t="shared" si="1"/>
        <v>93035.266883999997</v>
      </c>
    </row>
    <row r="81" spans="1:13">
      <c r="A81" s="30" t="s">
        <v>152</v>
      </c>
      <c r="B81" s="25">
        <v>1437106044</v>
      </c>
      <c r="C81" s="26">
        <v>8894.7000000000007</v>
      </c>
      <c r="D81" s="26">
        <v>0</v>
      </c>
      <c r="E81" s="26">
        <v>8894.7000000000007</v>
      </c>
      <c r="F81" s="26">
        <v>0</v>
      </c>
      <c r="G81" s="26">
        <v>8894.7000000000007</v>
      </c>
      <c r="H81" s="26">
        <v>0</v>
      </c>
      <c r="I81" s="26">
        <v>8894.7000000000007</v>
      </c>
      <c r="J81" s="26">
        <v>0</v>
      </c>
      <c r="K81" s="27">
        <v>12977.432779999999</v>
      </c>
      <c r="L81" s="27">
        <v>1133.8000000000002</v>
      </c>
      <c r="M81" s="28">
        <f t="shared" si="1"/>
        <v>49690.032780000009</v>
      </c>
    </row>
    <row r="82" spans="1:13">
      <c r="A82" s="30" t="s">
        <v>153</v>
      </c>
      <c r="B82" s="25">
        <v>1285373787</v>
      </c>
      <c r="C82" s="26">
        <v>23795.879999999997</v>
      </c>
      <c r="D82" s="26">
        <v>-4227.21</v>
      </c>
      <c r="E82" s="26">
        <v>23795.879999999997</v>
      </c>
      <c r="F82" s="26">
        <v>-4227.21</v>
      </c>
      <c r="G82" s="26">
        <v>23795.879999999997</v>
      </c>
      <c r="H82" s="26">
        <v>-4227.21</v>
      </c>
      <c r="I82" s="26">
        <v>23795.879999999997</v>
      </c>
      <c r="J82" s="26">
        <v>-4227.21</v>
      </c>
      <c r="K82" s="29" t="s">
        <v>154</v>
      </c>
      <c r="L82" s="29" t="s">
        <v>154</v>
      </c>
      <c r="M82" s="28">
        <f t="shared" si="1"/>
        <v>78274.679999999978</v>
      </c>
    </row>
    <row r="83" spans="1:13">
      <c r="A83" s="30" t="s">
        <v>155</v>
      </c>
      <c r="B83" s="25">
        <v>1598703290</v>
      </c>
      <c r="C83" s="26">
        <v>18930.62</v>
      </c>
      <c r="D83" s="26">
        <v>-3554.7799999999997</v>
      </c>
      <c r="E83" s="26">
        <v>18930.62</v>
      </c>
      <c r="F83" s="26">
        <v>-3554.7799999999997</v>
      </c>
      <c r="G83" s="26">
        <v>18930.62</v>
      </c>
      <c r="H83" s="26">
        <v>-3554.7799999999997</v>
      </c>
      <c r="I83" s="26">
        <v>18930.62</v>
      </c>
      <c r="J83" s="26">
        <v>-3554.7799999999997</v>
      </c>
      <c r="K83" s="27">
        <v>6900.2441819999958</v>
      </c>
      <c r="L83" s="27">
        <v>11928.180000000004</v>
      </c>
      <c r="M83" s="28">
        <f t="shared" si="1"/>
        <v>80331.784182000003</v>
      </c>
    </row>
    <row r="84" spans="1:13">
      <c r="A84" s="30" t="s">
        <v>156</v>
      </c>
      <c r="B84" s="25">
        <v>1578501490</v>
      </c>
      <c r="C84" s="26">
        <v>18089.290000000008</v>
      </c>
      <c r="D84" s="26">
        <v>-3016.7200000000003</v>
      </c>
      <c r="E84" s="26">
        <v>18089.290000000008</v>
      </c>
      <c r="F84" s="26">
        <v>-3016.7200000000003</v>
      </c>
      <c r="G84" s="26">
        <v>18089.290000000008</v>
      </c>
      <c r="H84" s="26">
        <v>-3016.7200000000003</v>
      </c>
      <c r="I84" s="26">
        <v>18089.290000000008</v>
      </c>
      <c r="J84" s="26">
        <v>-3016.7200000000003</v>
      </c>
      <c r="K84" s="27">
        <v>65537.948397999993</v>
      </c>
      <c r="L84" s="27">
        <v>14726.639999999998</v>
      </c>
      <c r="M84" s="28">
        <f t="shared" si="1"/>
        <v>140554.86839800002</v>
      </c>
    </row>
    <row r="85" spans="1:13">
      <c r="A85" s="30" t="s">
        <v>157</v>
      </c>
      <c r="B85" s="25">
        <v>1013955525</v>
      </c>
      <c r="C85" s="26">
        <v>28913.999999999993</v>
      </c>
      <c r="D85" s="26">
        <v>-4728.2299999999987</v>
      </c>
      <c r="E85" s="26">
        <v>28913.999999999993</v>
      </c>
      <c r="F85" s="26">
        <v>-4728.2299999999987</v>
      </c>
      <c r="G85" s="26">
        <v>28913.999999999993</v>
      </c>
      <c r="H85" s="26">
        <v>-4728.2299999999987</v>
      </c>
      <c r="I85" s="26">
        <v>28913.999999999993</v>
      </c>
      <c r="J85" s="26">
        <v>-4728.2299999999987</v>
      </c>
      <c r="K85" s="27">
        <v>94386.123415999929</v>
      </c>
      <c r="L85" s="27">
        <v>25335.990000000096</v>
      </c>
      <c r="M85" s="28">
        <f t="shared" si="1"/>
        <v>216465.19341599999</v>
      </c>
    </row>
    <row r="86" spans="1:13">
      <c r="A86" s="24" t="s">
        <v>158</v>
      </c>
      <c r="B86" s="25">
        <v>1972627057</v>
      </c>
      <c r="C86" s="26">
        <v>48523.200000000004</v>
      </c>
      <c r="D86" s="26">
        <v>-8144.1099999999988</v>
      </c>
      <c r="E86" s="26">
        <v>48523.200000000004</v>
      </c>
      <c r="F86" s="26">
        <v>-8144.1099999999988</v>
      </c>
      <c r="G86" s="26">
        <v>48523.200000000004</v>
      </c>
      <c r="H86" s="26">
        <v>-8144.1099999999988</v>
      </c>
      <c r="I86" s="26">
        <v>48523.200000000004</v>
      </c>
      <c r="J86" s="26">
        <v>-8144.1099999999988</v>
      </c>
      <c r="K86" s="31">
        <v>120803.71596799997</v>
      </c>
      <c r="L86" s="27">
        <v>19687.720000000019</v>
      </c>
      <c r="M86" s="28">
        <f t="shared" si="1"/>
        <v>302007.79596800002</v>
      </c>
    </row>
    <row r="87" spans="1:13">
      <c r="A87" s="24" t="s">
        <v>159</v>
      </c>
      <c r="B87" s="25">
        <v>1104913326</v>
      </c>
      <c r="C87" s="26">
        <v>268349.05999999994</v>
      </c>
      <c r="D87" s="26">
        <v>-55244.160000000011</v>
      </c>
      <c r="E87" s="26">
        <v>268349.05999999994</v>
      </c>
      <c r="F87" s="26">
        <v>-55244.160000000011</v>
      </c>
      <c r="G87" s="26">
        <v>268349.05999999994</v>
      </c>
      <c r="H87" s="26">
        <v>-55244.160000000011</v>
      </c>
      <c r="I87" s="26">
        <v>268349.05999999994</v>
      </c>
      <c r="J87" s="26">
        <v>-55244.160000000011</v>
      </c>
      <c r="K87" s="27">
        <v>346597.86254599987</v>
      </c>
      <c r="L87" s="27">
        <v>61751.640000000101</v>
      </c>
      <c r="M87" s="28">
        <f t="shared" si="1"/>
        <v>1260769.1025459997</v>
      </c>
    </row>
    <row r="88" spans="1:13">
      <c r="A88" s="24" t="s">
        <v>160</v>
      </c>
      <c r="B88" s="25">
        <v>1376530725</v>
      </c>
      <c r="C88" s="26">
        <v>79333.480000000054</v>
      </c>
      <c r="D88" s="26">
        <v>-14365.729999999994</v>
      </c>
      <c r="E88" s="26">
        <v>79333.480000000054</v>
      </c>
      <c r="F88" s="26">
        <v>-14365.729999999994</v>
      </c>
      <c r="G88" s="26">
        <v>79333.480000000054</v>
      </c>
      <c r="H88" s="26">
        <v>-14365.729999999994</v>
      </c>
      <c r="I88" s="26">
        <v>79333.480000000054</v>
      </c>
      <c r="J88" s="26">
        <v>-14365.729999999994</v>
      </c>
      <c r="K88" s="27">
        <v>72975.521072999923</v>
      </c>
      <c r="L88" s="27">
        <v>43414.840000000098</v>
      </c>
      <c r="M88" s="28">
        <f t="shared" si="1"/>
        <v>376261.36107300024</v>
      </c>
    </row>
    <row r="89" spans="1:13">
      <c r="A89" s="32" t="s">
        <v>161</v>
      </c>
      <c r="B89" s="33">
        <v>1922098029</v>
      </c>
      <c r="C89" s="26">
        <v>1300226.9899999956</v>
      </c>
      <c r="D89" s="26">
        <v>-228623.82000000007</v>
      </c>
      <c r="E89" s="26">
        <v>1300226.9899999956</v>
      </c>
      <c r="F89" s="26">
        <v>-228623.82000000007</v>
      </c>
      <c r="G89" s="26">
        <v>1300226.9899999956</v>
      </c>
      <c r="H89" s="26">
        <v>-228623.82000000007</v>
      </c>
      <c r="I89" s="26">
        <v>1300226.9899999956</v>
      </c>
      <c r="J89" s="26">
        <v>-228623.82000000007</v>
      </c>
      <c r="K89" s="27">
        <v>2775232.0425440152</v>
      </c>
      <c r="L89" s="27">
        <v>595474.39999997872</v>
      </c>
      <c r="M89" s="28">
        <f t="shared" si="1"/>
        <v>7657119.1225439748</v>
      </c>
    </row>
    <row r="90" spans="1:13">
      <c r="A90" s="24" t="s">
        <v>162</v>
      </c>
      <c r="B90" s="25">
        <v>1750463873</v>
      </c>
      <c r="C90" s="26">
        <v>53067.100000000006</v>
      </c>
      <c r="D90" s="26">
        <v>-10536.339999999998</v>
      </c>
      <c r="E90" s="26">
        <v>53067.100000000006</v>
      </c>
      <c r="F90" s="26">
        <v>-10536.339999999998</v>
      </c>
      <c r="G90" s="26">
        <v>53067.100000000006</v>
      </c>
      <c r="H90" s="26">
        <v>-10536.339999999998</v>
      </c>
      <c r="I90" s="26">
        <v>53067.100000000006</v>
      </c>
      <c r="J90" s="26">
        <v>-10536.339999999998</v>
      </c>
      <c r="K90" s="27">
        <v>201831.76899599997</v>
      </c>
      <c r="L90" s="27">
        <v>24742.000000000015</v>
      </c>
      <c r="M90" s="28">
        <f t="shared" si="1"/>
        <v>396696.80899599998</v>
      </c>
    </row>
    <row r="91" spans="1:13">
      <c r="A91" s="24" t="s">
        <v>163</v>
      </c>
      <c r="B91" s="25">
        <v>1790821817</v>
      </c>
      <c r="C91" s="26">
        <v>21217.069999999992</v>
      </c>
      <c r="D91" s="26">
        <v>-3212.4</v>
      </c>
      <c r="E91" s="26">
        <v>21217.069999999992</v>
      </c>
      <c r="F91" s="26">
        <v>-3212.4</v>
      </c>
      <c r="G91" s="26">
        <v>21217.069999999992</v>
      </c>
      <c r="H91" s="26">
        <v>-3212.4</v>
      </c>
      <c r="I91" s="26">
        <v>21217.069999999992</v>
      </c>
      <c r="J91" s="26">
        <v>-3212.4</v>
      </c>
      <c r="K91" s="27">
        <v>38021.535681999987</v>
      </c>
      <c r="L91" s="27">
        <v>28105.54</v>
      </c>
      <c r="M91" s="28">
        <f t="shared" si="1"/>
        <v>138145.75568199996</v>
      </c>
    </row>
    <row r="92" spans="1:13">
      <c r="A92" s="24" t="s">
        <v>164</v>
      </c>
      <c r="B92" s="25">
        <v>1154363380</v>
      </c>
      <c r="C92" s="26">
        <v>122724.35999999984</v>
      </c>
      <c r="D92" s="26">
        <v>-21602.320000000047</v>
      </c>
      <c r="E92" s="26">
        <v>122724.35999999984</v>
      </c>
      <c r="F92" s="26">
        <v>-21602.320000000047</v>
      </c>
      <c r="G92" s="26">
        <v>122724.35999999984</v>
      </c>
      <c r="H92" s="26">
        <v>-21602.320000000047</v>
      </c>
      <c r="I92" s="26">
        <v>122724.35999999984</v>
      </c>
      <c r="J92" s="26">
        <v>-21602.320000000047</v>
      </c>
      <c r="K92" s="27">
        <v>370561.06500399992</v>
      </c>
      <c r="L92" s="27">
        <v>146038.31000000011</v>
      </c>
      <c r="M92" s="28">
        <f t="shared" si="1"/>
        <v>921087.53500399902</v>
      </c>
    </row>
    <row r="93" spans="1:13">
      <c r="A93" s="34" t="s">
        <v>165</v>
      </c>
      <c r="B93" s="35">
        <v>1669539458</v>
      </c>
      <c r="C93" s="26">
        <v>96036.250000000029</v>
      </c>
      <c r="D93" s="26">
        <v>-17313.369999999995</v>
      </c>
      <c r="E93" s="26">
        <v>96036.250000000029</v>
      </c>
      <c r="F93" s="26">
        <v>-17313.369999999995</v>
      </c>
      <c r="G93" s="26">
        <v>96036.250000000029</v>
      </c>
      <c r="H93" s="26">
        <v>-17313.369999999995</v>
      </c>
      <c r="I93" s="26">
        <v>96036.250000000029</v>
      </c>
      <c r="J93" s="26">
        <v>-17313.369999999995</v>
      </c>
      <c r="K93" s="36">
        <v>243707.34579099994</v>
      </c>
      <c r="L93" s="27">
        <v>94186.390000000087</v>
      </c>
      <c r="M93" s="28">
        <f t="shared" si="1"/>
        <v>652785.25579100021</v>
      </c>
    </row>
    <row r="94" spans="1:13">
      <c r="A94" s="37" t="s">
        <v>166</v>
      </c>
      <c r="B94" s="35">
        <v>1932281540</v>
      </c>
      <c r="C94" s="26">
        <v>200169.66999999969</v>
      </c>
      <c r="D94" s="26">
        <v>-33568.35</v>
      </c>
      <c r="E94" s="26">
        <v>200169.66999999969</v>
      </c>
      <c r="F94" s="26">
        <v>-33568.35</v>
      </c>
      <c r="G94" s="26">
        <v>200169.66999999969</v>
      </c>
      <c r="H94" s="26">
        <v>-33568.35</v>
      </c>
      <c r="I94" s="26">
        <v>200169.66999999969</v>
      </c>
      <c r="J94" s="26">
        <v>-33568.35</v>
      </c>
      <c r="K94" s="28">
        <v>425428.49568699894</v>
      </c>
      <c r="L94" s="28">
        <v>137500.23000000147</v>
      </c>
      <c r="M94" s="28">
        <f t="shared" si="1"/>
        <v>1229334.0056869993</v>
      </c>
    </row>
    <row r="95" spans="1:13">
      <c r="A95" s="37" t="s">
        <v>167</v>
      </c>
      <c r="B95" s="35">
        <v>1083651434</v>
      </c>
      <c r="C95" s="26">
        <v>41473.920000000027</v>
      </c>
      <c r="D95" s="26">
        <v>-6854.189999999996</v>
      </c>
      <c r="E95" s="26">
        <v>41473.920000000027</v>
      </c>
      <c r="F95" s="26">
        <v>-6854.189999999996</v>
      </c>
      <c r="G95" s="26">
        <v>41473.920000000027</v>
      </c>
      <c r="H95" s="26">
        <v>-6854.189999999996</v>
      </c>
      <c r="I95" s="26">
        <v>41473.920000000027</v>
      </c>
      <c r="J95" s="26">
        <v>-6854.189999999996</v>
      </c>
      <c r="K95" s="36">
        <v>237366.49553499997</v>
      </c>
      <c r="L95" s="27">
        <v>42146.900000000038</v>
      </c>
      <c r="M95" s="28">
        <f t="shared" si="1"/>
        <v>417992.31553500006</v>
      </c>
    </row>
    <row r="96" spans="1:13">
      <c r="A96" s="38" t="s">
        <v>168</v>
      </c>
      <c r="B96" s="35">
        <v>1932715372</v>
      </c>
      <c r="C96" s="26">
        <v>55024.060000000012</v>
      </c>
      <c r="D96" s="26">
        <v>-8617.9600000000009</v>
      </c>
      <c r="E96" s="26">
        <v>55024.060000000012</v>
      </c>
      <c r="F96" s="26">
        <v>-8617.9600000000009</v>
      </c>
      <c r="G96" s="26">
        <v>55024.060000000012</v>
      </c>
      <c r="H96" s="26">
        <v>-8617.9600000000009</v>
      </c>
      <c r="I96" s="26">
        <v>55024.060000000012</v>
      </c>
      <c r="J96" s="26">
        <v>-8617.9600000000009</v>
      </c>
      <c r="K96" s="39">
        <v>160825.085291</v>
      </c>
      <c r="L96" s="29">
        <v>49273.03</v>
      </c>
      <c r="M96" s="28">
        <f t="shared" si="1"/>
        <v>395722.51529100002</v>
      </c>
    </row>
    <row r="98" spans="3:13">
      <c r="C98" s="40">
        <v>13833301.460000001</v>
      </c>
      <c r="D98" s="40">
        <v>-2392113.4099999964</v>
      </c>
      <c r="E98" s="40">
        <v>13833301.460000001</v>
      </c>
      <c r="F98" s="40">
        <v>-2392113.4099999964</v>
      </c>
      <c r="G98" s="40">
        <v>13833301.460000001</v>
      </c>
      <c r="H98" s="40">
        <v>-2392113.4099999964</v>
      </c>
      <c r="I98" s="40">
        <v>13833301.460000001</v>
      </c>
      <c r="J98" s="40">
        <v>-2392113.4099999964</v>
      </c>
      <c r="K98" s="40">
        <v>33065995.179308038</v>
      </c>
      <c r="L98" s="40">
        <v>8781677.5499999709</v>
      </c>
      <c r="M98" s="40">
        <v>87612424.929308027</v>
      </c>
    </row>
    <row r="101" spans="3:13">
      <c r="M101" s="41"/>
    </row>
    <row r="104" spans="3:13">
      <c r="M104"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Narrative for Budget Estimates</vt:lpstr>
      <vt:lpstr>Local Health Department</vt:lpstr>
      <vt:lpstr>Public Ambulance Provider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Mathewson, John</dc:creator>
  <cp:lastModifiedBy>Stegenga, Richard A</cp:lastModifiedBy>
  <dcterms:created xsi:type="dcterms:W3CDTF">2025-02-11T21:56:37Z</dcterms:created>
  <dcterms:modified xsi:type="dcterms:W3CDTF">2025-02-13T17:12:17Z</dcterms:modified>
</cp:coreProperties>
</file>