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25\CDSS\"/>
    </mc:Choice>
  </mc:AlternateContent>
  <xr:revisionPtr revIDLastSave="0" documentId="13_ncr:1_{56258910-A97A-4050-857C-7D63DDDE495E}" xr6:coauthVersionLast="47" xr6:coauthVersionMax="47" xr10:uidLastSave="{00000000-0000-0000-0000-000000000000}"/>
  <bookViews>
    <workbookView xWindow="-19308" yWindow="612" windowWidth="19416" windowHeight="14976" tabRatio="905" firstSheet="1" activeTab="1" xr2:uid="{00000000-000D-0000-FFFF-FFFF00000000}"/>
  </bookViews>
  <sheets>
    <sheet name="READ ME FIRST" sheetId="122" state="hidden" r:id="rId1"/>
    <sheet name="SFY 2025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2025 PROJECTED'!$A$1:$G$65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2025 PROJECTED'!$1:$4</definedName>
    <definedName name="_xlnm.Print_Titles" localSheetId="2">'TRANSADMIN YTD DEC 2014'!$1:$4</definedName>
    <definedName name="TO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4" l="1"/>
  <c r="D59" i="4" l="1"/>
  <c r="F27" i="4" l="1"/>
  <c r="F55" i="4"/>
  <c r="F54" i="4"/>
  <c r="F12" i="4" l="1"/>
  <c r="H12" i="4" s="1"/>
  <c r="F30" i="4"/>
  <c r="F67" i="4"/>
  <c r="F46" i="4" l="1"/>
  <c r="H46" i="4" s="1"/>
  <c r="H55" i="4"/>
  <c r="H54" i="4"/>
  <c r="H30" i="4"/>
  <c r="H27" i="4"/>
  <c r="G110" i="124" l="1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C103" i="125"/>
  <c r="C102" i="125"/>
  <c r="C101" i="125"/>
  <c r="C100" i="125"/>
  <c r="C99" i="125"/>
  <c r="C98" i="125"/>
  <c r="C97" i="125"/>
  <c r="C96" i="125"/>
  <c r="C95" i="125"/>
  <c r="C94" i="125"/>
  <c r="C93" i="125"/>
  <c r="C92" i="125"/>
  <c r="C91" i="125"/>
  <c r="C90" i="125"/>
  <c r="C89" i="125"/>
  <c r="C88" i="125"/>
  <c r="C87" i="125"/>
  <c r="C86" i="125"/>
  <c r="C85" i="125"/>
  <c r="C84" i="125"/>
  <c r="C83" i="125"/>
  <c r="C82" i="125"/>
  <c r="C81" i="125"/>
  <c r="C80" i="125"/>
  <c r="C79" i="125"/>
  <c r="C78" i="125"/>
  <c r="C77" i="125"/>
  <c r="C76" i="125"/>
  <c r="C75" i="125"/>
  <c r="C74" i="125"/>
  <c r="C73" i="125"/>
  <c r="C72" i="125"/>
  <c r="C71" i="125"/>
  <c r="C70" i="125"/>
  <c r="C69" i="125"/>
  <c r="C68" i="125"/>
  <c r="C67" i="125"/>
  <c r="C66" i="125"/>
  <c r="C65" i="125"/>
  <c r="C64" i="125"/>
  <c r="C63" i="125"/>
  <c r="C62" i="125"/>
  <c r="C61" i="125"/>
  <c r="C60" i="125"/>
  <c r="C59" i="125"/>
  <c r="C58" i="125"/>
  <c r="C57" i="125"/>
  <c r="C56" i="125"/>
  <c r="C55" i="125"/>
  <c r="C54" i="125"/>
  <c r="C53" i="125"/>
  <c r="C52" i="125"/>
  <c r="C51" i="125"/>
  <c r="C50" i="125"/>
  <c r="C49" i="125"/>
  <c r="C48" i="125"/>
  <c r="C47" i="125"/>
  <c r="C46" i="125"/>
  <c r="C45" i="125"/>
  <c r="C44" i="125"/>
  <c r="C43" i="125"/>
  <c r="C42" i="125"/>
  <c r="C41" i="125"/>
  <c r="C40" i="125"/>
  <c r="C39" i="125"/>
  <c r="C38" i="125"/>
  <c r="C37" i="125"/>
  <c r="C36" i="125"/>
  <c r="C35" i="125"/>
  <c r="C34" i="125"/>
  <c r="C33" i="125"/>
  <c r="C32" i="125"/>
  <c r="C31" i="125"/>
  <c r="C30" i="125"/>
  <c r="C29" i="125"/>
  <c r="C28" i="125"/>
  <c r="C27" i="125"/>
  <c r="C26" i="125"/>
  <c r="C25" i="125"/>
  <c r="C24" i="125"/>
  <c r="C23" i="125"/>
  <c r="C22" i="125"/>
  <c r="C21" i="125"/>
  <c r="C20" i="125"/>
  <c r="C19" i="125"/>
  <c r="C18" i="125"/>
  <c r="C17" i="125"/>
  <c r="C16" i="125"/>
  <c r="C15" i="125"/>
  <c r="C14" i="125"/>
  <c r="C13" i="125"/>
  <c r="C12" i="125"/>
  <c r="C11" i="125"/>
  <c r="C10" i="125"/>
  <c r="C9" i="125"/>
  <c r="C8" i="125"/>
  <c r="C7" i="125"/>
  <c r="C6" i="125"/>
  <c r="C5" i="125"/>
  <c r="I93" i="113" l="1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I105" i="113" l="1"/>
  <c r="F8" i="4" l="1"/>
  <c r="H8" i="4" s="1"/>
  <c r="F31" i="4"/>
  <c r="H31" i="4" s="1"/>
  <c r="F36" i="4"/>
  <c r="H36" i="4" s="1"/>
  <c r="F43" i="4"/>
  <c r="F35" i="4"/>
  <c r="H35" i="4" s="1"/>
  <c r="F32" i="4"/>
  <c r="H32" i="4" s="1"/>
  <c r="E59" i="4"/>
  <c r="H43" i="4" l="1"/>
  <c r="F25" i="4"/>
  <c r="H25" i="4" s="1"/>
  <c r="F39" i="4"/>
  <c r="H39" i="4" s="1"/>
  <c r="F11" i="4"/>
  <c r="H11" i="4" s="1"/>
  <c r="F33" i="4"/>
  <c r="H33" i="4" s="1"/>
  <c r="F9" i="4"/>
  <c r="H9" i="4" s="1"/>
  <c r="F13" i="4"/>
  <c r="H13" i="4" s="1"/>
  <c r="F53" i="4"/>
  <c r="H53" i="4" s="1"/>
  <c r="F42" i="4"/>
  <c r="H42" i="4" s="1"/>
  <c r="F14" i="4"/>
  <c r="H14" i="4" s="1"/>
  <c r="F52" i="4"/>
  <c r="H52" i="4" s="1"/>
  <c r="F41" i="4"/>
  <c r="H41" i="4" s="1"/>
  <c r="F24" i="4"/>
  <c r="H24" i="4" s="1"/>
  <c r="F57" i="4"/>
  <c r="H57" i="4" s="1"/>
  <c r="F51" i="4"/>
  <c r="H51" i="4" s="1"/>
  <c r="F10" i="4"/>
  <c r="H10" i="4" s="1"/>
  <c r="F23" i="4"/>
  <c r="H23" i="4" s="1"/>
  <c r="F38" i="4"/>
  <c r="H38" i="4" s="1"/>
  <c r="F6" i="4"/>
  <c r="H6" i="4" s="1"/>
  <c r="F37" i="4"/>
  <c r="H37" i="4" s="1"/>
  <c r="F28" i="4"/>
  <c r="H28" i="4" s="1"/>
  <c r="F47" i="4"/>
  <c r="H47" i="4" s="1"/>
  <c r="F26" i="4"/>
  <c r="H26" i="4" s="1"/>
  <c r="F56" i="4"/>
  <c r="F49" i="4"/>
  <c r="H49" i="4" s="1"/>
  <c r="F22" i="4"/>
  <c r="H22" i="4" s="1"/>
  <c r="F17" i="4"/>
  <c r="H17" i="4" s="1"/>
  <c r="F29" i="4"/>
  <c r="H29" i="4" s="1"/>
  <c r="F48" i="4"/>
  <c r="H48" i="4" s="1"/>
  <c r="F21" i="4"/>
  <c r="H21" i="4" s="1"/>
  <c r="F34" i="4"/>
  <c r="H34" i="4" s="1"/>
  <c r="F19" i="4"/>
  <c r="H19" i="4" s="1"/>
  <c r="F44" i="4"/>
  <c r="H44" i="4" s="1"/>
  <c r="F40" i="4"/>
  <c r="H40" i="4" s="1"/>
  <c r="F18" i="4"/>
  <c r="H18" i="4" s="1"/>
  <c r="F5" i="4"/>
  <c r="F15" i="4"/>
  <c r="H15" i="4" s="1"/>
  <c r="F50" i="4"/>
  <c r="H50" i="4" s="1"/>
  <c r="F16" i="4"/>
  <c r="H16" i="4" s="1"/>
  <c r="F20" i="4"/>
  <c r="H20" i="4" s="1"/>
  <c r="F7" i="4"/>
  <c r="H7" i="4" s="1"/>
  <c r="F45" i="4"/>
  <c r="H45" i="4" s="1"/>
  <c r="H56" i="4" l="1"/>
  <c r="F59" i="4"/>
  <c r="E57" i="125" s="1"/>
  <c r="H5" i="4"/>
  <c r="D72" i="125"/>
  <c r="D96" i="125"/>
  <c r="D82" i="125"/>
  <c r="D37" i="125"/>
  <c r="D65" i="125"/>
  <c r="D88" i="125"/>
  <c r="D99" i="125"/>
  <c r="D12" i="125"/>
  <c r="D5" i="125"/>
  <c r="D31" i="125"/>
  <c r="D55" i="125"/>
  <c r="D22" i="125"/>
  <c r="D41" i="125"/>
  <c r="D89" i="125"/>
  <c r="D77" i="125"/>
  <c r="D29" i="125"/>
  <c r="D44" i="125"/>
  <c r="D64" i="125"/>
  <c r="D20" i="125"/>
  <c r="D93" i="125"/>
  <c r="D18" i="125"/>
  <c r="D46" i="125"/>
  <c r="D7" i="125"/>
  <c r="D90" i="125"/>
  <c r="D33" i="125"/>
  <c r="D56" i="125"/>
  <c r="D50" i="125"/>
  <c r="D61" i="125"/>
  <c r="D34" i="125"/>
  <c r="D63" i="125"/>
  <c r="D52" i="125"/>
  <c r="D75" i="125"/>
  <c r="D102" i="125"/>
  <c r="D47" i="125"/>
  <c r="D48" i="125"/>
  <c r="D66" i="125"/>
  <c r="D74" i="125"/>
  <c r="D97" i="125"/>
  <c r="D23" i="125"/>
  <c r="D84" i="125"/>
  <c r="D32" i="125"/>
  <c r="D43" i="125"/>
  <c r="D11" i="125"/>
  <c r="D83" i="125"/>
  <c r="D101" i="125"/>
  <c r="D26" i="125"/>
  <c r="D25" i="125"/>
  <c r="D38" i="125"/>
  <c r="D40" i="125"/>
  <c r="D86" i="125"/>
  <c r="D59" i="125"/>
  <c r="D98" i="125"/>
  <c r="D100" i="125"/>
  <c r="D10" i="125"/>
  <c r="D70" i="125"/>
  <c r="D6" i="125"/>
  <c r="D92" i="125"/>
  <c r="D13" i="125"/>
  <c r="D27" i="125"/>
  <c r="D49" i="125"/>
  <c r="D103" i="125"/>
  <c r="D24" i="125"/>
  <c r="D21" i="125"/>
  <c r="D60" i="125"/>
  <c r="D81" i="125"/>
  <c r="D87" i="125"/>
  <c r="D80" i="125"/>
  <c r="D85" i="125"/>
  <c r="D35" i="125"/>
  <c r="D76" i="125"/>
  <c r="D36" i="125"/>
  <c r="D9" i="125"/>
  <c r="D14" i="125"/>
  <c r="D54" i="125"/>
  <c r="D57" i="125"/>
  <c r="D67" i="125"/>
  <c r="D39" i="125"/>
  <c r="D79" i="125"/>
  <c r="D42" i="125"/>
  <c r="D45" i="125"/>
  <c r="D19" i="125"/>
  <c r="D30" i="125"/>
  <c r="D62" i="125"/>
  <c r="D51" i="125"/>
  <c r="D71" i="125"/>
  <c r="D17" i="125"/>
  <c r="D78" i="125"/>
  <c r="D15" i="125"/>
  <c r="D69" i="125"/>
  <c r="D8" i="125"/>
  <c r="D104" i="125"/>
  <c r="D68" i="125"/>
  <c r="D73" i="125"/>
  <c r="D95" i="125"/>
  <c r="D16" i="125"/>
  <c r="D28" i="125"/>
  <c r="D58" i="125"/>
  <c r="D94" i="125"/>
  <c r="D53" i="125"/>
  <c r="D91" i="125"/>
  <c r="H59" i="4" l="1"/>
  <c r="E98" i="125"/>
  <c r="F98" i="125" s="1"/>
  <c r="E62" i="125"/>
  <c r="F62" i="125" s="1"/>
  <c r="E92" i="125"/>
  <c r="F92" i="125" s="1"/>
  <c r="E12" i="125"/>
  <c r="F12" i="125" s="1"/>
  <c r="E10" i="125"/>
  <c r="F10" i="125" s="1"/>
  <c r="E45" i="125"/>
  <c r="F45" i="125" s="1"/>
  <c r="E13" i="125"/>
  <c r="F13" i="125" s="1"/>
  <c r="E18" i="125"/>
  <c r="F18" i="125" s="1"/>
  <c r="E100" i="125"/>
  <c r="F100" i="125" s="1"/>
  <c r="E29" i="125"/>
  <c r="F29" i="125" s="1"/>
  <c r="E96" i="125"/>
  <c r="F96" i="125" s="1"/>
  <c r="E47" i="125"/>
  <c r="F47" i="125" s="1"/>
  <c r="E55" i="125"/>
  <c r="F55" i="125" s="1"/>
  <c r="E60" i="125"/>
  <c r="F60" i="125" s="1"/>
  <c r="E85" i="125"/>
  <c r="F85" i="125" s="1"/>
  <c r="E39" i="125"/>
  <c r="F39" i="125" s="1"/>
  <c r="E89" i="125"/>
  <c r="F89" i="125" s="1"/>
  <c r="E83" i="125"/>
  <c r="F83" i="125" s="1"/>
  <c r="E81" i="125"/>
  <c r="F81" i="125" s="1"/>
  <c r="E103" i="125"/>
  <c r="F103" i="125" s="1"/>
  <c r="E16" i="125"/>
  <c r="F16" i="125" s="1"/>
  <c r="E101" i="125"/>
  <c r="F101" i="125" s="1"/>
  <c r="E6" i="125"/>
  <c r="F6" i="125" s="1"/>
  <c r="E97" i="125"/>
  <c r="F97" i="125" s="1"/>
  <c r="E51" i="125"/>
  <c r="F51" i="125" s="1"/>
  <c r="E58" i="125"/>
  <c r="F58" i="125" s="1"/>
  <c r="E52" i="125"/>
  <c r="F52" i="125" s="1"/>
  <c r="E8" i="125"/>
  <c r="F8" i="125" s="1"/>
  <c r="E93" i="125"/>
  <c r="F93" i="125" s="1"/>
  <c r="E19" i="125"/>
  <c r="F19" i="125" s="1"/>
  <c r="E59" i="125"/>
  <c r="F59" i="125" s="1"/>
  <c r="E80" i="125"/>
  <c r="F80" i="125" s="1"/>
  <c r="E50" i="125"/>
  <c r="F50" i="125" s="1"/>
  <c r="E77" i="125"/>
  <c r="F77" i="125" s="1"/>
  <c r="E104" i="125"/>
  <c r="F104" i="125" s="1"/>
  <c r="E88" i="125"/>
  <c r="F88" i="125" s="1"/>
  <c r="E15" i="125"/>
  <c r="F15" i="125" s="1"/>
  <c r="E72" i="125"/>
  <c r="F72" i="125" s="1"/>
  <c r="E73" i="125"/>
  <c r="F73" i="125" s="1"/>
  <c r="E94" i="125"/>
  <c r="F94" i="125" s="1"/>
  <c r="E23" i="125"/>
  <c r="F23" i="125" s="1"/>
  <c r="E76" i="125"/>
  <c r="F76" i="125" s="1"/>
  <c r="E63" i="125"/>
  <c r="F63" i="125" s="1"/>
  <c r="E9" i="125"/>
  <c r="F9" i="125" s="1"/>
  <c r="E56" i="125"/>
  <c r="F56" i="125" s="1"/>
  <c r="E75" i="125"/>
  <c r="F75" i="125" s="1"/>
  <c r="E46" i="125"/>
  <c r="F46" i="125" s="1"/>
  <c r="E86" i="125"/>
  <c r="F86" i="125" s="1"/>
  <c r="E21" i="125"/>
  <c r="F21" i="125" s="1"/>
  <c r="E33" i="125"/>
  <c r="F33" i="125" s="1"/>
  <c r="E67" i="125"/>
  <c r="F67" i="125" s="1"/>
  <c r="E69" i="125"/>
  <c r="F69" i="125" s="1"/>
  <c r="E95" i="125"/>
  <c r="F95" i="125" s="1"/>
  <c r="E25" i="125"/>
  <c r="F25" i="125" s="1"/>
  <c r="E53" i="125"/>
  <c r="F53" i="125" s="1"/>
  <c r="E30" i="125"/>
  <c r="F30" i="125" s="1"/>
  <c r="E70" i="125"/>
  <c r="F70" i="125" s="1"/>
  <c r="E71" i="125"/>
  <c r="F71" i="125" s="1"/>
  <c r="E84" i="125"/>
  <c r="F84" i="125" s="1"/>
  <c r="E68" i="125"/>
  <c r="F68" i="125" s="1"/>
  <c r="E90" i="125"/>
  <c r="F90" i="125" s="1"/>
  <c r="E5" i="125"/>
  <c r="F5" i="125" s="1"/>
  <c r="E102" i="125"/>
  <c r="F102" i="125" s="1"/>
  <c r="E49" i="125"/>
  <c r="F49" i="125" s="1"/>
  <c r="E64" i="125"/>
  <c r="F64" i="125" s="1"/>
  <c r="E26" i="125"/>
  <c r="F26" i="125" s="1"/>
  <c r="E11" i="125"/>
  <c r="F11" i="125" s="1"/>
  <c r="E28" i="125"/>
  <c r="F28" i="125" s="1"/>
  <c r="E22" i="125"/>
  <c r="F22" i="125" s="1"/>
  <c r="E44" i="125"/>
  <c r="F44" i="125" s="1"/>
  <c r="E87" i="125"/>
  <c r="F87" i="125" s="1"/>
  <c r="E99" i="125"/>
  <c r="F99" i="125" s="1"/>
  <c r="E48" i="125"/>
  <c r="F48" i="125" s="1"/>
  <c r="E66" i="125"/>
  <c r="F66" i="125" s="1"/>
  <c r="E20" i="125"/>
  <c r="F20" i="125" s="1"/>
  <c r="E65" i="125"/>
  <c r="F65" i="125" s="1"/>
  <c r="E32" i="125"/>
  <c r="F32" i="125" s="1"/>
  <c r="E34" i="125"/>
  <c r="F34" i="125" s="1"/>
  <c r="E36" i="125"/>
  <c r="F36" i="125" s="1"/>
  <c r="E61" i="125"/>
  <c r="F61" i="125" s="1"/>
  <c r="E24" i="125"/>
  <c r="F24" i="125" s="1"/>
  <c r="E35" i="125"/>
  <c r="F35" i="125" s="1"/>
  <c r="E7" i="125"/>
  <c r="F7" i="125" s="1"/>
  <c r="E42" i="125"/>
  <c r="F42" i="125" s="1"/>
  <c r="E82" i="125"/>
  <c r="F82" i="125" s="1"/>
  <c r="E74" i="125"/>
  <c r="F74" i="125" s="1"/>
  <c r="E27" i="125"/>
  <c r="F27" i="125" s="1"/>
  <c r="E31" i="125"/>
  <c r="F31" i="125" s="1"/>
  <c r="E41" i="125"/>
  <c r="F41" i="125" s="1"/>
  <c r="E43" i="125"/>
  <c r="F43" i="125" s="1"/>
  <c r="E37" i="125"/>
  <c r="F37" i="125" s="1"/>
  <c r="E79" i="125"/>
  <c r="F79" i="125" s="1"/>
  <c r="E38" i="125"/>
  <c r="F38" i="125" s="1"/>
  <c r="E91" i="125"/>
  <c r="F91" i="125" s="1"/>
  <c r="E54" i="125"/>
  <c r="F54" i="125" s="1"/>
  <c r="E14" i="125"/>
  <c r="F14" i="125" s="1"/>
  <c r="E78" i="125"/>
  <c r="F78" i="125" s="1"/>
  <c r="E17" i="125"/>
  <c r="F17" i="125" s="1"/>
  <c r="E40" i="125"/>
  <c r="F40" i="125" s="1"/>
  <c r="F57" i="125"/>
  <c r="D106" i="125"/>
  <c r="E106" i="125" l="1"/>
  <c r="F106" i="125"/>
</calcChain>
</file>

<file path=xl/sharedStrings.xml><?xml version="1.0" encoding="utf-8"?>
<sst xmlns="http://schemas.openxmlformats.org/spreadsheetml/2006/main" count="626" uniqueCount="533">
  <si>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</si>
  <si>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</si>
  <si>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</si>
  <si>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</si>
  <si>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</si>
  <si>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</si>
  <si>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</si>
  <si>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</si>
  <si>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</si>
  <si>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</si>
  <si>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</si>
  <si>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</si>
  <si>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</si>
  <si>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</si>
  <si>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</si>
  <si>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</si>
  <si>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</si>
  <si>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</si>
  <si>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</si>
  <si>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</si>
  <si>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</si>
  <si>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</si>
  <si>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</si>
  <si>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</si>
  <si>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</si>
  <si>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</si>
  <si>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</si>
  <si>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</si>
  <si>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</si>
  <si>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</si>
  <si>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</si>
  <si>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</si>
  <si>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</si>
  <si>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</si>
  <si>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</si>
  <si>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</si>
  <si>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</si>
  <si>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</si>
  <si>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</si>
  <si>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</si>
  <si>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</si>
  <si>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</si>
  <si>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</si>
  <si>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</si>
  <si>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</si>
  <si>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</si>
  <si>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</si>
  <si>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</si>
  <si>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</si>
  <si>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</si>
  <si>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</si>
  <si>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</si>
  <si>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</si>
  <si>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</si>
  <si>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</si>
  <si>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</si>
  <si>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</si>
  <si>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</si>
  <si>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</si>
  <si>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</si>
  <si>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</si>
  <si>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</si>
  <si>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</si>
  <si>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</si>
  <si>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</si>
  <si>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</si>
  <si>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</si>
  <si>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</si>
  <si>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</si>
  <si>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</si>
  <si>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</si>
  <si>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</si>
  <si>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</si>
  <si>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</si>
  <si>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</si>
  <si>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</si>
  <si>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</si>
  <si>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</si>
  <si>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</si>
  <si>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</si>
  <si>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</si>
  <si>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</si>
  <si>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</si>
  <si>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</si>
  <si>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</si>
  <si>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</si>
  <si>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</si>
  <si>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</si>
  <si>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</si>
  <si>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</si>
  <si>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</si>
  <si>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</si>
  <si>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</si>
  <si>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</si>
  <si>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</si>
  <si>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</si>
  <si>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</si>
  <si>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</si>
  <si>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</si>
  <si>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</si>
  <si>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</si>
  <si>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</si>
  <si>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</si>
  <si>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</si>
  <si>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</si>
  <si>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</si>
  <si>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</si>
  <si>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</si>
  <si>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</si>
  <si>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</si>
  <si>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</si>
  <si>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</si>
  <si>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</si>
  <si>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</si>
  <si>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</si>
  <si>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</si>
  <si>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</si>
  <si>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</si>
  <si>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</si>
  <si>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</si>
  <si>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</si>
  <si>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</si>
  <si>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</si>
  <si>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</si>
  <si>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</si>
  <si>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</si>
  <si>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</si>
  <si>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</si>
  <si>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</si>
  <si>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</si>
  <si>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</si>
  <si>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</si>
  <si>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</si>
  <si>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</si>
  <si>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</si>
  <si>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</si>
  <si>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</si>
  <si>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</si>
  <si>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</si>
  <si>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</si>
  <si>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</si>
  <si>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</si>
  <si>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</si>
  <si>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</si>
  <si>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</si>
  <si>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</si>
  <si>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</si>
  <si>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</si>
  <si>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</si>
  <si>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</si>
  <si>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</si>
  <si>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</si>
  <si>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</si>
  <si>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</si>
  <si>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</si>
  <si>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</si>
  <si>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</si>
  <si>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</si>
  <si>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</si>
  <si>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</si>
  <si>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</si>
  <si>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</si>
  <si>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</si>
  <si>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</si>
  <si>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</si>
  <si>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</si>
  <si>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</si>
  <si>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</si>
  <si>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</si>
  <si>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</si>
  <si>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</si>
  <si>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</si>
  <si>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</si>
  <si>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</si>
  <si>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</si>
  <si>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</si>
  <si>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</si>
  <si>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</si>
  <si>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</si>
  <si>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</si>
  <si>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</si>
  <si>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</si>
  <si>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</si>
  <si>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</si>
  <si>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</si>
  <si>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</si>
  <si>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</si>
  <si>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</si>
  <si>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</si>
  <si>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</si>
  <si>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</si>
  <si>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</si>
  <si>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</si>
  <si>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</si>
  <si>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</si>
  <si>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</si>
  <si>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</si>
  <si>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</si>
  <si>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</si>
  <si>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</si>
  <si>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</si>
  <si>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</si>
  <si>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</si>
  <si>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</si>
  <si>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</si>
  <si>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</si>
  <si>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</si>
  <si>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</si>
  <si>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</si>
  <si>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</si>
  <si>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</si>
  <si>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</si>
  <si>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</si>
  <si>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</si>
  <si>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</si>
  <si>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</si>
  <si>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</si>
  <si>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</si>
  <si>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</si>
  <si>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</si>
  <si>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</si>
  <si>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</si>
  <si>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</si>
  <si>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</si>
  <si>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</si>
  <si>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</si>
  <si>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</si>
  <si>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</si>
  <si>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</si>
  <si>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</si>
  <si>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</si>
  <si>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</si>
  <si>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</si>
  <si>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</si>
  <si>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</si>
  <si>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</si>
  <si>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</si>
  <si>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</si>
  <si>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</si>
  <si>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</si>
  <si>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</si>
  <si>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</si>
  <si>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</si>
  <si>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</si>
  <si>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</si>
  <si>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</si>
  <si>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</si>
  <si>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</si>
  <si>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</si>
  <si>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</si>
  <si>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</si>
  <si>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</si>
  <si>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</si>
  <si>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</si>
  <si>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</si>
  <si>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</si>
  <si>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</si>
  <si>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</si>
  <si>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</si>
  <si>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</si>
  <si>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</si>
  <si>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</si>
  <si>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</si>
  <si>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</si>
  <si>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</si>
  <si>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</si>
  <si>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</si>
  <si>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</si>
  <si>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</si>
  <si>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</si>
  <si>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</si>
  <si>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</si>
  <si>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</si>
  <si>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</si>
  <si>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</si>
  <si>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</si>
  <si>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</si>
  <si>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</si>
  <si>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</si>
  <si>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</si>
  <si>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</si>
  <si>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</si>
  <si>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</si>
  <si>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</si>
  <si>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</si>
  <si>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</si>
  <si>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</si>
  <si>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</si>
  <si>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PERSONAL CARE SERVICES</t>
  </si>
  <si>
    <t>DURABLE MEDICAL EQUIPMENT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</si>
  <si>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</si>
  <si>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</si>
  <si>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</si>
  <si>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</si>
  <si>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</si>
  <si>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</si>
  <si>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</si>
  <si>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</si>
  <si>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</si>
  <si>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</si>
  <si>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</si>
  <si>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</si>
  <si>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</si>
  <si>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</si>
  <si>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</si>
  <si>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</si>
  <si>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</si>
  <si>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</si>
  <si>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</si>
  <si>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</si>
  <si>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</si>
  <si>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</si>
  <si>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</si>
  <si>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</si>
  <si>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</si>
  <si>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</si>
  <si>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</si>
  <si>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</si>
  <si>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</si>
  <si>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</si>
  <si>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</si>
  <si>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</si>
  <si>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</si>
  <si>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</si>
  <si>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</si>
  <si>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</si>
  <si>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</si>
  <si>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</si>
  <si>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</si>
  <si>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</si>
  <si>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</si>
  <si>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</si>
  <si>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</si>
  <si>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</si>
  <si>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</si>
  <si>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</si>
  <si>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</si>
  <si>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</si>
  <si>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</si>
  <si>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</si>
  <si>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</si>
  <si>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</si>
  <si>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</si>
  <si>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</si>
  <si>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</si>
  <si>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</si>
  <si>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</si>
  <si>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</si>
  <si>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</si>
  <si>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</si>
  <si>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</si>
  <si>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</si>
  <si>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</si>
  <si>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</si>
  <si>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</si>
  <si>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</si>
  <si>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</si>
  <si>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</si>
  <si>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</si>
  <si>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</si>
  <si>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</si>
  <si>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</si>
  <si>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</si>
  <si>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</si>
  <si>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</si>
  <si>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</si>
  <si>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</si>
  <si>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</si>
  <si>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</si>
  <si>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</si>
  <si>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</si>
  <si>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</si>
  <si>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</si>
  <si>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</si>
  <si>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</si>
  <si>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</si>
  <si>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</si>
  <si>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</si>
  <si>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</si>
  <si>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</si>
  <si>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</si>
  <si>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</si>
  <si>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</si>
  <si>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</si>
  <si>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</si>
  <si>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</si>
  <si>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</si>
  <si>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</si>
  <si>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</si>
  <si>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</si>
  <si>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</si>
  <si>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</si>
  <si>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</si>
  <si>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</si>
  <si>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</si>
  <si>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</si>
  <si>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</si>
  <si>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</si>
  <si>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</si>
  <si>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</si>
  <si>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</si>
  <si>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</si>
  <si>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</si>
  <si>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</si>
  <si>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</si>
  <si>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</si>
  <si>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</si>
  <si>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</si>
  <si>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</si>
  <si>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</si>
  <si>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</si>
  <si>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</si>
  <si>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</si>
  <si>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</si>
  <si>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</si>
  <si>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</si>
  <si>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</si>
  <si>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</si>
  <si>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</si>
  <si>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</si>
  <si>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</si>
  <si>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</si>
  <si>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</si>
  <si>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</si>
  <si>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</si>
  <si>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</si>
  <si>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</si>
  <si>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</si>
  <si>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</si>
  <si>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</si>
  <si>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</si>
  <si>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</si>
  <si>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</si>
  <si>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</si>
  <si>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</si>
  <si>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</si>
  <si>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>088</t>
  </si>
  <si>
    <t>112</t>
  </si>
  <si>
    <t>MANAGED CARE PAYMENTS</t>
  </si>
  <si>
    <t>SFY 2025 PROJECTED MEDICAID PROGRAM SERVICES EXPENDITURES (BC 14445, FUND 133700, 133701, 133702)</t>
  </si>
  <si>
    <t>SFY 2025 FEDERAL SHARE</t>
  </si>
  <si>
    <t>SFY 2025 COUNTY SHARE</t>
  </si>
  <si>
    <t xml:space="preserve">COUNTIES SFY 2025 PROJECTED PORTION OF MEDICAID PROGRAM SERVICES EXPENDITURES </t>
  </si>
  <si>
    <t>COUNTY PERCENTAGE OF TOTAL SFY 2023 CLAIMS EXPENDITURES</t>
  </si>
  <si>
    <t>COUNTY PROJECTED EXPENDITURES ON MEDICAID'S RK325 SFY 2025 PROJECTED BUDGET</t>
  </si>
  <si>
    <t>Percentages by county calculated by DHB Budget from info received from DHB Business Information &amp; Analytics Office (BIAO) on SFY2023 claim dollars.</t>
  </si>
  <si>
    <t>Medicaid SFY2025 Projected Budget</t>
  </si>
  <si>
    <t>Funds 133700, 133701, 133702 SFY 2025 RK325 Certified Budget Tie-Out (as of 1/25/2024):</t>
  </si>
  <si>
    <t>Funds (without Contractual, MedEx &amp; Assessments)</t>
  </si>
  <si>
    <t>56100015</t>
  </si>
  <si>
    <t>HOSPITAL INPATIENT-GENERA</t>
  </si>
  <si>
    <t>56100031</t>
  </si>
  <si>
    <t>HOSP INPT SPECIALTY</t>
  </si>
  <si>
    <t>56100036</t>
  </si>
  <si>
    <t>HOSP INPT-MTL  SO&lt;21</t>
  </si>
  <si>
    <t>56100041</t>
  </si>
  <si>
    <t>HOSP INPT MTL NSO&lt;21</t>
  </si>
  <si>
    <t>56100052</t>
  </si>
  <si>
    <t>56100053</t>
  </si>
  <si>
    <t>56100062</t>
  </si>
  <si>
    <t>LTC-ICF MRC  NSO</t>
  </si>
  <si>
    <t>56100064</t>
  </si>
  <si>
    <t>LTC-ICF MRC  SO</t>
  </si>
  <si>
    <t>56100065</t>
  </si>
  <si>
    <t>56100074</t>
  </si>
  <si>
    <t>56100077</t>
  </si>
  <si>
    <t>56100079</t>
  </si>
  <si>
    <t>CHIROPRACTORS</t>
  </si>
  <si>
    <t>56100080</t>
  </si>
  <si>
    <t>56100081</t>
  </si>
  <si>
    <t>56100085</t>
  </si>
  <si>
    <t>HOSPITAL OUTPATIENT-GENERA</t>
  </si>
  <si>
    <t>56100093</t>
  </si>
  <si>
    <t>56100097</t>
  </si>
  <si>
    <t>56100101</t>
  </si>
  <si>
    <t>56100104</t>
  </si>
  <si>
    <t>56100108</t>
  </si>
  <si>
    <t>LAB &amp; X-RAY</t>
  </si>
  <si>
    <t>56100111</t>
  </si>
  <si>
    <t>56100114</t>
  </si>
  <si>
    <t>56100120</t>
  </si>
  <si>
    <t>FAM PLAN-STERILIZATIONS</t>
  </si>
  <si>
    <t>56100127</t>
  </si>
  <si>
    <t>TARG CM -HIV CASE MGMT</t>
  </si>
  <si>
    <t>56100129</t>
  </si>
  <si>
    <t>56100130</t>
  </si>
  <si>
    <t>PART B BUY IN- NON CASH</t>
  </si>
  <si>
    <t>56100133</t>
  </si>
  <si>
    <t>56100136</t>
  </si>
  <si>
    <t>56100137</t>
  </si>
  <si>
    <t>56100151</t>
  </si>
  <si>
    <t>HOSP INPT LONG TERM CARE</t>
  </si>
  <si>
    <t>56100153</t>
  </si>
  <si>
    <t>HIGH RISK INTERV</t>
  </si>
  <si>
    <t>56100157</t>
  </si>
  <si>
    <t>EMERGENCY ROOM</t>
  </si>
  <si>
    <t>56100161</t>
  </si>
  <si>
    <t>56100162</t>
  </si>
  <si>
    <t>56100165</t>
  </si>
  <si>
    <t>CAP-MR</t>
  </si>
  <si>
    <t>56100167</t>
  </si>
  <si>
    <t>56100171</t>
  </si>
  <si>
    <t>LOCAL EDUCATION AG</t>
  </si>
  <si>
    <t>56100172</t>
  </si>
  <si>
    <t>56100175</t>
  </si>
  <si>
    <t>56100182</t>
  </si>
  <si>
    <t>NON-PHYSICIAN PRACTITION</t>
  </si>
  <si>
    <t>56100187</t>
  </si>
  <si>
    <t>56100190</t>
  </si>
  <si>
    <t>56100192</t>
  </si>
  <si>
    <t>56100194</t>
  </si>
  <si>
    <t>PART A MEDICARE SUB-TL</t>
  </si>
  <si>
    <t>56100197</t>
  </si>
  <si>
    <t>56100202</t>
  </si>
  <si>
    <t>CLINICS-FQHC,CORE&amp;AMBULA</t>
  </si>
  <si>
    <t>56100210</t>
  </si>
  <si>
    <t>AMBULATORY SURGICAL CENTE</t>
  </si>
  <si>
    <t>56100212</t>
  </si>
  <si>
    <t>TRANSPORTATION-COUNTY ADM</t>
  </si>
  <si>
    <t>56100215</t>
  </si>
  <si>
    <t>MEDICARE PART D</t>
  </si>
  <si>
    <t>56100218</t>
  </si>
  <si>
    <t>BUY-IN PART B-MQBE</t>
  </si>
  <si>
    <t>56100225</t>
  </si>
  <si>
    <t>CARE MANAGEMENT</t>
  </si>
  <si>
    <t>56100300</t>
  </si>
  <si>
    <t>PROVIDER PAYMENTS</t>
  </si>
  <si>
    <t>56100263</t>
  </si>
  <si>
    <t>Notes:</t>
  </si>
  <si>
    <t>SFY 2025 REQUIREMENTS *</t>
  </si>
  <si>
    <t>SFY 2025 STATE SHARE * *</t>
  </si>
  <si>
    <t>* Presented budget excludes Medicaid Expansion that started on December 1, 2023</t>
  </si>
  <si>
    <t>* * State shares include state appropriations and other non-Federal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</si>
</sst>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190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/>
    <xf numFmtId="164" fontId="9" fillId="0" borderId="0" xfId="1" applyNumberFormat="1" applyFont="1" applyFill="1" applyBorder="1"/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Continuous" wrapText="1"/>
    </xf>
    <xf numFmtId="10" fontId="10" fillId="0" borderId="9" xfId="0" applyNumberFormat="1" applyFont="1" applyBorder="1" applyAlignment="1">
      <alignment wrapText="1"/>
    </xf>
    <xf numFmtId="37" fontId="10" fillId="0" borderId="0" xfId="0" applyNumberFormat="1" applyFont="1"/>
    <xf numFmtId="37" fontId="15" fillId="0" borderId="0" xfId="0" applyNumberFormat="1" applyFont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Border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Border="1"/>
    <xf numFmtId="0" fontId="13" fillId="0" borderId="21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0" fontId="11" fillId="0" borderId="22" xfId="0" applyFont="1" applyBorder="1" applyAlignment="1">
      <alignment horizontal="center"/>
    </xf>
    <xf numFmtId="10" fontId="10" fillId="0" borderId="23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Continuous" wrapText="1"/>
    </xf>
    <xf numFmtId="171" fontId="7" fillId="0" borderId="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6" fillId="0" borderId="27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Border="1"/>
    <xf numFmtId="49" fontId="11" fillId="0" borderId="37" xfId="14" applyNumberFormat="1" applyFont="1" applyBorder="1" applyAlignment="1">
      <alignment horizontal="center"/>
    </xf>
    <xf numFmtId="49" fontId="11" fillId="0" borderId="37" xfId="14" quotePrefix="1" applyNumberFormat="1" applyFont="1" applyBorder="1" applyAlignment="1">
      <alignment horizontal="center"/>
    </xf>
    <xf numFmtId="2" fontId="10" fillId="0" borderId="38" xfId="0" applyNumberFormat="1" applyFont="1" applyBorder="1"/>
    <xf numFmtId="0" fontId="7" fillId="0" borderId="6" xfId="0" applyFont="1" applyBorder="1"/>
    <xf numFmtId="0" fontId="10" fillId="0" borderId="0" xfId="0" applyFont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/>
    <xf numFmtId="42" fontId="7" fillId="0" borderId="0" xfId="16" applyNumberFormat="1" applyFont="1"/>
    <xf numFmtId="42" fontId="7" fillId="0" borderId="47" xfId="16" applyNumberFormat="1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Border="1" applyAlignment="1">
      <alignment horizontal="center"/>
    </xf>
    <xf numFmtId="172" fontId="7" fillId="0" borderId="6" xfId="0" applyNumberFormat="1" applyFont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Border="1"/>
    <xf numFmtId="166" fontId="6" fillId="0" borderId="19" xfId="0" applyNumberFormat="1" applyFont="1" applyBorder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1" fillId="0" borderId="0" xfId="14" applyNumberFormat="1" applyFont="1" applyAlignment="1">
      <alignment horizontal="center"/>
    </xf>
    <xf numFmtId="0" fontId="11" fillId="0" borderId="0" xfId="15" applyFont="1" applyAlignment="1">
      <alignment horizontal="center"/>
    </xf>
    <xf numFmtId="0" fontId="11" fillId="0" borderId="0" xfId="15" applyFont="1"/>
    <xf numFmtId="170" fontId="10" fillId="0" borderId="0" xfId="15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18" fillId="0" borderId="10" xfId="0" applyFont="1" applyBorder="1" applyAlignment="1">
      <alignment horizontal="center"/>
    </xf>
    <xf numFmtId="0" fontId="18" fillId="0" borderId="19" xfId="0" applyFont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42" fontId="7" fillId="0" borderId="18" xfId="1" applyNumberFormat="1" applyFont="1" applyFill="1" applyBorder="1"/>
    <xf numFmtId="42" fontId="7" fillId="0" borderId="28" xfId="1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0" borderId="19" xfId="0" applyFont="1" applyBorder="1"/>
    <xf numFmtId="10" fontId="9" fillId="0" borderId="0" xfId="18" applyNumberFormat="1" applyFont="1"/>
    <xf numFmtId="0" fontId="6" fillId="0" borderId="0" xfId="0" quotePrefix="1" applyFont="1"/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43" xfId="0" applyFont="1" applyBorder="1" applyAlignment="1">
      <alignment horizontal="center" wrapText="1"/>
    </xf>
    <xf numFmtId="0" fontId="0" fillId="0" borderId="43" xfId="0" applyBorder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7" fillId="0" borderId="0" xfId="16" applyFont="1" applyAlignment="1">
      <alignment horizontal="left" wrapText="1"/>
    </xf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3</xdr:row>
          <xdr:rowOff>129540</xdr:rowOff>
        </xdr:from>
        <xdr:to>
          <xdr:col>7</xdr:col>
          <xdr:colOff>129540</xdr:colOff>
          <xdr:row>15</xdr:row>
          <xdr:rowOff>30480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2.6" x14ac:dyDescent="0.25"/>
  <sheetData>
    <row r="18" spans="4:4" x14ac:dyDescent="0.25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487680</xdr:colOff>
                <xdr:row>3</xdr:row>
                <xdr:rowOff>129540</xdr:rowOff>
              </from>
              <to>
                <xdr:col>7</xdr:col>
                <xdr:colOff>129540</xdr:colOff>
                <xdr:row>15</xdr:row>
                <xdr:rowOff>30480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J69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A10" sqref="A10"/>
    </sheetView>
  </sheetViews>
  <sheetFormatPr defaultColWidth="9" defaultRowHeight="13.2" x14ac:dyDescent="0.25"/>
  <cols>
    <col min="1" max="1" width="10.33203125" style="6" customWidth="1"/>
    <col min="2" max="2" width="12.21875" style="6" customWidth="1"/>
    <col min="3" max="3" width="35.6640625" style="6" bestFit="1" customWidth="1"/>
    <col min="4" max="4" width="20.5546875" style="6" customWidth="1"/>
    <col min="5" max="5" width="19.88671875" style="6" customWidth="1"/>
    <col min="6" max="6" width="18.77734375" style="11" customWidth="1"/>
    <col min="7" max="7" width="14" style="27" customWidth="1"/>
    <col min="8" max="8" width="15.77734375" style="27" customWidth="1"/>
    <col min="9" max="16384" width="9" style="6"/>
  </cols>
  <sheetData>
    <row r="1" spans="1:62" ht="14.1" customHeight="1" x14ac:dyDescent="0.25">
      <c r="A1" s="182" t="s">
        <v>435</v>
      </c>
      <c r="B1" s="183"/>
      <c r="C1" s="183"/>
      <c r="D1" s="183"/>
      <c r="E1" s="183"/>
      <c r="F1" s="183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2" ht="14.1" customHeight="1" thickBot="1" x14ac:dyDescent="0.3">
      <c r="A2" s="184" t="s">
        <v>439</v>
      </c>
      <c r="B2" s="185"/>
      <c r="C2" s="185"/>
      <c r="D2" s="185"/>
      <c r="E2" s="185"/>
      <c r="F2" s="185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62" ht="49.95" customHeight="1" thickBot="1" x14ac:dyDescent="0.3">
      <c r="A3" s="146" t="s">
        <v>256</v>
      </c>
      <c r="B3" s="147" t="s">
        <v>255</v>
      </c>
      <c r="C3" s="7" t="s">
        <v>244</v>
      </c>
      <c r="D3" s="34" t="s">
        <v>529</v>
      </c>
      <c r="E3" s="36" t="s">
        <v>440</v>
      </c>
      <c r="F3" s="37" t="s">
        <v>530</v>
      </c>
      <c r="G3" s="37" t="s">
        <v>441</v>
      </c>
      <c r="H3" s="38" t="s">
        <v>259</v>
      </c>
    </row>
    <row r="4" spans="1:62" ht="14.1" customHeight="1" x14ac:dyDescent="0.25">
      <c r="A4" s="142"/>
      <c r="B4" s="143"/>
      <c r="C4" s="8"/>
      <c r="D4" s="144"/>
      <c r="E4" s="145"/>
      <c r="F4" s="141"/>
      <c r="G4" s="140"/>
      <c r="H4" s="168"/>
    </row>
    <row r="5" spans="1:62" ht="14.1" customHeight="1" x14ac:dyDescent="0.25">
      <c r="A5" s="9" t="s">
        <v>1</v>
      </c>
      <c r="B5" s="177" t="s">
        <v>449</v>
      </c>
      <c r="C5" s="179" t="s">
        <v>450</v>
      </c>
      <c r="D5" s="35">
        <v>1291927758</v>
      </c>
      <c r="E5" s="35">
        <v>898237291.98512924</v>
      </c>
      <c r="F5" s="39">
        <f>D5-E5</f>
        <v>393690466.01487076</v>
      </c>
      <c r="G5" s="39">
        <v>0</v>
      </c>
      <c r="H5" s="40">
        <f>D5-E5-F5-G5</f>
        <v>0</v>
      </c>
      <c r="I5" s="180"/>
    </row>
    <row r="6" spans="1:62" ht="14.1" customHeight="1" x14ac:dyDescent="0.25">
      <c r="A6" s="9" t="s">
        <v>3</v>
      </c>
      <c r="B6" s="177" t="s">
        <v>451</v>
      </c>
      <c r="C6" s="179" t="s">
        <v>452</v>
      </c>
      <c r="D6" s="35">
        <v>14654306</v>
      </c>
      <c r="E6" s="35">
        <v>10188684.356266793</v>
      </c>
      <c r="F6" s="39">
        <f t="shared" ref="F6:F57" si="0">D6-E6</f>
        <v>4465621.6437332071</v>
      </c>
      <c r="G6" s="39">
        <v>0</v>
      </c>
      <c r="H6" s="40">
        <f t="shared" ref="H6:H43" si="1">D6-E6-F6-G6</f>
        <v>0</v>
      </c>
      <c r="I6" s="180"/>
    </row>
    <row r="7" spans="1:62" ht="14.1" customHeight="1" x14ac:dyDescent="0.25">
      <c r="A7" s="166" t="s">
        <v>5</v>
      </c>
      <c r="B7" s="177" t="s">
        <v>453</v>
      </c>
      <c r="C7" s="179" t="s">
        <v>454</v>
      </c>
      <c r="D7" s="35">
        <v>498359</v>
      </c>
      <c r="E7" s="35">
        <v>346493.55261892051</v>
      </c>
      <c r="F7" s="39">
        <f t="shared" ref="F7" si="2">D7-E7</f>
        <v>151865.44738107949</v>
      </c>
      <c r="G7" s="39">
        <v>0</v>
      </c>
      <c r="H7" s="40">
        <f t="shared" ref="H7" si="3">D7-E7-F7-G7</f>
        <v>0</v>
      </c>
      <c r="I7" s="180"/>
    </row>
    <row r="8" spans="1:62" ht="14.1" customHeight="1" x14ac:dyDescent="0.25">
      <c r="A8" s="9" t="s">
        <v>9</v>
      </c>
      <c r="B8" s="177" t="s">
        <v>455</v>
      </c>
      <c r="C8" s="179" t="s">
        <v>456</v>
      </c>
      <c r="D8" s="35">
        <v>1408510</v>
      </c>
      <c r="E8" s="35">
        <v>979293.30823618267</v>
      </c>
      <c r="F8" s="39">
        <f t="shared" si="0"/>
        <v>429216.69176381733</v>
      </c>
      <c r="G8" s="39">
        <v>0</v>
      </c>
      <c r="H8" s="40">
        <f t="shared" si="1"/>
        <v>0</v>
      </c>
      <c r="I8" s="180"/>
    </row>
    <row r="9" spans="1:62" ht="14.1" customHeight="1" x14ac:dyDescent="0.25">
      <c r="A9" s="9" t="s">
        <v>19</v>
      </c>
      <c r="B9" s="177" t="s">
        <v>457</v>
      </c>
      <c r="C9" s="179" t="s">
        <v>20</v>
      </c>
      <c r="D9" s="35">
        <v>1618268959</v>
      </c>
      <c r="E9" s="35">
        <v>1125132205.291431</v>
      </c>
      <c r="F9" s="39">
        <f t="shared" si="0"/>
        <v>493136753.70856905</v>
      </c>
      <c r="G9" s="39">
        <v>0</v>
      </c>
      <c r="H9" s="40">
        <f t="shared" si="1"/>
        <v>0</v>
      </c>
      <c r="I9" s="180"/>
    </row>
    <row r="10" spans="1:62" ht="14.1" customHeight="1" x14ac:dyDescent="0.25">
      <c r="A10" s="9" t="s">
        <v>21</v>
      </c>
      <c r="B10" s="177" t="s">
        <v>458</v>
      </c>
      <c r="C10" s="179" t="s">
        <v>22</v>
      </c>
      <c r="D10" s="35">
        <v>168716</v>
      </c>
      <c r="E10" s="35">
        <v>117303.00089624908</v>
      </c>
      <c r="F10" s="39">
        <f t="shared" si="0"/>
        <v>51412.999103750917</v>
      </c>
      <c r="G10" s="39">
        <v>0</v>
      </c>
      <c r="H10" s="40">
        <f t="shared" si="1"/>
        <v>0</v>
      </c>
      <c r="I10" s="180"/>
    </row>
    <row r="11" spans="1:62" ht="14.1" customHeight="1" x14ac:dyDescent="0.25">
      <c r="A11" s="9" t="s">
        <v>27</v>
      </c>
      <c r="B11" s="177" t="s">
        <v>459</v>
      </c>
      <c r="C11" s="179" t="s">
        <v>460</v>
      </c>
      <c r="D11" s="35">
        <v>1237269</v>
      </c>
      <c r="E11" s="35">
        <v>860234.75317042368</v>
      </c>
      <c r="F11" s="39">
        <f t="shared" si="0"/>
        <v>377034.24682957632</v>
      </c>
      <c r="G11" s="39">
        <v>0</v>
      </c>
      <c r="H11" s="40">
        <f t="shared" si="1"/>
        <v>0</v>
      </c>
      <c r="I11" s="180"/>
    </row>
    <row r="12" spans="1:62" ht="14.1" customHeight="1" x14ac:dyDescent="0.25">
      <c r="A12" s="166" t="s">
        <v>29</v>
      </c>
      <c r="B12" s="177" t="s">
        <v>461</v>
      </c>
      <c r="C12" s="179" t="s">
        <v>462</v>
      </c>
      <c r="D12" s="35">
        <v>251910</v>
      </c>
      <c r="E12" s="35">
        <v>175145.20825395401</v>
      </c>
      <c r="F12" s="39">
        <f t="shared" ref="F12" si="4">D12-E12</f>
        <v>76764.791746045987</v>
      </c>
      <c r="G12" s="39">
        <v>0</v>
      </c>
      <c r="H12" s="40">
        <f t="shared" ref="H12" si="5">D12-E12-F12-G12</f>
        <v>0</v>
      </c>
      <c r="I12" s="180"/>
    </row>
    <row r="13" spans="1:62" ht="14.1" customHeight="1" x14ac:dyDescent="0.25">
      <c r="A13" s="9" t="s">
        <v>31</v>
      </c>
      <c r="B13" s="177" t="s">
        <v>463</v>
      </c>
      <c r="C13" s="179" t="s">
        <v>32</v>
      </c>
      <c r="D13" s="35">
        <v>333431857</v>
      </c>
      <c r="E13" s="35">
        <v>231824826.45693946</v>
      </c>
      <c r="F13" s="39">
        <f t="shared" si="0"/>
        <v>101607030.54306054</v>
      </c>
      <c r="G13" s="39">
        <v>0</v>
      </c>
      <c r="H13" s="40">
        <f t="shared" si="1"/>
        <v>0</v>
      </c>
      <c r="I13" s="180"/>
    </row>
    <row r="14" spans="1:62" ht="14.1" customHeight="1" x14ac:dyDescent="0.25">
      <c r="A14" s="9" t="s">
        <v>33</v>
      </c>
      <c r="B14" s="177" t="s">
        <v>464</v>
      </c>
      <c r="C14" s="179" t="s">
        <v>34</v>
      </c>
      <c r="D14" s="35">
        <v>288991376</v>
      </c>
      <c r="E14" s="35">
        <v>200926738.64918712</v>
      </c>
      <c r="F14" s="39">
        <f t="shared" si="0"/>
        <v>88064637.350812882</v>
      </c>
      <c r="G14" s="39">
        <v>0</v>
      </c>
      <c r="H14" s="40">
        <f t="shared" si="1"/>
        <v>0</v>
      </c>
      <c r="I14" s="180"/>
    </row>
    <row r="15" spans="1:62" ht="14.1" customHeight="1" x14ac:dyDescent="0.25">
      <c r="A15" s="9" t="s">
        <v>35</v>
      </c>
      <c r="B15" s="177" t="s">
        <v>465</v>
      </c>
      <c r="C15" s="179" t="s">
        <v>36</v>
      </c>
      <c r="D15" s="35">
        <v>5570260</v>
      </c>
      <c r="E15" s="35">
        <v>3872828.9775263784</v>
      </c>
      <c r="F15" s="39">
        <f t="shared" si="0"/>
        <v>1697431.0224736216</v>
      </c>
      <c r="G15" s="39">
        <v>0</v>
      </c>
      <c r="H15" s="40">
        <f t="shared" si="1"/>
        <v>0</v>
      </c>
      <c r="I15" s="180"/>
    </row>
    <row r="16" spans="1:62" ht="14.1" customHeight="1" x14ac:dyDescent="0.25">
      <c r="A16" s="9" t="s">
        <v>37</v>
      </c>
      <c r="B16" s="177" t="s">
        <v>466</v>
      </c>
      <c r="C16" s="179" t="s">
        <v>467</v>
      </c>
      <c r="D16" s="35">
        <v>259408</v>
      </c>
      <c r="E16" s="35">
        <v>180358.33505117585</v>
      </c>
      <c r="F16" s="39">
        <f t="shared" si="0"/>
        <v>79049.664948824153</v>
      </c>
      <c r="G16" s="39">
        <v>0</v>
      </c>
      <c r="H16" s="40">
        <f t="shared" si="1"/>
        <v>0</v>
      </c>
      <c r="I16" s="180"/>
    </row>
    <row r="17" spans="1:9" ht="14.1" customHeight="1" x14ac:dyDescent="0.25">
      <c r="A17" s="9" t="s">
        <v>39</v>
      </c>
      <c r="B17" s="177" t="s">
        <v>468</v>
      </c>
      <c r="C17" s="179" t="s">
        <v>40</v>
      </c>
      <c r="D17" s="35">
        <v>4569735</v>
      </c>
      <c r="E17" s="35">
        <v>3177194.9832892008</v>
      </c>
      <c r="F17" s="39">
        <f t="shared" si="0"/>
        <v>1392540.0167107992</v>
      </c>
      <c r="G17" s="39">
        <v>0</v>
      </c>
      <c r="H17" s="40">
        <f t="shared" si="1"/>
        <v>0</v>
      </c>
      <c r="I17" s="180"/>
    </row>
    <row r="18" spans="1:9" ht="14.1" customHeight="1" x14ac:dyDescent="0.25">
      <c r="A18" s="9" t="s">
        <v>41</v>
      </c>
      <c r="B18" s="177" t="s">
        <v>469</v>
      </c>
      <c r="C18" s="179" t="s">
        <v>42</v>
      </c>
      <c r="D18" s="35">
        <v>2164188</v>
      </c>
      <c r="E18" s="35">
        <v>1504692.7790111876</v>
      </c>
      <c r="F18" s="39">
        <f t="shared" si="0"/>
        <v>659495.22098881239</v>
      </c>
      <c r="G18" s="39">
        <v>0</v>
      </c>
      <c r="H18" s="40">
        <f t="shared" si="1"/>
        <v>0</v>
      </c>
      <c r="I18" s="180"/>
    </row>
    <row r="19" spans="1:9" ht="14.1" customHeight="1" x14ac:dyDescent="0.25">
      <c r="A19" s="9" t="s">
        <v>43</v>
      </c>
      <c r="B19" s="177" t="s">
        <v>470</v>
      </c>
      <c r="C19" s="179" t="s">
        <v>471</v>
      </c>
      <c r="D19" s="35">
        <v>254408602</v>
      </c>
      <c r="E19" s="35">
        <v>176882408.71298203</v>
      </c>
      <c r="F19" s="39">
        <f t="shared" si="0"/>
        <v>77526193.287017971</v>
      </c>
      <c r="G19" s="39">
        <v>0</v>
      </c>
      <c r="H19" s="40">
        <f t="shared" si="1"/>
        <v>0</v>
      </c>
      <c r="I19" s="180"/>
    </row>
    <row r="20" spans="1:9" ht="14.1" customHeight="1" x14ac:dyDescent="0.25">
      <c r="A20" s="9" t="s">
        <v>45</v>
      </c>
      <c r="B20" s="177" t="s">
        <v>472</v>
      </c>
      <c r="C20" s="179" t="s">
        <v>46</v>
      </c>
      <c r="D20" s="35">
        <v>1439615</v>
      </c>
      <c r="E20" s="35">
        <v>1000919.6497976104</v>
      </c>
      <c r="F20" s="39">
        <f t="shared" si="0"/>
        <v>438695.35020238964</v>
      </c>
      <c r="G20" s="39">
        <v>0</v>
      </c>
      <c r="H20" s="40">
        <f t="shared" si="1"/>
        <v>0</v>
      </c>
      <c r="I20" s="180"/>
    </row>
    <row r="21" spans="1:9" ht="14.1" customHeight="1" x14ac:dyDescent="0.25">
      <c r="A21" s="9" t="s">
        <v>48</v>
      </c>
      <c r="B21" s="177" t="s">
        <v>473</v>
      </c>
      <c r="C21" s="179" t="s">
        <v>49</v>
      </c>
      <c r="D21" s="35">
        <v>9792415</v>
      </c>
      <c r="E21" s="35">
        <v>6808362.3694340959</v>
      </c>
      <c r="F21" s="39">
        <f t="shared" si="0"/>
        <v>2984052.6305659041</v>
      </c>
      <c r="G21" s="39">
        <v>0</v>
      </c>
      <c r="H21" s="40">
        <f t="shared" si="1"/>
        <v>0</v>
      </c>
      <c r="I21" s="180"/>
    </row>
    <row r="22" spans="1:9" ht="14.1" customHeight="1" x14ac:dyDescent="0.25">
      <c r="A22" s="9" t="s">
        <v>50</v>
      </c>
      <c r="B22" s="177" t="s">
        <v>474</v>
      </c>
      <c r="C22" s="179" t="s">
        <v>51</v>
      </c>
      <c r="D22" s="35">
        <v>21479703</v>
      </c>
      <c r="E22" s="35">
        <v>14934171.153062923</v>
      </c>
      <c r="F22" s="39">
        <f t="shared" si="0"/>
        <v>6545531.8469370771</v>
      </c>
      <c r="G22" s="39">
        <v>0</v>
      </c>
      <c r="H22" s="40">
        <f t="shared" si="1"/>
        <v>0</v>
      </c>
      <c r="I22" s="180"/>
    </row>
    <row r="23" spans="1:9" ht="14.1" customHeight="1" x14ac:dyDescent="0.25">
      <c r="A23" s="9" t="s">
        <v>52</v>
      </c>
      <c r="B23" s="177" t="s">
        <v>475</v>
      </c>
      <c r="C23" s="179" t="s">
        <v>53</v>
      </c>
      <c r="D23" s="35">
        <v>4833963</v>
      </c>
      <c r="E23" s="35">
        <v>3360904.5148144509</v>
      </c>
      <c r="F23" s="39">
        <f t="shared" si="0"/>
        <v>1473058.4851855491</v>
      </c>
      <c r="G23" s="39">
        <v>0</v>
      </c>
      <c r="H23" s="40">
        <f t="shared" si="1"/>
        <v>0</v>
      </c>
      <c r="I23" s="180"/>
    </row>
    <row r="24" spans="1:9" ht="14.1" customHeight="1" x14ac:dyDescent="0.25">
      <c r="A24" s="9" t="s">
        <v>55</v>
      </c>
      <c r="B24" s="177" t="s">
        <v>476</v>
      </c>
      <c r="C24" s="179" t="s">
        <v>477</v>
      </c>
      <c r="D24" s="35">
        <v>49237939</v>
      </c>
      <c r="E24" s="35">
        <v>34233611.528524011</v>
      </c>
      <c r="F24" s="39">
        <f t="shared" si="0"/>
        <v>15004327.471475989</v>
      </c>
      <c r="G24" s="39">
        <v>0</v>
      </c>
      <c r="H24" s="40">
        <f t="shared" si="1"/>
        <v>0</v>
      </c>
      <c r="I24" s="180"/>
    </row>
    <row r="25" spans="1:9" ht="14.1" customHeight="1" x14ac:dyDescent="0.25">
      <c r="A25" s="9" t="s">
        <v>57</v>
      </c>
      <c r="B25" s="177" t="s">
        <v>478</v>
      </c>
      <c r="C25" s="179" t="s">
        <v>58</v>
      </c>
      <c r="D25" s="35">
        <v>157550070</v>
      </c>
      <c r="E25" s="35">
        <v>109539676.15646474</v>
      </c>
      <c r="F25" s="39">
        <f t="shared" si="0"/>
        <v>48010393.843535259</v>
      </c>
      <c r="G25" s="39">
        <v>0</v>
      </c>
      <c r="H25" s="40">
        <f t="shared" si="1"/>
        <v>0</v>
      </c>
      <c r="I25" s="180"/>
    </row>
    <row r="26" spans="1:9" ht="14.1" customHeight="1" x14ac:dyDescent="0.25">
      <c r="A26" s="9" t="s">
        <v>59</v>
      </c>
      <c r="B26" s="177" t="s">
        <v>479</v>
      </c>
      <c r="C26" s="179" t="s">
        <v>60</v>
      </c>
      <c r="D26" s="35">
        <v>683063588</v>
      </c>
      <c r="E26" s="35">
        <v>474912922.75397187</v>
      </c>
      <c r="F26" s="39">
        <f t="shared" si="0"/>
        <v>208150665.24602813</v>
      </c>
      <c r="G26" s="39">
        <v>0</v>
      </c>
      <c r="H26" s="40">
        <f t="shared" si="1"/>
        <v>0</v>
      </c>
      <c r="I26" s="180"/>
    </row>
    <row r="27" spans="1:9" ht="14.1" customHeight="1" x14ac:dyDescent="0.25">
      <c r="A27" s="9" t="s">
        <v>61</v>
      </c>
      <c r="B27" s="177" t="s">
        <v>480</v>
      </c>
      <c r="C27" s="179" t="s">
        <v>481</v>
      </c>
      <c r="D27" s="35">
        <v>2554558</v>
      </c>
      <c r="E27" s="174">
        <v>2299102.2000000002</v>
      </c>
      <c r="F27" s="39">
        <f t="shared" si="0"/>
        <v>255455.79999999981</v>
      </c>
      <c r="G27" s="39">
        <v>0</v>
      </c>
      <c r="H27" s="40">
        <f t="shared" si="1"/>
        <v>0</v>
      </c>
      <c r="I27" s="180"/>
    </row>
    <row r="28" spans="1:9" ht="14.1" customHeight="1" x14ac:dyDescent="0.25">
      <c r="A28" s="9" t="s">
        <v>73</v>
      </c>
      <c r="B28" s="177" t="s">
        <v>482</v>
      </c>
      <c r="C28" s="179" t="s">
        <v>483</v>
      </c>
      <c r="D28" s="35">
        <v>295496</v>
      </c>
      <c r="E28" s="35">
        <v>205449.20193009565</v>
      </c>
      <c r="F28" s="39">
        <f t="shared" si="0"/>
        <v>90046.798069904355</v>
      </c>
      <c r="G28" s="39">
        <v>0</v>
      </c>
      <c r="H28" s="40">
        <f t="shared" si="1"/>
        <v>0</v>
      </c>
      <c r="I28" s="180"/>
    </row>
    <row r="29" spans="1:9" ht="14.1" customHeight="1" x14ac:dyDescent="0.25">
      <c r="A29" s="9" t="s">
        <v>74</v>
      </c>
      <c r="B29" s="177" t="s">
        <v>484</v>
      </c>
      <c r="C29" s="179" t="s">
        <v>75</v>
      </c>
      <c r="D29" s="35">
        <v>12562829</v>
      </c>
      <c r="E29" s="35">
        <v>8734545.2799166888</v>
      </c>
      <c r="F29" s="39">
        <f t="shared" si="0"/>
        <v>3828283.7200833112</v>
      </c>
      <c r="G29" s="39">
        <v>0</v>
      </c>
      <c r="H29" s="40">
        <f t="shared" si="1"/>
        <v>0</v>
      </c>
      <c r="I29" s="180"/>
    </row>
    <row r="30" spans="1:9" ht="14.1" customHeight="1" x14ac:dyDescent="0.25">
      <c r="A30" s="9" t="s">
        <v>248</v>
      </c>
      <c r="B30" s="177" t="s">
        <v>485</v>
      </c>
      <c r="C30" s="179" t="s">
        <v>486</v>
      </c>
      <c r="D30" s="35">
        <v>88898987</v>
      </c>
      <c r="E30" s="174">
        <v>0</v>
      </c>
      <c r="F30" s="39">
        <f t="shared" si="0"/>
        <v>88898987</v>
      </c>
      <c r="G30" s="39">
        <v>0</v>
      </c>
      <c r="H30" s="40">
        <f t="shared" si="1"/>
        <v>0</v>
      </c>
      <c r="I30" s="180"/>
    </row>
    <row r="31" spans="1:9" ht="14.1" customHeight="1" x14ac:dyDescent="0.25">
      <c r="A31" s="9" t="s">
        <v>0</v>
      </c>
      <c r="B31" s="177" t="s">
        <v>487</v>
      </c>
      <c r="C31" s="179" t="s">
        <v>78</v>
      </c>
      <c r="D31" s="35">
        <v>13543202</v>
      </c>
      <c r="E31" s="35">
        <v>9416168.2137087323</v>
      </c>
      <c r="F31" s="39">
        <f t="shared" si="0"/>
        <v>4127033.7862912677</v>
      </c>
      <c r="G31" s="39">
        <v>0</v>
      </c>
      <c r="H31" s="40">
        <f t="shared" si="1"/>
        <v>0</v>
      </c>
      <c r="I31" s="180"/>
    </row>
    <row r="32" spans="1:9" ht="14.1" customHeight="1" x14ac:dyDescent="0.25">
      <c r="A32" s="9" t="s">
        <v>79</v>
      </c>
      <c r="B32" s="177" t="s">
        <v>488</v>
      </c>
      <c r="C32" s="179" t="s">
        <v>80</v>
      </c>
      <c r="D32" s="35">
        <v>683391</v>
      </c>
      <c r="E32" s="35">
        <v>475140.56216060458</v>
      </c>
      <c r="F32" s="39">
        <f t="shared" si="0"/>
        <v>208250.43783939542</v>
      </c>
      <c r="G32" s="39">
        <v>0</v>
      </c>
      <c r="H32" s="40">
        <f t="shared" si="1"/>
        <v>0</v>
      </c>
      <c r="I32" s="180"/>
    </row>
    <row r="33" spans="1:9" ht="14.1" customHeight="1" x14ac:dyDescent="0.25">
      <c r="A33" s="9" t="s">
        <v>81</v>
      </c>
      <c r="B33" s="177" t="s">
        <v>489</v>
      </c>
      <c r="C33" s="179" t="s">
        <v>288</v>
      </c>
      <c r="D33" s="35">
        <v>549803886</v>
      </c>
      <c r="E33" s="35">
        <v>382261585.93268704</v>
      </c>
      <c r="F33" s="39">
        <f t="shared" si="0"/>
        <v>167542300.06731296</v>
      </c>
      <c r="G33" s="39">
        <v>0</v>
      </c>
      <c r="H33" s="40">
        <f t="shared" si="1"/>
        <v>0</v>
      </c>
      <c r="I33" s="180"/>
    </row>
    <row r="34" spans="1:9" ht="14.1" customHeight="1" x14ac:dyDescent="0.25">
      <c r="A34" s="9" t="s">
        <v>90</v>
      </c>
      <c r="B34" s="177" t="s">
        <v>490</v>
      </c>
      <c r="C34" s="179" t="s">
        <v>491</v>
      </c>
      <c r="D34" s="35">
        <v>15772956</v>
      </c>
      <c r="E34" s="35">
        <v>10966446.998533022</v>
      </c>
      <c r="F34" s="39">
        <f t="shared" si="0"/>
        <v>4806509.0014669783</v>
      </c>
      <c r="G34" s="39">
        <v>0</v>
      </c>
      <c r="H34" s="40">
        <f t="shared" si="1"/>
        <v>0</v>
      </c>
      <c r="I34" s="180"/>
    </row>
    <row r="35" spans="1:9" ht="14.1" customHeight="1" x14ac:dyDescent="0.25">
      <c r="A35" s="9" t="s">
        <v>91</v>
      </c>
      <c r="B35" s="177" t="s">
        <v>492</v>
      </c>
      <c r="C35" s="179" t="s">
        <v>493</v>
      </c>
      <c r="D35" s="35">
        <v>298043</v>
      </c>
      <c r="E35" s="35">
        <v>207220.05201712207</v>
      </c>
      <c r="F35" s="39">
        <f t="shared" si="0"/>
        <v>90822.947982877929</v>
      </c>
      <c r="G35" s="39">
        <v>0</v>
      </c>
      <c r="H35" s="40">
        <f t="shared" si="1"/>
        <v>0</v>
      </c>
      <c r="I35" s="180"/>
    </row>
    <row r="36" spans="1:9" ht="14.1" customHeight="1" x14ac:dyDescent="0.25">
      <c r="A36" s="9" t="s">
        <v>93</v>
      </c>
      <c r="B36" s="177" t="s">
        <v>494</v>
      </c>
      <c r="C36" s="179" t="s">
        <v>495</v>
      </c>
      <c r="D36" s="35">
        <v>145437222</v>
      </c>
      <c r="E36" s="35">
        <v>101117988.70654814</v>
      </c>
      <c r="F36" s="39">
        <f t="shared" si="0"/>
        <v>44319233.293451861</v>
      </c>
      <c r="G36" s="39">
        <v>0</v>
      </c>
      <c r="H36" s="40">
        <f t="shared" si="1"/>
        <v>0</v>
      </c>
      <c r="I36" s="180"/>
    </row>
    <row r="37" spans="1:9" ht="14.1" customHeight="1" x14ac:dyDescent="0.25">
      <c r="A37" s="9" t="s">
        <v>98</v>
      </c>
      <c r="B37" s="177" t="s">
        <v>496</v>
      </c>
      <c r="C37" s="179" t="s">
        <v>99</v>
      </c>
      <c r="D37" s="35">
        <v>5289863</v>
      </c>
      <c r="E37" s="35">
        <v>3677877.6418954628</v>
      </c>
      <c r="F37" s="39">
        <f t="shared" si="0"/>
        <v>1611985.3581045372</v>
      </c>
      <c r="G37" s="39">
        <v>0</v>
      </c>
      <c r="H37" s="40">
        <f t="shared" si="1"/>
        <v>0</v>
      </c>
      <c r="I37" s="180"/>
    </row>
    <row r="38" spans="1:9" ht="14.1" customHeight="1" x14ac:dyDescent="0.25">
      <c r="A38" s="9" t="s">
        <v>101</v>
      </c>
      <c r="B38" s="177" t="s">
        <v>497</v>
      </c>
      <c r="C38" s="179" t="s">
        <v>102</v>
      </c>
      <c r="D38" s="35">
        <v>294615783</v>
      </c>
      <c r="E38" s="35">
        <v>204837214.35606655</v>
      </c>
      <c r="F38" s="39">
        <f t="shared" si="0"/>
        <v>89778568.643933445</v>
      </c>
      <c r="G38" s="39">
        <v>0</v>
      </c>
      <c r="H38" s="40">
        <f t="shared" si="1"/>
        <v>0</v>
      </c>
      <c r="I38" s="180"/>
    </row>
    <row r="39" spans="1:9" ht="14.1" customHeight="1" x14ac:dyDescent="0.25">
      <c r="A39" s="9" t="s">
        <v>103</v>
      </c>
      <c r="B39" s="177" t="s">
        <v>498</v>
      </c>
      <c r="C39" s="179" t="s">
        <v>499</v>
      </c>
      <c r="D39" s="35">
        <v>46149</v>
      </c>
      <c r="E39" s="35">
        <v>32085.968066816418</v>
      </c>
      <c r="F39" s="39">
        <f t="shared" si="0"/>
        <v>14063.031933183582</v>
      </c>
      <c r="G39" s="39">
        <v>0</v>
      </c>
      <c r="H39" s="40">
        <f t="shared" si="1"/>
        <v>0</v>
      </c>
      <c r="I39" s="180"/>
    </row>
    <row r="40" spans="1:9" ht="14.1" customHeight="1" x14ac:dyDescent="0.25">
      <c r="A40" s="9" t="s">
        <v>105</v>
      </c>
      <c r="B40" s="177" t="s">
        <v>500</v>
      </c>
      <c r="C40" s="179" t="s">
        <v>106</v>
      </c>
      <c r="D40" s="35">
        <v>68670716</v>
      </c>
      <c r="E40" s="35">
        <v>47744618.53347677</v>
      </c>
      <c r="F40" s="39">
        <f t="shared" si="0"/>
        <v>20926097.46652323</v>
      </c>
      <c r="G40" s="39">
        <v>0</v>
      </c>
      <c r="H40" s="40">
        <f t="shared" si="1"/>
        <v>0</v>
      </c>
      <c r="I40" s="180"/>
    </row>
    <row r="41" spans="1:9" ht="14.1" customHeight="1" x14ac:dyDescent="0.25">
      <c r="A41" s="9" t="s">
        <v>109</v>
      </c>
      <c r="B41" s="177" t="s">
        <v>501</v>
      </c>
      <c r="C41" s="179" t="s">
        <v>502</v>
      </c>
      <c r="D41" s="35">
        <v>22146881</v>
      </c>
      <c r="E41" s="35">
        <v>15398039.31928283</v>
      </c>
      <c r="F41" s="39">
        <f t="shared" ref="F41" si="6">D41-E41</f>
        <v>6748841.6807171702</v>
      </c>
      <c r="G41" s="39">
        <v>0</v>
      </c>
      <c r="H41" s="40">
        <f t="shared" ref="H41" si="7">D41-E41-F41-G41</f>
        <v>0</v>
      </c>
      <c r="I41" s="180"/>
    </row>
    <row r="42" spans="1:9" ht="14.1" customHeight="1" x14ac:dyDescent="0.25">
      <c r="A42" s="166" t="s">
        <v>116</v>
      </c>
      <c r="B42" s="177" t="s">
        <v>503</v>
      </c>
      <c r="C42" s="179" t="s">
        <v>246</v>
      </c>
      <c r="D42" s="35">
        <v>10211340</v>
      </c>
      <c r="E42" s="35">
        <v>7099627.9260526812</v>
      </c>
      <c r="F42" s="39">
        <f t="shared" si="0"/>
        <v>3111712.0739473188</v>
      </c>
      <c r="G42" s="39">
        <v>0</v>
      </c>
      <c r="H42" s="40">
        <f t="shared" si="1"/>
        <v>0</v>
      </c>
      <c r="I42" s="180"/>
    </row>
    <row r="43" spans="1:9" ht="14.1" customHeight="1" x14ac:dyDescent="0.25">
      <c r="A43" s="9" t="s">
        <v>110</v>
      </c>
      <c r="B43" s="177" t="s">
        <v>504</v>
      </c>
      <c r="C43" s="179" t="s">
        <v>289</v>
      </c>
      <c r="D43" s="35">
        <v>125347056</v>
      </c>
      <c r="E43" s="35">
        <v>87149919.523401365</v>
      </c>
      <c r="F43" s="39">
        <f t="shared" si="0"/>
        <v>38197136.476598635</v>
      </c>
      <c r="G43" s="39">
        <v>0</v>
      </c>
      <c r="H43" s="40">
        <f t="shared" si="1"/>
        <v>0</v>
      </c>
      <c r="I43" s="180"/>
    </row>
    <row r="44" spans="1:9" ht="14.1" customHeight="1" x14ac:dyDescent="0.25">
      <c r="A44" s="9" t="s">
        <v>115</v>
      </c>
      <c r="B44" s="177" t="s">
        <v>505</v>
      </c>
      <c r="C44" s="179" t="s">
        <v>506</v>
      </c>
      <c r="D44" s="35">
        <v>69717550</v>
      </c>
      <c r="E44" s="35">
        <v>48472449.738817245</v>
      </c>
      <c r="F44" s="39">
        <f t="shared" si="0"/>
        <v>21245100.261182755</v>
      </c>
      <c r="G44" s="39">
        <v>0</v>
      </c>
      <c r="H44" s="40">
        <f t="shared" ref="H44:H57" si="8">D44-E44-F44-G44</f>
        <v>0</v>
      </c>
      <c r="I44" s="180"/>
    </row>
    <row r="45" spans="1:9" ht="14.1" customHeight="1" x14ac:dyDescent="0.25">
      <c r="A45" s="9" t="s">
        <v>116</v>
      </c>
      <c r="B45" s="177" t="s">
        <v>507</v>
      </c>
      <c r="C45" s="179" t="s">
        <v>117</v>
      </c>
      <c r="D45" s="35">
        <v>1612072827</v>
      </c>
      <c r="E45" s="35">
        <v>1120824226.928091</v>
      </c>
      <c r="F45" s="39">
        <f t="shared" si="0"/>
        <v>491248600.07190895</v>
      </c>
      <c r="G45" s="39">
        <v>0</v>
      </c>
      <c r="H45" s="40">
        <f t="shared" si="8"/>
        <v>0</v>
      </c>
      <c r="I45" s="180"/>
    </row>
    <row r="46" spans="1:9" ht="14.1" customHeight="1" x14ac:dyDescent="0.25">
      <c r="A46" s="9" t="s">
        <v>116</v>
      </c>
      <c r="B46" s="177" t="s">
        <v>527</v>
      </c>
      <c r="C46" s="179" t="s">
        <v>438</v>
      </c>
      <c r="D46" s="35">
        <v>17303891884</v>
      </c>
      <c r="E46" s="35">
        <v>12030859226.021534</v>
      </c>
      <c r="F46" s="39">
        <f t="shared" ref="F46" si="9">D46-E46</f>
        <v>5273032657.978466</v>
      </c>
      <c r="G46" s="39">
        <v>0</v>
      </c>
      <c r="H46" s="40">
        <f t="shared" ref="H46" si="10">D46-E46-F46-G46</f>
        <v>0</v>
      </c>
      <c r="I46" s="180"/>
    </row>
    <row r="47" spans="1:9" ht="14.1" customHeight="1" x14ac:dyDescent="0.25">
      <c r="A47" s="9" t="s">
        <v>118</v>
      </c>
      <c r="B47" s="177" t="s">
        <v>508</v>
      </c>
      <c r="C47" s="179" t="s">
        <v>119</v>
      </c>
      <c r="D47" s="35">
        <v>3874749</v>
      </c>
      <c r="E47" s="35">
        <v>2693992.7773284111</v>
      </c>
      <c r="F47" s="39">
        <f t="shared" si="0"/>
        <v>1180756.2226715889</v>
      </c>
      <c r="G47" s="39">
        <v>0</v>
      </c>
      <c r="H47" s="40">
        <f t="shared" si="8"/>
        <v>0</v>
      </c>
      <c r="I47" s="180"/>
    </row>
    <row r="48" spans="1:9" ht="14.1" customHeight="1" x14ac:dyDescent="0.25">
      <c r="A48" s="9" t="s">
        <v>120</v>
      </c>
      <c r="B48" s="177" t="s">
        <v>509</v>
      </c>
      <c r="C48" s="179" t="s">
        <v>121</v>
      </c>
      <c r="D48" s="35">
        <v>81710378</v>
      </c>
      <c r="E48" s="35">
        <v>56810691.005991437</v>
      </c>
      <c r="F48" s="39">
        <f t="shared" si="0"/>
        <v>24899686.994008563</v>
      </c>
      <c r="G48" s="39">
        <v>0</v>
      </c>
      <c r="H48" s="40">
        <f t="shared" si="8"/>
        <v>0</v>
      </c>
      <c r="I48" s="180"/>
    </row>
    <row r="49" spans="1:9" ht="14.1" customHeight="1" x14ac:dyDescent="0.25">
      <c r="A49" s="9" t="s">
        <v>250</v>
      </c>
      <c r="B49" s="177" t="s">
        <v>510</v>
      </c>
      <c r="C49" s="179" t="s">
        <v>511</v>
      </c>
      <c r="D49" s="35">
        <v>58867522</v>
      </c>
      <c r="E49" s="35">
        <v>40928761.859728552</v>
      </c>
      <c r="F49" s="39">
        <f t="shared" si="0"/>
        <v>17938760.140271448</v>
      </c>
      <c r="G49" s="39">
        <v>0</v>
      </c>
      <c r="H49" s="40">
        <f t="shared" si="8"/>
        <v>0</v>
      </c>
      <c r="I49" s="180"/>
    </row>
    <row r="50" spans="1:9" ht="14.1" customHeight="1" x14ac:dyDescent="0.25">
      <c r="A50" s="166" t="s">
        <v>252</v>
      </c>
      <c r="B50" s="177" t="s">
        <v>512</v>
      </c>
      <c r="C50" s="179" t="s">
        <v>124</v>
      </c>
      <c r="D50" s="35">
        <v>629897982</v>
      </c>
      <c r="E50" s="35">
        <v>437948526.20434034</v>
      </c>
      <c r="F50" s="39">
        <f t="shared" si="0"/>
        <v>191949455.79565966</v>
      </c>
      <c r="G50" s="39">
        <v>0</v>
      </c>
      <c r="H50" s="40">
        <f t="shared" si="8"/>
        <v>0</v>
      </c>
      <c r="I50" s="180"/>
    </row>
    <row r="51" spans="1:9" ht="14.1" customHeight="1" x14ac:dyDescent="0.25">
      <c r="A51" s="166" t="s">
        <v>127</v>
      </c>
      <c r="B51" s="177" t="s">
        <v>513</v>
      </c>
      <c r="C51" s="179" t="s">
        <v>514</v>
      </c>
      <c r="D51" s="35">
        <v>38078517</v>
      </c>
      <c r="E51" s="35">
        <v>26474811.599248655</v>
      </c>
      <c r="F51" s="39">
        <f t="shared" si="0"/>
        <v>11603705.400751345</v>
      </c>
      <c r="G51" s="39">
        <v>0</v>
      </c>
      <c r="H51" s="40">
        <f t="shared" si="8"/>
        <v>0</v>
      </c>
      <c r="I51" s="180"/>
    </row>
    <row r="52" spans="1:9" ht="14.1" customHeight="1" x14ac:dyDescent="0.25">
      <c r="A52" s="9" t="s">
        <v>139</v>
      </c>
      <c r="B52" s="177" t="s">
        <v>515</v>
      </c>
      <c r="C52" s="179" t="s">
        <v>516</v>
      </c>
      <c r="D52" s="35">
        <v>4101930</v>
      </c>
      <c r="E52" s="35">
        <v>2851944.679024817</v>
      </c>
      <c r="F52" s="39">
        <f t="shared" si="0"/>
        <v>1249985.320975183</v>
      </c>
      <c r="G52" s="39">
        <v>0</v>
      </c>
      <c r="H52" s="40">
        <f t="shared" si="8"/>
        <v>0</v>
      </c>
      <c r="I52" s="180"/>
    </row>
    <row r="53" spans="1:9" ht="14.1" customHeight="1" x14ac:dyDescent="0.25">
      <c r="A53" s="166" t="s">
        <v>436</v>
      </c>
      <c r="B53" s="177" t="s">
        <v>517</v>
      </c>
      <c r="C53" s="179" t="s">
        <v>518</v>
      </c>
      <c r="D53" s="35">
        <v>39045683</v>
      </c>
      <c r="E53" s="35">
        <v>27147252.115647938</v>
      </c>
      <c r="F53" s="39">
        <f t="shared" si="0"/>
        <v>11898430.884352062</v>
      </c>
      <c r="G53" s="39">
        <v>0</v>
      </c>
      <c r="H53" s="40">
        <f t="shared" si="8"/>
        <v>0</v>
      </c>
      <c r="I53" s="180"/>
    </row>
    <row r="54" spans="1:9" ht="14.1" customHeight="1" x14ac:dyDescent="0.25">
      <c r="A54" s="46" t="s">
        <v>142</v>
      </c>
      <c r="B54" s="177" t="s">
        <v>519</v>
      </c>
      <c r="C54" s="179" t="s">
        <v>520</v>
      </c>
      <c r="D54" s="35">
        <v>440036454</v>
      </c>
      <c r="E54" s="174">
        <v>0</v>
      </c>
      <c r="F54" s="39">
        <f t="shared" si="0"/>
        <v>440036454</v>
      </c>
      <c r="G54" s="47">
        <v>0</v>
      </c>
      <c r="H54" s="48">
        <f t="shared" si="8"/>
        <v>0</v>
      </c>
      <c r="I54" s="180"/>
    </row>
    <row r="55" spans="1:9" ht="14.1" customHeight="1" x14ac:dyDescent="0.25">
      <c r="A55" s="178" t="s">
        <v>437</v>
      </c>
      <c r="B55" s="177" t="s">
        <v>521</v>
      </c>
      <c r="C55" s="179" t="s">
        <v>522</v>
      </c>
      <c r="D55" s="35">
        <v>57474970</v>
      </c>
      <c r="E55" s="174">
        <v>57474970</v>
      </c>
      <c r="F55" s="39">
        <f t="shared" si="0"/>
        <v>0</v>
      </c>
      <c r="G55" s="47">
        <v>0</v>
      </c>
      <c r="H55" s="48">
        <f t="shared" si="8"/>
        <v>0</v>
      </c>
      <c r="I55" s="180"/>
    </row>
    <row r="56" spans="1:9" ht="14.1" customHeight="1" x14ac:dyDescent="0.25">
      <c r="A56" s="46" t="s">
        <v>31</v>
      </c>
      <c r="B56" s="177" t="s">
        <v>523</v>
      </c>
      <c r="C56" s="179" t="s">
        <v>524</v>
      </c>
      <c r="D56" s="35">
        <v>47468958</v>
      </c>
      <c r="E56" s="35">
        <v>33003693.916510645</v>
      </c>
      <c r="F56" s="39">
        <f t="shared" si="0"/>
        <v>14465264.083489355</v>
      </c>
      <c r="G56" s="47">
        <v>0</v>
      </c>
      <c r="H56" s="48">
        <f t="shared" si="8"/>
        <v>0</v>
      </c>
      <c r="I56" s="180"/>
    </row>
    <row r="57" spans="1:9" ht="14.1" customHeight="1" x14ac:dyDescent="0.25">
      <c r="A57" s="169" t="s">
        <v>31</v>
      </c>
      <c r="B57" s="177" t="s">
        <v>525</v>
      </c>
      <c r="C57" s="179" t="s">
        <v>526</v>
      </c>
      <c r="D57" s="35">
        <v>12020413</v>
      </c>
      <c r="E57" s="35">
        <v>8357420.2619329765</v>
      </c>
      <c r="F57" s="39">
        <f t="shared" si="0"/>
        <v>3662992.7380670235</v>
      </c>
      <c r="G57" s="47">
        <v>0</v>
      </c>
      <c r="H57" s="40">
        <f t="shared" si="8"/>
        <v>0</v>
      </c>
      <c r="I57" s="180"/>
    </row>
    <row r="58" spans="1:9" ht="14.1" customHeight="1" thickBot="1" x14ac:dyDescent="0.3">
      <c r="A58" s="151"/>
      <c r="B58" s="152"/>
      <c r="C58" s="153"/>
      <c r="D58" s="154"/>
      <c r="E58" s="171"/>
      <c r="F58" s="155"/>
      <c r="G58" s="167"/>
      <c r="H58" s="156"/>
      <c r="I58" s="180"/>
    </row>
    <row r="59" spans="1:9" ht="14.1" customHeight="1" thickBot="1" x14ac:dyDescent="0.3">
      <c r="A59" s="10"/>
      <c r="B59" s="78" t="s">
        <v>291</v>
      </c>
      <c r="C59" s="127"/>
      <c r="D59" s="172">
        <f>SUM(D5:D58)</f>
        <v>26499646681</v>
      </c>
      <c r="E59" s="170">
        <f>SUM(E5:E58)</f>
        <v>18074667266</v>
      </c>
      <c r="F59" s="173">
        <f>SUM(F5:F58)</f>
        <v>8424979415.000001</v>
      </c>
      <c r="G59" s="175">
        <f>SUM(G5:G58)</f>
        <v>0</v>
      </c>
      <c r="H59" s="176">
        <f>SUM(H5:H58)</f>
        <v>0</v>
      </c>
      <c r="I59" s="180"/>
    </row>
    <row r="60" spans="1:9" ht="14.1" customHeight="1" x14ac:dyDescent="0.25">
      <c r="B60" s="55"/>
      <c r="C60" s="54"/>
      <c r="D60" s="126"/>
      <c r="E60" s="25"/>
      <c r="F60" s="25"/>
      <c r="G60" s="25"/>
      <c r="H60" s="6"/>
    </row>
    <row r="61" spans="1:9" ht="14.1" customHeight="1" x14ac:dyDescent="0.25">
      <c r="A61" s="54" t="s">
        <v>528</v>
      </c>
      <c r="B61" s="55"/>
      <c r="C61" s="54"/>
      <c r="D61" s="126"/>
      <c r="E61" s="25"/>
      <c r="F61" s="25"/>
      <c r="G61" s="25"/>
      <c r="H61" s="6"/>
    </row>
    <row r="62" spans="1:9" ht="14.1" customHeight="1" x14ac:dyDescent="0.25">
      <c r="A62" s="181" t="s">
        <v>531</v>
      </c>
      <c r="B62" s="55"/>
      <c r="C62" s="54"/>
      <c r="D62" s="126"/>
      <c r="E62" s="25"/>
      <c r="F62" s="25"/>
      <c r="G62" s="25"/>
      <c r="H62" s="6"/>
    </row>
    <row r="63" spans="1:9" ht="14.1" customHeight="1" x14ac:dyDescent="0.25">
      <c r="A63" s="181" t="s">
        <v>532</v>
      </c>
      <c r="B63" s="55"/>
      <c r="C63" s="54"/>
      <c r="D63" s="126"/>
      <c r="E63" s="25"/>
      <c r="F63" s="25"/>
      <c r="G63" s="25"/>
      <c r="H63" s="6"/>
    </row>
    <row r="64" spans="1:9" ht="14.1" customHeight="1" x14ac:dyDescent="0.25">
      <c r="B64" s="55"/>
      <c r="C64" s="54"/>
      <c r="D64" s="126"/>
      <c r="E64" s="25"/>
      <c r="F64" s="25"/>
      <c r="G64" s="25"/>
      <c r="H64" s="6"/>
    </row>
    <row r="65" spans="1:8" ht="14.1" customHeight="1" x14ac:dyDescent="0.25">
      <c r="A65" s="2" t="s">
        <v>447</v>
      </c>
      <c r="B65" s="55"/>
      <c r="C65" s="54"/>
      <c r="D65" s="26"/>
      <c r="E65" s="26"/>
      <c r="F65" s="26"/>
      <c r="G65" s="26"/>
      <c r="H65" s="6"/>
    </row>
    <row r="66" spans="1:8" x14ac:dyDescent="0.25">
      <c r="D66" s="157" t="s">
        <v>416</v>
      </c>
      <c r="E66" s="157" t="s">
        <v>429</v>
      </c>
      <c r="F66" s="157" t="s">
        <v>428</v>
      </c>
    </row>
    <row r="67" spans="1:8" x14ac:dyDescent="0.25">
      <c r="A67" s="2" t="s">
        <v>448</v>
      </c>
      <c r="D67" s="124">
        <v>26499646681</v>
      </c>
      <c r="E67" s="124">
        <v>18074667266</v>
      </c>
      <c r="F67" s="124">
        <f>D67-E67</f>
        <v>8424979415</v>
      </c>
    </row>
    <row r="69" spans="1:8" x14ac:dyDescent="0.25">
      <c r="A69" s="2"/>
      <c r="D69" s="26"/>
      <c r="E69" s="26"/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8671875" defaultRowHeight="13.2" x14ac:dyDescent="0.25"/>
  <cols>
    <col min="1" max="3" width="12.44140625" style="2" customWidth="1"/>
    <col min="4" max="4" width="14.44140625" style="2" customWidth="1"/>
    <col min="5" max="7" width="12.44140625" style="2" customWidth="1"/>
    <col min="8" max="8" width="12.88671875" style="2" customWidth="1"/>
    <col min="9" max="9" width="14.109375" style="2" customWidth="1"/>
    <col min="10" max="10" width="12" style="2" customWidth="1"/>
    <col min="11" max="11" width="10.88671875" style="2" bestFit="1" customWidth="1"/>
    <col min="12" max="12" width="11" style="2" customWidth="1"/>
    <col min="13" max="16384" width="7.88671875" style="2"/>
  </cols>
  <sheetData>
    <row r="1" spans="1:12" x14ac:dyDescent="0.25">
      <c r="A1" s="1"/>
      <c r="B1" s="51"/>
      <c r="C1" s="51"/>
      <c r="D1" s="52" t="s">
        <v>401</v>
      </c>
      <c r="E1" s="51"/>
      <c r="F1" s="51"/>
      <c r="G1" s="51"/>
      <c r="H1" s="53"/>
      <c r="I1" s="52"/>
      <c r="J1" s="53"/>
      <c r="K1" s="53"/>
      <c r="L1" s="90"/>
    </row>
    <row r="2" spans="1:12" x14ac:dyDescent="0.25">
      <c r="A2" s="3"/>
      <c r="B2" s="54"/>
      <c r="C2" s="54"/>
      <c r="D2" s="55" t="s">
        <v>292</v>
      </c>
      <c r="E2" s="54"/>
      <c r="F2" s="54"/>
      <c r="G2" s="54"/>
      <c r="I2" s="55"/>
      <c r="L2" s="91"/>
    </row>
    <row r="3" spans="1:12" ht="13.8" thickBot="1" x14ac:dyDescent="0.3">
      <c r="A3" s="3"/>
      <c r="B3" s="54"/>
      <c r="C3" s="54"/>
      <c r="D3" s="55" t="s">
        <v>431</v>
      </c>
      <c r="E3" s="54"/>
      <c r="F3" s="54"/>
      <c r="G3" s="54"/>
      <c r="H3" s="92"/>
      <c r="I3" s="83"/>
      <c r="J3" s="92"/>
      <c r="K3" s="92"/>
      <c r="L3" s="93"/>
    </row>
    <row r="4" spans="1:12" ht="44.55" customHeight="1" thickBot="1" x14ac:dyDescent="0.3">
      <c r="A4" s="57" t="s">
        <v>247</v>
      </c>
      <c r="B4" s="129">
        <v>41821</v>
      </c>
      <c r="C4" s="62">
        <v>41852</v>
      </c>
      <c r="D4" s="62">
        <v>41883</v>
      </c>
      <c r="E4" s="62">
        <v>41913</v>
      </c>
      <c r="F4" s="62">
        <v>41944</v>
      </c>
      <c r="G4" s="130">
        <v>41974</v>
      </c>
      <c r="H4" s="50" t="s">
        <v>286</v>
      </c>
      <c r="I4" s="56" t="s">
        <v>287</v>
      </c>
      <c r="J4" s="84" t="s">
        <v>430</v>
      </c>
      <c r="K4" s="89" t="s">
        <v>293</v>
      </c>
      <c r="L4" s="89" t="s">
        <v>294</v>
      </c>
    </row>
    <row r="5" spans="1:12" ht="14.1" customHeight="1" x14ac:dyDescent="0.25">
      <c r="A5" s="4" t="s">
        <v>144</v>
      </c>
      <c r="B5" s="148"/>
      <c r="C5" s="148"/>
      <c r="D5" s="148"/>
      <c r="E5" s="148"/>
      <c r="F5" s="148"/>
      <c r="G5" s="148"/>
      <c r="H5" s="131">
        <f t="shared" ref="H5:H68" si="0">SUM(B5:G5)</f>
        <v>0</v>
      </c>
      <c r="I5" s="132" t="e">
        <f t="shared" ref="I5:I68" si="1">H5/H$105</f>
        <v>#DIV/0!</v>
      </c>
      <c r="J5" s="85">
        <f>H5/6*12</f>
        <v>0</v>
      </c>
      <c r="K5" s="133">
        <f>J5*0.5</f>
        <v>0</v>
      </c>
      <c r="L5" s="117">
        <f>J5-K5</f>
        <v>0</v>
      </c>
    </row>
    <row r="6" spans="1:12" ht="14.1" customHeight="1" x14ac:dyDescent="0.25">
      <c r="A6" s="4" t="s">
        <v>145</v>
      </c>
      <c r="B6" s="149"/>
      <c r="C6" s="149"/>
      <c r="D6" s="149"/>
      <c r="E6" s="149"/>
      <c r="F6" s="149"/>
      <c r="G6" s="149"/>
      <c r="H6" s="131">
        <f t="shared" si="0"/>
        <v>0</v>
      </c>
      <c r="I6" s="132" t="e">
        <f t="shared" si="1"/>
        <v>#DIV/0!</v>
      </c>
      <c r="J6" s="121">
        <f t="shared" ref="J6:J69" si="2">H6/6*12</f>
        <v>0</v>
      </c>
      <c r="K6" s="133">
        <f t="shared" ref="K6:K69" si="3">J6*0.5</f>
        <v>0</v>
      </c>
      <c r="L6" s="117">
        <f t="shared" ref="L6:L69" si="4">J6-K6</f>
        <v>0</v>
      </c>
    </row>
    <row r="7" spans="1:12" ht="14.1" customHeight="1" x14ac:dyDescent="0.25">
      <c r="A7" s="4" t="s">
        <v>146</v>
      </c>
      <c r="B7" s="149"/>
      <c r="C7" s="149"/>
      <c r="D7" s="149"/>
      <c r="E7" s="149"/>
      <c r="F7" s="149"/>
      <c r="G7" s="149"/>
      <c r="H7" s="134">
        <f t="shared" si="0"/>
        <v>0</v>
      </c>
      <c r="I7" s="135" t="e">
        <f t="shared" si="1"/>
        <v>#DIV/0!</v>
      </c>
      <c r="J7" s="121">
        <f t="shared" si="2"/>
        <v>0</v>
      </c>
      <c r="K7" s="136">
        <f t="shared" si="3"/>
        <v>0</v>
      </c>
      <c r="L7" s="137">
        <f t="shared" si="4"/>
        <v>0</v>
      </c>
    </row>
    <row r="8" spans="1:12" ht="14.1" customHeight="1" x14ac:dyDescent="0.25">
      <c r="A8" s="4" t="s">
        <v>147</v>
      </c>
      <c r="B8" s="149"/>
      <c r="C8" s="149"/>
      <c r="D8" s="149"/>
      <c r="E8" s="149"/>
      <c r="F8" s="149"/>
      <c r="G8" s="149"/>
      <c r="H8" s="131">
        <f t="shared" si="0"/>
        <v>0</v>
      </c>
      <c r="I8" s="122" t="e">
        <f t="shared" si="1"/>
        <v>#DIV/0!</v>
      </c>
      <c r="J8" s="121">
        <f t="shared" si="2"/>
        <v>0</v>
      </c>
      <c r="K8" s="121">
        <f t="shared" si="3"/>
        <v>0</v>
      </c>
      <c r="L8" s="121">
        <f t="shared" si="4"/>
        <v>0</v>
      </c>
    </row>
    <row r="9" spans="1:12" ht="14.1" customHeight="1" x14ac:dyDescent="0.25">
      <c r="A9" s="4" t="s">
        <v>148</v>
      </c>
      <c r="B9" s="149"/>
      <c r="C9" s="149"/>
      <c r="D9" s="149"/>
      <c r="E9" s="149"/>
      <c r="F9" s="149"/>
      <c r="G9" s="149"/>
      <c r="H9" s="131">
        <f t="shared" si="0"/>
        <v>0</v>
      </c>
      <c r="I9" s="122" t="e">
        <f t="shared" si="1"/>
        <v>#DIV/0!</v>
      </c>
      <c r="J9" s="121">
        <f t="shared" si="2"/>
        <v>0</v>
      </c>
      <c r="K9" s="121">
        <f t="shared" si="3"/>
        <v>0</v>
      </c>
      <c r="L9" s="121">
        <f t="shared" si="4"/>
        <v>0</v>
      </c>
    </row>
    <row r="10" spans="1:12" ht="14.1" customHeight="1" x14ac:dyDescent="0.25">
      <c r="A10" s="4" t="s">
        <v>149</v>
      </c>
      <c r="B10" s="149"/>
      <c r="C10" s="149"/>
      <c r="D10" s="149"/>
      <c r="E10" s="149"/>
      <c r="F10" s="149"/>
      <c r="G10" s="149"/>
      <c r="H10" s="131">
        <f t="shared" si="0"/>
        <v>0</v>
      </c>
      <c r="I10" s="122" t="e">
        <f t="shared" si="1"/>
        <v>#DIV/0!</v>
      </c>
      <c r="J10" s="121">
        <f t="shared" si="2"/>
        <v>0</v>
      </c>
      <c r="K10" s="121">
        <f t="shared" si="3"/>
        <v>0</v>
      </c>
      <c r="L10" s="121">
        <f t="shared" si="4"/>
        <v>0</v>
      </c>
    </row>
    <row r="11" spans="1:12" ht="14.1" customHeight="1" x14ac:dyDescent="0.25">
      <c r="A11" s="4" t="s">
        <v>150</v>
      </c>
      <c r="B11" s="149"/>
      <c r="C11" s="149"/>
      <c r="D11" s="149"/>
      <c r="E11" s="149"/>
      <c r="F11" s="149"/>
      <c r="G11" s="149"/>
      <c r="H11" s="131">
        <f t="shared" si="0"/>
        <v>0</v>
      </c>
      <c r="I11" s="122" t="e">
        <f t="shared" si="1"/>
        <v>#DIV/0!</v>
      </c>
      <c r="J11" s="121">
        <f t="shared" si="2"/>
        <v>0</v>
      </c>
      <c r="K11" s="121">
        <f t="shared" si="3"/>
        <v>0</v>
      </c>
      <c r="L11" s="121">
        <f t="shared" si="4"/>
        <v>0</v>
      </c>
    </row>
    <row r="12" spans="1:12" ht="14.1" customHeight="1" x14ac:dyDescent="0.25">
      <c r="A12" s="4" t="s">
        <v>151</v>
      </c>
      <c r="B12" s="149"/>
      <c r="C12" s="149"/>
      <c r="D12" s="149"/>
      <c r="E12" s="149"/>
      <c r="F12" s="149"/>
      <c r="G12" s="149"/>
      <c r="H12" s="131">
        <f t="shared" si="0"/>
        <v>0</v>
      </c>
      <c r="I12" s="122" t="e">
        <f t="shared" si="1"/>
        <v>#DIV/0!</v>
      </c>
      <c r="J12" s="121">
        <f t="shared" si="2"/>
        <v>0</v>
      </c>
      <c r="K12" s="121">
        <f t="shared" si="3"/>
        <v>0</v>
      </c>
      <c r="L12" s="121">
        <f t="shared" si="4"/>
        <v>0</v>
      </c>
    </row>
    <row r="13" spans="1:12" ht="14.1" customHeight="1" x14ac:dyDescent="0.25">
      <c r="A13" s="4" t="s">
        <v>152</v>
      </c>
      <c r="B13" s="149"/>
      <c r="C13" s="149"/>
      <c r="D13" s="149"/>
      <c r="E13" s="149"/>
      <c r="F13" s="149"/>
      <c r="G13" s="149"/>
      <c r="H13" s="131">
        <f t="shared" si="0"/>
        <v>0</v>
      </c>
      <c r="I13" s="122" t="e">
        <f t="shared" si="1"/>
        <v>#DIV/0!</v>
      </c>
      <c r="J13" s="121">
        <f t="shared" si="2"/>
        <v>0</v>
      </c>
      <c r="K13" s="121">
        <f t="shared" si="3"/>
        <v>0</v>
      </c>
      <c r="L13" s="121">
        <f t="shared" si="4"/>
        <v>0</v>
      </c>
    </row>
    <row r="14" spans="1:12" ht="14.1" customHeight="1" x14ac:dyDescent="0.25">
      <c r="A14" s="4" t="s">
        <v>153</v>
      </c>
      <c r="B14" s="149"/>
      <c r="C14" s="149"/>
      <c r="D14" s="149"/>
      <c r="E14" s="149"/>
      <c r="F14" s="149"/>
      <c r="G14" s="149"/>
      <c r="H14" s="131">
        <f t="shared" si="0"/>
        <v>0</v>
      </c>
      <c r="I14" s="122" t="e">
        <f t="shared" si="1"/>
        <v>#DIV/0!</v>
      </c>
      <c r="J14" s="121">
        <f t="shared" si="2"/>
        <v>0</v>
      </c>
      <c r="K14" s="121">
        <f t="shared" si="3"/>
        <v>0</v>
      </c>
      <c r="L14" s="121">
        <f t="shared" si="4"/>
        <v>0</v>
      </c>
    </row>
    <row r="15" spans="1:12" ht="14.1" customHeight="1" x14ac:dyDescent="0.25">
      <c r="A15" s="4" t="s">
        <v>154</v>
      </c>
      <c r="B15" s="149"/>
      <c r="C15" s="149"/>
      <c r="D15" s="149"/>
      <c r="E15" s="149"/>
      <c r="F15" s="149"/>
      <c r="G15" s="149"/>
      <c r="H15" s="131">
        <f t="shared" si="0"/>
        <v>0</v>
      </c>
      <c r="I15" s="122" t="e">
        <f t="shared" si="1"/>
        <v>#DIV/0!</v>
      </c>
      <c r="J15" s="121">
        <f t="shared" si="2"/>
        <v>0</v>
      </c>
      <c r="K15" s="121">
        <f t="shared" si="3"/>
        <v>0</v>
      </c>
      <c r="L15" s="121">
        <f t="shared" si="4"/>
        <v>0</v>
      </c>
    </row>
    <row r="16" spans="1:12" ht="14.1" customHeight="1" x14ac:dyDescent="0.25">
      <c r="A16" s="4" t="s">
        <v>155</v>
      </c>
      <c r="B16" s="149"/>
      <c r="C16" s="149"/>
      <c r="D16" s="149"/>
      <c r="E16" s="149"/>
      <c r="F16" s="149"/>
      <c r="G16" s="149"/>
      <c r="H16" s="131">
        <f t="shared" si="0"/>
        <v>0</v>
      </c>
      <c r="I16" s="122" t="e">
        <f t="shared" si="1"/>
        <v>#DIV/0!</v>
      </c>
      <c r="J16" s="121">
        <f t="shared" si="2"/>
        <v>0</v>
      </c>
      <c r="K16" s="121">
        <f t="shared" si="3"/>
        <v>0</v>
      </c>
      <c r="L16" s="121">
        <f t="shared" si="4"/>
        <v>0</v>
      </c>
    </row>
    <row r="17" spans="1:12" ht="14.1" customHeight="1" x14ac:dyDescent="0.25">
      <c r="A17" s="4" t="s">
        <v>156</v>
      </c>
      <c r="B17" s="149"/>
      <c r="C17" s="149"/>
      <c r="D17" s="149"/>
      <c r="E17" s="149"/>
      <c r="F17" s="149"/>
      <c r="G17" s="149"/>
      <c r="H17" s="131">
        <f t="shared" si="0"/>
        <v>0</v>
      </c>
      <c r="I17" s="122" t="e">
        <f t="shared" si="1"/>
        <v>#DIV/0!</v>
      </c>
      <c r="J17" s="121">
        <f t="shared" si="2"/>
        <v>0</v>
      </c>
      <c r="K17" s="121">
        <f t="shared" si="3"/>
        <v>0</v>
      </c>
      <c r="L17" s="121">
        <f t="shared" si="4"/>
        <v>0</v>
      </c>
    </row>
    <row r="18" spans="1:12" ht="14.1" customHeight="1" x14ac:dyDescent="0.25">
      <c r="A18" s="4" t="s">
        <v>157</v>
      </c>
      <c r="B18" s="149"/>
      <c r="C18" s="149"/>
      <c r="D18" s="149"/>
      <c r="E18" s="149"/>
      <c r="F18" s="149"/>
      <c r="G18" s="149"/>
      <c r="H18" s="131">
        <f t="shared" si="0"/>
        <v>0</v>
      </c>
      <c r="I18" s="122" t="e">
        <f t="shared" si="1"/>
        <v>#DIV/0!</v>
      </c>
      <c r="J18" s="121">
        <f t="shared" si="2"/>
        <v>0</v>
      </c>
      <c r="K18" s="121">
        <f t="shared" si="3"/>
        <v>0</v>
      </c>
      <c r="L18" s="121">
        <f t="shared" si="4"/>
        <v>0</v>
      </c>
    </row>
    <row r="19" spans="1:12" ht="14.1" customHeight="1" x14ac:dyDescent="0.25">
      <c r="A19" s="4" t="s">
        <v>158</v>
      </c>
      <c r="B19" s="149"/>
      <c r="C19" s="149"/>
      <c r="D19" s="149"/>
      <c r="E19" s="149"/>
      <c r="F19" s="149"/>
      <c r="G19" s="149"/>
      <c r="H19" s="131">
        <f t="shared" si="0"/>
        <v>0</v>
      </c>
      <c r="I19" s="122" t="e">
        <f t="shared" si="1"/>
        <v>#DIV/0!</v>
      </c>
      <c r="J19" s="121">
        <f t="shared" si="2"/>
        <v>0</v>
      </c>
      <c r="K19" s="121">
        <f t="shared" si="3"/>
        <v>0</v>
      </c>
      <c r="L19" s="121">
        <f t="shared" si="4"/>
        <v>0</v>
      </c>
    </row>
    <row r="20" spans="1:12" ht="14.1" customHeight="1" x14ac:dyDescent="0.25">
      <c r="A20" s="4" t="s">
        <v>159</v>
      </c>
      <c r="B20" s="149"/>
      <c r="C20" s="149"/>
      <c r="D20" s="149"/>
      <c r="E20" s="149"/>
      <c r="F20" s="149"/>
      <c r="G20" s="149"/>
      <c r="H20" s="131">
        <f t="shared" si="0"/>
        <v>0</v>
      </c>
      <c r="I20" s="122" t="e">
        <f t="shared" si="1"/>
        <v>#DIV/0!</v>
      </c>
      <c r="J20" s="121">
        <f t="shared" si="2"/>
        <v>0</v>
      </c>
      <c r="K20" s="121">
        <f t="shared" si="3"/>
        <v>0</v>
      </c>
      <c r="L20" s="121">
        <f t="shared" si="4"/>
        <v>0</v>
      </c>
    </row>
    <row r="21" spans="1:12" ht="14.1" customHeight="1" x14ac:dyDescent="0.25">
      <c r="A21" s="4" t="s">
        <v>160</v>
      </c>
      <c r="B21" s="149"/>
      <c r="C21" s="149"/>
      <c r="D21" s="149"/>
      <c r="E21" s="149"/>
      <c r="F21" s="149"/>
      <c r="G21" s="149"/>
      <c r="H21" s="131">
        <f t="shared" si="0"/>
        <v>0</v>
      </c>
      <c r="I21" s="122" t="e">
        <f t="shared" si="1"/>
        <v>#DIV/0!</v>
      </c>
      <c r="J21" s="121">
        <f t="shared" si="2"/>
        <v>0</v>
      </c>
      <c r="K21" s="121">
        <f t="shared" si="3"/>
        <v>0</v>
      </c>
      <c r="L21" s="121">
        <f t="shared" si="4"/>
        <v>0</v>
      </c>
    </row>
    <row r="22" spans="1:12" ht="14.1" customHeight="1" x14ac:dyDescent="0.25">
      <c r="A22" s="4" t="s">
        <v>161</v>
      </c>
      <c r="B22" s="149"/>
      <c r="C22" s="149"/>
      <c r="D22" s="149"/>
      <c r="E22" s="149"/>
      <c r="F22" s="149"/>
      <c r="G22" s="149"/>
      <c r="H22" s="121">
        <f t="shared" si="0"/>
        <v>0</v>
      </c>
      <c r="I22" s="122" t="e">
        <f t="shared" si="1"/>
        <v>#DIV/0!</v>
      </c>
      <c r="J22" s="121">
        <f t="shared" si="2"/>
        <v>0</v>
      </c>
      <c r="K22" s="121">
        <f t="shared" si="3"/>
        <v>0</v>
      </c>
      <c r="L22" s="121">
        <f t="shared" si="4"/>
        <v>0</v>
      </c>
    </row>
    <row r="23" spans="1:12" ht="14.1" customHeight="1" x14ac:dyDescent="0.25">
      <c r="A23" s="4" t="s">
        <v>162</v>
      </c>
      <c r="B23" s="149"/>
      <c r="C23" s="149"/>
      <c r="D23" s="149"/>
      <c r="E23" s="149"/>
      <c r="F23" s="149"/>
      <c r="G23" s="149"/>
      <c r="H23" s="121">
        <f t="shared" si="0"/>
        <v>0</v>
      </c>
      <c r="I23" s="122" t="e">
        <f t="shared" si="1"/>
        <v>#DIV/0!</v>
      </c>
      <c r="J23" s="121">
        <f t="shared" si="2"/>
        <v>0</v>
      </c>
      <c r="K23" s="121">
        <f t="shared" si="3"/>
        <v>0</v>
      </c>
      <c r="L23" s="121">
        <f t="shared" si="4"/>
        <v>0</v>
      </c>
    </row>
    <row r="24" spans="1:12" ht="14.1" customHeight="1" x14ac:dyDescent="0.25">
      <c r="A24" s="4" t="s">
        <v>163</v>
      </c>
      <c r="B24" s="149"/>
      <c r="C24" s="149"/>
      <c r="D24" s="149"/>
      <c r="E24" s="149"/>
      <c r="F24" s="149"/>
      <c r="G24" s="149"/>
      <c r="H24" s="121">
        <f t="shared" si="0"/>
        <v>0</v>
      </c>
      <c r="I24" s="122" t="e">
        <f t="shared" si="1"/>
        <v>#DIV/0!</v>
      </c>
      <c r="J24" s="121">
        <f t="shared" si="2"/>
        <v>0</v>
      </c>
      <c r="K24" s="121">
        <f t="shared" si="3"/>
        <v>0</v>
      </c>
      <c r="L24" s="121">
        <f t="shared" si="4"/>
        <v>0</v>
      </c>
    </row>
    <row r="25" spans="1:12" ht="14.1" customHeight="1" x14ac:dyDescent="0.25">
      <c r="A25" s="4" t="s">
        <v>164</v>
      </c>
      <c r="B25" s="149"/>
      <c r="C25" s="149"/>
      <c r="D25" s="149"/>
      <c r="E25" s="149"/>
      <c r="F25" s="149"/>
      <c r="G25" s="149"/>
      <c r="H25" s="121">
        <f t="shared" si="0"/>
        <v>0</v>
      </c>
      <c r="I25" s="122" t="e">
        <f t="shared" si="1"/>
        <v>#DIV/0!</v>
      </c>
      <c r="J25" s="121">
        <f t="shared" si="2"/>
        <v>0</v>
      </c>
      <c r="K25" s="121">
        <f t="shared" si="3"/>
        <v>0</v>
      </c>
      <c r="L25" s="121">
        <f t="shared" si="4"/>
        <v>0</v>
      </c>
    </row>
    <row r="26" spans="1:12" ht="14.1" customHeight="1" x14ac:dyDescent="0.25">
      <c r="A26" s="4" t="s">
        <v>165</v>
      </c>
      <c r="B26" s="149"/>
      <c r="C26" s="149"/>
      <c r="D26" s="149"/>
      <c r="E26" s="149"/>
      <c r="F26" s="149"/>
      <c r="G26" s="149"/>
      <c r="H26" s="121">
        <f t="shared" si="0"/>
        <v>0</v>
      </c>
      <c r="I26" s="122" t="e">
        <f t="shared" si="1"/>
        <v>#DIV/0!</v>
      </c>
      <c r="J26" s="121">
        <f t="shared" si="2"/>
        <v>0</v>
      </c>
      <c r="K26" s="121">
        <f t="shared" si="3"/>
        <v>0</v>
      </c>
      <c r="L26" s="121">
        <f t="shared" si="4"/>
        <v>0</v>
      </c>
    </row>
    <row r="27" spans="1:12" ht="14.1" customHeight="1" x14ac:dyDescent="0.25">
      <c r="A27" s="4" t="s">
        <v>166</v>
      </c>
      <c r="B27" s="149"/>
      <c r="C27" s="149"/>
      <c r="D27" s="149"/>
      <c r="E27" s="149"/>
      <c r="F27" s="149"/>
      <c r="G27" s="149"/>
      <c r="H27" s="121">
        <f t="shared" si="0"/>
        <v>0</v>
      </c>
      <c r="I27" s="122" t="e">
        <f t="shared" si="1"/>
        <v>#DIV/0!</v>
      </c>
      <c r="J27" s="121">
        <f t="shared" si="2"/>
        <v>0</v>
      </c>
      <c r="K27" s="121">
        <f t="shared" si="3"/>
        <v>0</v>
      </c>
      <c r="L27" s="121">
        <f t="shared" si="4"/>
        <v>0</v>
      </c>
    </row>
    <row r="28" spans="1:12" ht="14.1" customHeight="1" x14ac:dyDescent="0.25">
      <c r="A28" s="4" t="s">
        <v>167</v>
      </c>
      <c r="B28" s="149"/>
      <c r="C28" s="149"/>
      <c r="D28" s="149"/>
      <c r="E28" s="149"/>
      <c r="F28" s="149"/>
      <c r="G28" s="149"/>
      <c r="H28" s="121">
        <f t="shared" si="0"/>
        <v>0</v>
      </c>
      <c r="I28" s="122" t="e">
        <f t="shared" si="1"/>
        <v>#DIV/0!</v>
      </c>
      <c r="J28" s="121">
        <f t="shared" si="2"/>
        <v>0</v>
      </c>
      <c r="K28" s="121">
        <f t="shared" si="3"/>
        <v>0</v>
      </c>
      <c r="L28" s="121">
        <f t="shared" si="4"/>
        <v>0</v>
      </c>
    </row>
    <row r="29" spans="1:12" ht="14.1" customHeight="1" x14ac:dyDescent="0.25">
      <c r="A29" s="4" t="s">
        <v>168</v>
      </c>
      <c r="B29" s="149"/>
      <c r="C29" s="149"/>
      <c r="D29" s="149"/>
      <c r="E29" s="149"/>
      <c r="F29" s="149"/>
      <c r="G29" s="149"/>
      <c r="H29" s="121">
        <f t="shared" si="0"/>
        <v>0</v>
      </c>
      <c r="I29" s="122" t="e">
        <f t="shared" si="1"/>
        <v>#DIV/0!</v>
      </c>
      <c r="J29" s="121">
        <f t="shared" si="2"/>
        <v>0</v>
      </c>
      <c r="K29" s="121">
        <f t="shared" si="3"/>
        <v>0</v>
      </c>
      <c r="L29" s="121">
        <f t="shared" si="4"/>
        <v>0</v>
      </c>
    </row>
    <row r="30" spans="1:12" ht="14.1" customHeight="1" x14ac:dyDescent="0.25">
      <c r="A30" s="4" t="s">
        <v>169</v>
      </c>
      <c r="B30" s="149"/>
      <c r="C30" s="149"/>
      <c r="D30" s="149"/>
      <c r="E30" s="149"/>
      <c r="F30" s="149"/>
      <c r="G30" s="149"/>
      <c r="H30" s="121">
        <f t="shared" si="0"/>
        <v>0</v>
      </c>
      <c r="I30" s="122" t="e">
        <f t="shared" si="1"/>
        <v>#DIV/0!</v>
      </c>
      <c r="J30" s="121">
        <f t="shared" si="2"/>
        <v>0</v>
      </c>
      <c r="K30" s="121">
        <f t="shared" si="3"/>
        <v>0</v>
      </c>
      <c r="L30" s="121">
        <f t="shared" si="4"/>
        <v>0</v>
      </c>
    </row>
    <row r="31" spans="1:12" ht="14.1" customHeight="1" x14ac:dyDescent="0.25">
      <c r="A31" s="4" t="s">
        <v>170</v>
      </c>
      <c r="B31" s="149"/>
      <c r="C31" s="149"/>
      <c r="D31" s="149"/>
      <c r="E31" s="149"/>
      <c r="F31" s="149"/>
      <c r="G31" s="149"/>
      <c r="H31" s="121">
        <f t="shared" si="0"/>
        <v>0</v>
      </c>
      <c r="I31" s="122" t="e">
        <f t="shared" si="1"/>
        <v>#DIV/0!</v>
      </c>
      <c r="J31" s="121">
        <f t="shared" si="2"/>
        <v>0</v>
      </c>
      <c r="K31" s="121">
        <f t="shared" si="3"/>
        <v>0</v>
      </c>
      <c r="L31" s="121">
        <f t="shared" si="4"/>
        <v>0</v>
      </c>
    </row>
    <row r="32" spans="1:12" ht="14.1" customHeight="1" x14ac:dyDescent="0.25">
      <c r="A32" s="4" t="s">
        <v>171</v>
      </c>
      <c r="B32" s="149"/>
      <c r="C32" s="149"/>
      <c r="D32" s="149"/>
      <c r="E32" s="149"/>
      <c r="F32" s="149"/>
      <c r="G32" s="149"/>
      <c r="H32" s="121">
        <f t="shared" si="0"/>
        <v>0</v>
      </c>
      <c r="I32" s="122" t="e">
        <f t="shared" si="1"/>
        <v>#DIV/0!</v>
      </c>
      <c r="J32" s="121">
        <f t="shared" si="2"/>
        <v>0</v>
      </c>
      <c r="K32" s="121">
        <f t="shared" si="3"/>
        <v>0</v>
      </c>
      <c r="L32" s="121">
        <f t="shared" si="4"/>
        <v>0</v>
      </c>
    </row>
    <row r="33" spans="1:12" ht="14.1" customHeight="1" x14ac:dyDescent="0.25">
      <c r="A33" s="4" t="s">
        <v>172</v>
      </c>
      <c r="B33" s="149"/>
      <c r="C33" s="149"/>
      <c r="D33" s="149"/>
      <c r="E33" s="149"/>
      <c r="F33" s="149"/>
      <c r="G33" s="149"/>
      <c r="H33" s="121">
        <f t="shared" si="0"/>
        <v>0</v>
      </c>
      <c r="I33" s="122" t="e">
        <f t="shared" si="1"/>
        <v>#DIV/0!</v>
      </c>
      <c r="J33" s="121">
        <f t="shared" si="2"/>
        <v>0</v>
      </c>
      <c r="K33" s="121">
        <f t="shared" si="3"/>
        <v>0</v>
      </c>
      <c r="L33" s="121">
        <f t="shared" si="4"/>
        <v>0</v>
      </c>
    </row>
    <row r="34" spans="1:12" ht="14.1" customHeight="1" x14ac:dyDescent="0.25">
      <c r="A34" s="4" t="s">
        <v>173</v>
      </c>
      <c r="B34" s="149"/>
      <c r="C34" s="149"/>
      <c r="D34" s="149"/>
      <c r="E34" s="149"/>
      <c r="F34" s="149"/>
      <c r="G34" s="149"/>
      <c r="H34" s="121">
        <f t="shared" si="0"/>
        <v>0</v>
      </c>
      <c r="I34" s="122" t="e">
        <f t="shared" si="1"/>
        <v>#DIV/0!</v>
      </c>
      <c r="J34" s="121">
        <f t="shared" si="2"/>
        <v>0</v>
      </c>
      <c r="K34" s="121">
        <f t="shared" si="3"/>
        <v>0</v>
      </c>
      <c r="L34" s="121">
        <f t="shared" si="4"/>
        <v>0</v>
      </c>
    </row>
    <row r="35" spans="1:12" ht="14.1" customHeight="1" x14ac:dyDescent="0.25">
      <c r="A35" s="4" t="s">
        <v>174</v>
      </c>
      <c r="B35" s="149"/>
      <c r="C35" s="149"/>
      <c r="D35" s="149"/>
      <c r="E35" s="149"/>
      <c r="F35" s="149"/>
      <c r="G35" s="149"/>
      <c r="H35" s="121">
        <f t="shared" si="0"/>
        <v>0</v>
      </c>
      <c r="I35" s="122" t="e">
        <f t="shared" si="1"/>
        <v>#DIV/0!</v>
      </c>
      <c r="J35" s="121">
        <f t="shared" si="2"/>
        <v>0</v>
      </c>
      <c r="K35" s="121">
        <f t="shared" si="3"/>
        <v>0</v>
      </c>
      <c r="L35" s="121">
        <f t="shared" si="4"/>
        <v>0</v>
      </c>
    </row>
    <row r="36" spans="1:12" ht="14.1" customHeight="1" x14ac:dyDescent="0.25">
      <c r="A36" s="4" t="s">
        <v>175</v>
      </c>
      <c r="B36" s="149"/>
      <c r="C36" s="149"/>
      <c r="D36" s="149"/>
      <c r="E36" s="149"/>
      <c r="F36" s="149"/>
      <c r="G36" s="149"/>
      <c r="H36" s="121">
        <f t="shared" si="0"/>
        <v>0</v>
      </c>
      <c r="I36" s="122" t="e">
        <f t="shared" si="1"/>
        <v>#DIV/0!</v>
      </c>
      <c r="J36" s="121">
        <f t="shared" si="2"/>
        <v>0</v>
      </c>
      <c r="K36" s="121">
        <f t="shared" si="3"/>
        <v>0</v>
      </c>
      <c r="L36" s="121">
        <f t="shared" si="4"/>
        <v>0</v>
      </c>
    </row>
    <row r="37" spans="1:12" ht="14.1" customHeight="1" x14ac:dyDescent="0.25">
      <c r="A37" s="4" t="s">
        <v>176</v>
      </c>
      <c r="B37" s="149"/>
      <c r="C37" s="149"/>
      <c r="D37" s="149"/>
      <c r="E37" s="149"/>
      <c r="F37" s="149"/>
      <c r="G37" s="149"/>
      <c r="H37" s="121">
        <f t="shared" si="0"/>
        <v>0</v>
      </c>
      <c r="I37" s="122" t="e">
        <f t="shared" si="1"/>
        <v>#DIV/0!</v>
      </c>
      <c r="J37" s="121">
        <f t="shared" si="2"/>
        <v>0</v>
      </c>
      <c r="K37" s="121">
        <f t="shared" si="3"/>
        <v>0</v>
      </c>
      <c r="L37" s="121">
        <f t="shared" si="4"/>
        <v>0</v>
      </c>
    </row>
    <row r="38" spans="1:12" ht="14.1" customHeight="1" x14ac:dyDescent="0.25">
      <c r="A38" s="4" t="s">
        <v>177</v>
      </c>
      <c r="B38" s="149"/>
      <c r="C38" s="149"/>
      <c r="D38" s="149"/>
      <c r="E38" s="149"/>
      <c r="F38" s="149"/>
      <c r="G38" s="149"/>
      <c r="H38" s="121">
        <f t="shared" si="0"/>
        <v>0</v>
      </c>
      <c r="I38" s="122" t="e">
        <f t="shared" si="1"/>
        <v>#DIV/0!</v>
      </c>
      <c r="J38" s="121">
        <f t="shared" si="2"/>
        <v>0</v>
      </c>
      <c r="K38" s="121">
        <f t="shared" si="3"/>
        <v>0</v>
      </c>
      <c r="L38" s="121">
        <f t="shared" si="4"/>
        <v>0</v>
      </c>
    </row>
    <row r="39" spans="1:12" ht="14.1" customHeight="1" x14ac:dyDescent="0.25">
      <c r="A39" s="4" t="s">
        <v>178</v>
      </c>
      <c r="B39" s="149"/>
      <c r="C39" s="149"/>
      <c r="D39" s="149"/>
      <c r="E39" s="149"/>
      <c r="F39" s="149"/>
      <c r="G39" s="149"/>
      <c r="H39" s="121">
        <f t="shared" si="0"/>
        <v>0</v>
      </c>
      <c r="I39" s="122" t="e">
        <f t="shared" si="1"/>
        <v>#DIV/0!</v>
      </c>
      <c r="J39" s="121">
        <f t="shared" si="2"/>
        <v>0</v>
      </c>
      <c r="K39" s="121">
        <f t="shared" si="3"/>
        <v>0</v>
      </c>
      <c r="L39" s="121">
        <f t="shared" si="4"/>
        <v>0</v>
      </c>
    </row>
    <row r="40" spans="1:12" ht="14.1" customHeight="1" x14ac:dyDescent="0.25">
      <c r="A40" s="4" t="s">
        <v>179</v>
      </c>
      <c r="B40" s="149"/>
      <c r="C40" s="149"/>
      <c r="D40" s="149"/>
      <c r="E40" s="149"/>
      <c r="F40" s="149"/>
      <c r="G40" s="149"/>
      <c r="H40" s="121">
        <f t="shared" si="0"/>
        <v>0</v>
      </c>
      <c r="I40" s="122" t="e">
        <f t="shared" si="1"/>
        <v>#DIV/0!</v>
      </c>
      <c r="J40" s="121">
        <f t="shared" si="2"/>
        <v>0</v>
      </c>
      <c r="K40" s="121">
        <f t="shared" si="3"/>
        <v>0</v>
      </c>
      <c r="L40" s="121">
        <f t="shared" si="4"/>
        <v>0</v>
      </c>
    </row>
    <row r="41" spans="1:12" ht="14.1" customHeight="1" x14ac:dyDescent="0.25">
      <c r="A41" s="4" t="s">
        <v>180</v>
      </c>
      <c r="B41" s="149"/>
      <c r="C41" s="149"/>
      <c r="D41" s="149"/>
      <c r="E41" s="149"/>
      <c r="F41" s="149"/>
      <c r="G41" s="149"/>
      <c r="H41" s="121">
        <f t="shared" si="0"/>
        <v>0</v>
      </c>
      <c r="I41" s="122" t="e">
        <f t="shared" si="1"/>
        <v>#DIV/0!</v>
      </c>
      <c r="J41" s="121">
        <f t="shared" si="2"/>
        <v>0</v>
      </c>
      <c r="K41" s="121">
        <f t="shared" si="3"/>
        <v>0</v>
      </c>
      <c r="L41" s="121">
        <f t="shared" si="4"/>
        <v>0</v>
      </c>
    </row>
    <row r="42" spans="1:12" ht="14.1" customHeight="1" x14ac:dyDescent="0.25">
      <c r="A42" s="4" t="s">
        <v>181</v>
      </c>
      <c r="B42" s="149"/>
      <c r="C42" s="149"/>
      <c r="D42" s="149"/>
      <c r="E42" s="149"/>
      <c r="F42" s="149"/>
      <c r="G42" s="149"/>
      <c r="H42" s="121">
        <f t="shared" si="0"/>
        <v>0</v>
      </c>
      <c r="I42" s="122" t="e">
        <f t="shared" si="1"/>
        <v>#DIV/0!</v>
      </c>
      <c r="J42" s="121">
        <f t="shared" si="2"/>
        <v>0</v>
      </c>
      <c r="K42" s="121">
        <f t="shared" si="3"/>
        <v>0</v>
      </c>
      <c r="L42" s="121">
        <f t="shared" si="4"/>
        <v>0</v>
      </c>
    </row>
    <row r="43" spans="1:12" ht="14.1" customHeight="1" x14ac:dyDescent="0.25">
      <c r="A43" s="4" t="s">
        <v>182</v>
      </c>
      <c r="B43" s="149"/>
      <c r="C43" s="149"/>
      <c r="D43" s="149"/>
      <c r="E43" s="149"/>
      <c r="F43" s="149"/>
      <c r="G43" s="149"/>
      <c r="H43" s="121">
        <f t="shared" si="0"/>
        <v>0</v>
      </c>
      <c r="I43" s="122" t="e">
        <f t="shared" si="1"/>
        <v>#DIV/0!</v>
      </c>
      <c r="J43" s="121">
        <f t="shared" si="2"/>
        <v>0</v>
      </c>
      <c r="K43" s="121">
        <f t="shared" si="3"/>
        <v>0</v>
      </c>
      <c r="L43" s="121">
        <f t="shared" si="4"/>
        <v>0</v>
      </c>
    </row>
    <row r="44" spans="1:12" ht="14.1" customHeight="1" x14ac:dyDescent="0.25">
      <c r="A44" s="4" t="s">
        <v>183</v>
      </c>
      <c r="B44" s="149"/>
      <c r="C44" s="149"/>
      <c r="D44" s="149"/>
      <c r="E44" s="149"/>
      <c r="F44" s="149"/>
      <c r="G44" s="149"/>
      <c r="H44" s="121">
        <f t="shared" si="0"/>
        <v>0</v>
      </c>
      <c r="I44" s="122" t="e">
        <f t="shared" si="1"/>
        <v>#DIV/0!</v>
      </c>
      <c r="J44" s="121">
        <f t="shared" si="2"/>
        <v>0</v>
      </c>
      <c r="K44" s="121">
        <f t="shared" si="3"/>
        <v>0</v>
      </c>
      <c r="L44" s="121">
        <f t="shared" si="4"/>
        <v>0</v>
      </c>
    </row>
    <row r="45" spans="1:12" ht="14.1" customHeight="1" x14ac:dyDescent="0.25">
      <c r="A45" s="4" t="s">
        <v>184</v>
      </c>
      <c r="B45" s="149"/>
      <c r="C45" s="149"/>
      <c r="D45" s="149"/>
      <c r="E45" s="149"/>
      <c r="F45" s="149"/>
      <c r="G45" s="149"/>
      <c r="H45" s="121">
        <f t="shared" si="0"/>
        <v>0</v>
      </c>
      <c r="I45" s="122" t="e">
        <f t="shared" si="1"/>
        <v>#DIV/0!</v>
      </c>
      <c r="J45" s="121">
        <f t="shared" si="2"/>
        <v>0</v>
      </c>
      <c r="K45" s="121">
        <f t="shared" si="3"/>
        <v>0</v>
      </c>
      <c r="L45" s="121">
        <f t="shared" si="4"/>
        <v>0</v>
      </c>
    </row>
    <row r="46" spans="1:12" ht="14.1" customHeight="1" x14ac:dyDescent="0.25">
      <c r="A46" s="4" t="s">
        <v>185</v>
      </c>
      <c r="B46" s="149"/>
      <c r="C46" s="149"/>
      <c r="D46" s="149"/>
      <c r="E46" s="149"/>
      <c r="F46" s="149"/>
      <c r="G46" s="149"/>
      <c r="H46" s="121">
        <f t="shared" si="0"/>
        <v>0</v>
      </c>
      <c r="I46" s="122" t="e">
        <f t="shared" si="1"/>
        <v>#DIV/0!</v>
      </c>
      <c r="J46" s="121">
        <f t="shared" si="2"/>
        <v>0</v>
      </c>
      <c r="K46" s="121">
        <f t="shared" si="3"/>
        <v>0</v>
      </c>
      <c r="L46" s="121">
        <f t="shared" si="4"/>
        <v>0</v>
      </c>
    </row>
    <row r="47" spans="1:12" ht="14.1" customHeight="1" x14ac:dyDescent="0.25">
      <c r="A47" s="4" t="s">
        <v>186</v>
      </c>
      <c r="B47" s="149"/>
      <c r="C47" s="149"/>
      <c r="D47" s="149"/>
      <c r="E47" s="149"/>
      <c r="F47" s="149"/>
      <c r="G47" s="149"/>
      <c r="H47" s="121">
        <f t="shared" si="0"/>
        <v>0</v>
      </c>
      <c r="I47" s="122" t="e">
        <f t="shared" si="1"/>
        <v>#DIV/0!</v>
      </c>
      <c r="J47" s="121">
        <f t="shared" si="2"/>
        <v>0</v>
      </c>
      <c r="K47" s="121">
        <f t="shared" si="3"/>
        <v>0</v>
      </c>
      <c r="L47" s="121">
        <f t="shared" si="4"/>
        <v>0</v>
      </c>
    </row>
    <row r="48" spans="1:12" ht="14.1" customHeight="1" x14ac:dyDescent="0.25">
      <c r="A48" s="4" t="s">
        <v>187</v>
      </c>
      <c r="B48" s="149"/>
      <c r="C48" s="149"/>
      <c r="D48" s="149"/>
      <c r="E48" s="149"/>
      <c r="F48" s="149"/>
      <c r="G48" s="149"/>
      <c r="H48" s="121">
        <f t="shared" si="0"/>
        <v>0</v>
      </c>
      <c r="I48" s="122" t="e">
        <f t="shared" si="1"/>
        <v>#DIV/0!</v>
      </c>
      <c r="J48" s="121">
        <f t="shared" si="2"/>
        <v>0</v>
      </c>
      <c r="K48" s="121">
        <f t="shared" si="3"/>
        <v>0</v>
      </c>
      <c r="L48" s="121">
        <f t="shared" si="4"/>
        <v>0</v>
      </c>
    </row>
    <row r="49" spans="1:12" ht="14.1" customHeight="1" x14ac:dyDescent="0.25">
      <c r="A49" s="4" t="s">
        <v>188</v>
      </c>
      <c r="B49" s="149"/>
      <c r="C49" s="149"/>
      <c r="D49" s="149"/>
      <c r="E49" s="149"/>
      <c r="F49" s="149"/>
      <c r="G49" s="149"/>
      <c r="H49" s="121">
        <f t="shared" si="0"/>
        <v>0</v>
      </c>
      <c r="I49" s="122" t="e">
        <f t="shared" si="1"/>
        <v>#DIV/0!</v>
      </c>
      <c r="J49" s="121">
        <f t="shared" si="2"/>
        <v>0</v>
      </c>
      <c r="K49" s="121">
        <f t="shared" si="3"/>
        <v>0</v>
      </c>
      <c r="L49" s="121">
        <f t="shared" si="4"/>
        <v>0</v>
      </c>
    </row>
    <row r="50" spans="1:12" ht="14.1" customHeight="1" x14ac:dyDescent="0.25">
      <c r="A50" s="4" t="s">
        <v>189</v>
      </c>
      <c r="B50" s="149"/>
      <c r="C50" s="149"/>
      <c r="D50" s="149"/>
      <c r="E50" s="149"/>
      <c r="F50" s="149"/>
      <c r="G50" s="149"/>
      <c r="H50" s="121">
        <f t="shared" si="0"/>
        <v>0</v>
      </c>
      <c r="I50" s="122" t="e">
        <f t="shared" si="1"/>
        <v>#DIV/0!</v>
      </c>
      <c r="J50" s="121">
        <f t="shared" si="2"/>
        <v>0</v>
      </c>
      <c r="K50" s="121">
        <f t="shared" si="3"/>
        <v>0</v>
      </c>
      <c r="L50" s="121">
        <f t="shared" si="4"/>
        <v>0</v>
      </c>
    </row>
    <row r="51" spans="1:12" ht="14.1" customHeight="1" x14ac:dyDescent="0.25">
      <c r="A51" s="4" t="s">
        <v>190</v>
      </c>
      <c r="B51" s="149"/>
      <c r="C51" s="149"/>
      <c r="D51" s="149"/>
      <c r="E51" s="149"/>
      <c r="F51" s="149"/>
      <c r="G51" s="149"/>
      <c r="H51" s="121">
        <f t="shared" si="0"/>
        <v>0</v>
      </c>
      <c r="I51" s="122" t="e">
        <f t="shared" si="1"/>
        <v>#DIV/0!</v>
      </c>
      <c r="J51" s="121">
        <f t="shared" si="2"/>
        <v>0</v>
      </c>
      <c r="K51" s="121">
        <f t="shared" si="3"/>
        <v>0</v>
      </c>
      <c r="L51" s="121">
        <f t="shared" si="4"/>
        <v>0</v>
      </c>
    </row>
    <row r="52" spans="1:12" ht="14.1" customHeight="1" x14ac:dyDescent="0.25">
      <c r="A52" s="4" t="s">
        <v>191</v>
      </c>
      <c r="B52" s="149"/>
      <c r="C52" s="149"/>
      <c r="D52" s="149"/>
      <c r="E52" s="149"/>
      <c r="F52" s="149"/>
      <c r="G52" s="149"/>
      <c r="H52" s="121">
        <f t="shared" si="0"/>
        <v>0</v>
      </c>
      <c r="I52" s="122" t="e">
        <f t="shared" si="1"/>
        <v>#DIV/0!</v>
      </c>
      <c r="J52" s="121">
        <f t="shared" si="2"/>
        <v>0</v>
      </c>
      <c r="K52" s="121">
        <f t="shared" si="3"/>
        <v>0</v>
      </c>
      <c r="L52" s="121">
        <f t="shared" si="4"/>
        <v>0</v>
      </c>
    </row>
    <row r="53" spans="1:12" ht="14.1" customHeight="1" x14ac:dyDescent="0.25">
      <c r="A53" s="4" t="s">
        <v>192</v>
      </c>
      <c r="B53" s="149"/>
      <c r="C53" s="149"/>
      <c r="D53" s="149"/>
      <c r="E53" s="149"/>
      <c r="F53" s="149"/>
      <c r="G53" s="149"/>
      <c r="H53" s="121">
        <f t="shared" si="0"/>
        <v>0</v>
      </c>
      <c r="I53" s="122" t="e">
        <f t="shared" si="1"/>
        <v>#DIV/0!</v>
      </c>
      <c r="J53" s="121">
        <f t="shared" si="2"/>
        <v>0</v>
      </c>
      <c r="K53" s="121">
        <f t="shared" si="3"/>
        <v>0</v>
      </c>
      <c r="L53" s="121">
        <f t="shared" si="4"/>
        <v>0</v>
      </c>
    </row>
    <row r="54" spans="1:12" ht="14.1" customHeight="1" x14ac:dyDescent="0.25">
      <c r="A54" s="4" t="s">
        <v>193</v>
      </c>
      <c r="B54" s="149"/>
      <c r="C54" s="149"/>
      <c r="D54" s="149"/>
      <c r="E54" s="149"/>
      <c r="F54" s="149"/>
      <c r="G54" s="149"/>
      <c r="H54" s="121">
        <f t="shared" si="0"/>
        <v>0</v>
      </c>
      <c r="I54" s="122" t="e">
        <f t="shared" si="1"/>
        <v>#DIV/0!</v>
      </c>
      <c r="J54" s="121">
        <f t="shared" si="2"/>
        <v>0</v>
      </c>
      <c r="K54" s="121">
        <f t="shared" si="3"/>
        <v>0</v>
      </c>
      <c r="L54" s="121">
        <f t="shared" si="4"/>
        <v>0</v>
      </c>
    </row>
    <row r="55" spans="1:12" ht="14.1" customHeight="1" x14ac:dyDescent="0.25">
      <c r="A55" s="4" t="s">
        <v>194</v>
      </c>
      <c r="B55" s="149"/>
      <c r="C55" s="149"/>
      <c r="D55" s="149"/>
      <c r="E55" s="149"/>
      <c r="F55" s="149"/>
      <c r="G55" s="149"/>
      <c r="H55" s="121">
        <f t="shared" si="0"/>
        <v>0</v>
      </c>
      <c r="I55" s="122" t="e">
        <f t="shared" si="1"/>
        <v>#DIV/0!</v>
      </c>
      <c r="J55" s="121">
        <f t="shared" si="2"/>
        <v>0</v>
      </c>
      <c r="K55" s="121">
        <f t="shared" si="3"/>
        <v>0</v>
      </c>
      <c r="L55" s="121">
        <f t="shared" si="4"/>
        <v>0</v>
      </c>
    </row>
    <row r="56" spans="1:12" ht="14.1" customHeight="1" x14ac:dyDescent="0.25">
      <c r="A56" s="4" t="s">
        <v>195</v>
      </c>
      <c r="B56" s="149"/>
      <c r="C56" s="149"/>
      <c r="D56" s="149"/>
      <c r="E56" s="149"/>
      <c r="F56" s="149"/>
      <c r="G56" s="149"/>
      <c r="H56" s="121">
        <f t="shared" si="0"/>
        <v>0</v>
      </c>
      <c r="I56" s="122" t="e">
        <f t="shared" si="1"/>
        <v>#DIV/0!</v>
      </c>
      <c r="J56" s="121">
        <f t="shared" si="2"/>
        <v>0</v>
      </c>
      <c r="K56" s="121">
        <f t="shared" si="3"/>
        <v>0</v>
      </c>
      <c r="L56" s="121">
        <f t="shared" si="4"/>
        <v>0</v>
      </c>
    </row>
    <row r="57" spans="1:12" ht="14.1" customHeight="1" x14ac:dyDescent="0.25">
      <c r="A57" s="4" t="s">
        <v>196</v>
      </c>
      <c r="B57" s="149"/>
      <c r="C57" s="149"/>
      <c r="D57" s="149"/>
      <c r="E57" s="149"/>
      <c r="F57" s="149"/>
      <c r="G57" s="149"/>
      <c r="H57" s="121">
        <f t="shared" si="0"/>
        <v>0</v>
      </c>
      <c r="I57" s="122" t="e">
        <f t="shared" si="1"/>
        <v>#DIV/0!</v>
      </c>
      <c r="J57" s="121">
        <f t="shared" si="2"/>
        <v>0</v>
      </c>
      <c r="K57" s="121">
        <f t="shared" si="3"/>
        <v>0</v>
      </c>
      <c r="L57" s="121">
        <f t="shared" si="4"/>
        <v>0</v>
      </c>
    </row>
    <row r="58" spans="1:12" ht="14.1" customHeight="1" x14ac:dyDescent="0.25">
      <c r="A58" s="4" t="s">
        <v>197</v>
      </c>
      <c r="B58" s="149"/>
      <c r="C58" s="149"/>
      <c r="D58" s="149"/>
      <c r="E58" s="149"/>
      <c r="F58" s="149"/>
      <c r="G58" s="149"/>
      <c r="H58" s="121">
        <f t="shared" si="0"/>
        <v>0</v>
      </c>
      <c r="I58" s="122" t="e">
        <f t="shared" si="1"/>
        <v>#DIV/0!</v>
      </c>
      <c r="J58" s="121">
        <f t="shared" si="2"/>
        <v>0</v>
      </c>
      <c r="K58" s="121">
        <f t="shared" si="3"/>
        <v>0</v>
      </c>
      <c r="L58" s="121">
        <f t="shared" si="4"/>
        <v>0</v>
      </c>
    </row>
    <row r="59" spans="1:12" ht="14.1" customHeight="1" x14ac:dyDescent="0.25">
      <c r="A59" s="4" t="s">
        <v>198</v>
      </c>
      <c r="B59" s="149"/>
      <c r="C59" s="149"/>
      <c r="D59" s="149"/>
      <c r="E59" s="149"/>
      <c r="F59" s="149"/>
      <c r="G59" s="149"/>
      <c r="H59" s="121">
        <f t="shared" si="0"/>
        <v>0</v>
      </c>
      <c r="I59" s="122" t="e">
        <f t="shared" si="1"/>
        <v>#DIV/0!</v>
      </c>
      <c r="J59" s="121">
        <f t="shared" si="2"/>
        <v>0</v>
      </c>
      <c r="K59" s="121">
        <f t="shared" si="3"/>
        <v>0</v>
      </c>
      <c r="L59" s="121">
        <f t="shared" si="4"/>
        <v>0</v>
      </c>
    </row>
    <row r="60" spans="1:12" ht="14.1" customHeight="1" x14ac:dyDescent="0.25">
      <c r="A60" s="4" t="s">
        <v>199</v>
      </c>
      <c r="B60" s="149"/>
      <c r="C60" s="149"/>
      <c r="D60" s="149"/>
      <c r="E60" s="149"/>
      <c r="F60" s="149"/>
      <c r="G60" s="149"/>
      <c r="H60" s="121">
        <f t="shared" si="0"/>
        <v>0</v>
      </c>
      <c r="I60" s="122" t="e">
        <f t="shared" si="1"/>
        <v>#DIV/0!</v>
      </c>
      <c r="J60" s="121">
        <f t="shared" si="2"/>
        <v>0</v>
      </c>
      <c r="K60" s="121">
        <f t="shared" si="3"/>
        <v>0</v>
      </c>
      <c r="L60" s="121">
        <f t="shared" si="4"/>
        <v>0</v>
      </c>
    </row>
    <row r="61" spans="1:12" ht="14.1" customHeight="1" x14ac:dyDescent="0.25">
      <c r="A61" s="4" t="s">
        <v>200</v>
      </c>
      <c r="B61" s="149"/>
      <c r="C61" s="149"/>
      <c r="D61" s="149"/>
      <c r="E61" s="149"/>
      <c r="F61" s="149"/>
      <c r="G61" s="149"/>
      <c r="H61" s="121">
        <f t="shared" si="0"/>
        <v>0</v>
      </c>
      <c r="I61" s="122" t="e">
        <f t="shared" si="1"/>
        <v>#DIV/0!</v>
      </c>
      <c r="J61" s="121">
        <f t="shared" si="2"/>
        <v>0</v>
      </c>
      <c r="K61" s="121">
        <f t="shared" si="3"/>
        <v>0</v>
      </c>
      <c r="L61" s="121">
        <f t="shared" si="4"/>
        <v>0</v>
      </c>
    </row>
    <row r="62" spans="1:12" ht="14.1" customHeight="1" x14ac:dyDescent="0.25">
      <c r="A62" s="4" t="s">
        <v>201</v>
      </c>
      <c r="B62" s="149"/>
      <c r="C62" s="149"/>
      <c r="D62" s="149"/>
      <c r="E62" s="149"/>
      <c r="F62" s="149"/>
      <c r="G62" s="149"/>
      <c r="H62" s="121">
        <f t="shared" si="0"/>
        <v>0</v>
      </c>
      <c r="I62" s="122" t="e">
        <f t="shared" si="1"/>
        <v>#DIV/0!</v>
      </c>
      <c r="J62" s="121">
        <f t="shared" si="2"/>
        <v>0</v>
      </c>
      <c r="K62" s="121">
        <f t="shared" si="3"/>
        <v>0</v>
      </c>
      <c r="L62" s="121">
        <f t="shared" si="4"/>
        <v>0</v>
      </c>
    </row>
    <row r="63" spans="1:12" ht="14.1" customHeight="1" x14ac:dyDescent="0.25">
      <c r="A63" s="4" t="s">
        <v>202</v>
      </c>
      <c r="B63" s="149"/>
      <c r="C63" s="149"/>
      <c r="D63" s="149"/>
      <c r="E63" s="149"/>
      <c r="F63" s="149"/>
      <c r="G63" s="149"/>
      <c r="H63" s="121">
        <f t="shared" si="0"/>
        <v>0</v>
      </c>
      <c r="I63" s="122" t="e">
        <f t="shared" si="1"/>
        <v>#DIV/0!</v>
      </c>
      <c r="J63" s="121">
        <f t="shared" si="2"/>
        <v>0</v>
      </c>
      <c r="K63" s="121">
        <f t="shared" si="3"/>
        <v>0</v>
      </c>
      <c r="L63" s="121">
        <f t="shared" si="4"/>
        <v>0</v>
      </c>
    </row>
    <row r="64" spans="1:12" ht="14.1" customHeight="1" x14ac:dyDescent="0.25">
      <c r="A64" s="4" t="s">
        <v>203</v>
      </c>
      <c r="B64" s="149"/>
      <c r="C64" s="149"/>
      <c r="D64" s="149"/>
      <c r="E64" s="149"/>
      <c r="F64" s="149"/>
      <c r="G64" s="149"/>
      <c r="H64" s="121">
        <f t="shared" si="0"/>
        <v>0</v>
      </c>
      <c r="I64" s="122" t="e">
        <f t="shared" si="1"/>
        <v>#DIV/0!</v>
      </c>
      <c r="J64" s="121">
        <f t="shared" si="2"/>
        <v>0</v>
      </c>
      <c r="K64" s="121">
        <f t="shared" si="3"/>
        <v>0</v>
      </c>
      <c r="L64" s="121">
        <f t="shared" si="4"/>
        <v>0</v>
      </c>
    </row>
    <row r="65" spans="1:12" ht="14.1" customHeight="1" x14ac:dyDescent="0.25">
      <c r="A65" s="4" t="s">
        <v>204</v>
      </c>
      <c r="B65" s="149"/>
      <c r="C65" s="149"/>
      <c r="D65" s="149"/>
      <c r="E65" s="149"/>
      <c r="F65" s="149"/>
      <c r="G65" s="149"/>
      <c r="H65" s="121">
        <f t="shared" si="0"/>
        <v>0</v>
      </c>
      <c r="I65" s="122" t="e">
        <f t="shared" si="1"/>
        <v>#DIV/0!</v>
      </c>
      <c r="J65" s="121">
        <f t="shared" si="2"/>
        <v>0</v>
      </c>
      <c r="K65" s="121">
        <f t="shared" si="3"/>
        <v>0</v>
      </c>
      <c r="L65" s="121">
        <f t="shared" si="4"/>
        <v>0</v>
      </c>
    </row>
    <row r="66" spans="1:12" ht="14.1" customHeight="1" x14ac:dyDescent="0.25">
      <c r="A66" s="4" t="s">
        <v>205</v>
      </c>
      <c r="B66" s="149"/>
      <c r="C66" s="149"/>
      <c r="D66" s="149"/>
      <c r="E66" s="149"/>
      <c r="F66" s="149"/>
      <c r="G66" s="149"/>
      <c r="H66" s="121">
        <f t="shared" si="0"/>
        <v>0</v>
      </c>
      <c r="I66" s="122" t="e">
        <f t="shared" si="1"/>
        <v>#DIV/0!</v>
      </c>
      <c r="J66" s="121">
        <f t="shared" si="2"/>
        <v>0</v>
      </c>
      <c r="K66" s="121">
        <f t="shared" si="3"/>
        <v>0</v>
      </c>
      <c r="L66" s="121">
        <f t="shared" si="4"/>
        <v>0</v>
      </c>
    </row>
    <row r="67" spans="1:12" ht="14.1" customHeight="1" x14ac:dyDescent="0.25">
      <c r="A67" s="4" t="s">
        <v>206</v>
      </c>
      <c r="B67" s="149"/>
      <c r="C67" s="149"/>
      <c r="D67" s="149"/>
      <c r="E67" s="149"/>
      <c r="F67" s="149"/>
      <c r="G67" s="149"/>
      <c r="H67" s="121">
        <f t="shared" si="0"/>
        <v>0</v>
      </c>
      <c r="I67" s="122" t="e">
        <f t="shared" si="1"/>
        <v>#DIV/0!</v>
      </c>
      <c r="J67" s="121">
        <f t="shared" si="2"/>
        <v>0</v>
      </c>
      <c r="K67" s="121">
        <f t="shared" si="3"/>
        <v>0</v>
      </c>
      <c r="L67" s="121">
        <f t="shared" si="4"/>
        <v>0</v>
      </c>
    </row>
    <row r="68" spans="1:12" ht="14.1" customHeight="1" x14ac:dyDescent="0.25">
      <c r="A68" s="4" t="s">
        <v>207</v>
      </c>
      <c r="B68" s="149"/>
      <c r="C68" s="149"/>
      <c r="D68" s="149"/>
      <c r="E68" s="149"/>
      <c r="F68" s="149"/>
      <c r="G68" s="149"/>
      <c r="H68" s="121">
        <f t="shared" si="0"/>
        <v>0</v>
      </c>
      <c r="I68" s="122" t="e">
        <f t="shared" si="1"/>
        <v>#DIV/0!</v>
      </c>
      <c r="J68" s="121">
        <f t="shared" si="2"/>
        <v>0</v>
      </c>
      <c r="K68" s="121">
        <f t="shared" si="3"/>
        <v>0</v>
      </c>
      <c r="L68" s="121">
        <f t="shared" si="4"/>
        <v>0</v>
      </c>
    </row>
    <row r="69" spans="1:12" ht="14.1" customHeight="1" x14ac:dyDescent="0.25">
      <c r="A69" s="4" t="s">
        <v>208</v>
      </c>
      <c r="B69" s="149"/>
      <c r="C69" s="149"/>
      <c r="D69" s="149"/>
      <c r="E69" s="149"/>
      <c r="F69" s="149"/>
      <c r="G69" s="149"/>
      <c r="H69" s="121">
        <f t="shared" ref="H69:H100" si="5">SUM(B69:G69)</f>
        <v>0</v>
      </c>
      <c r="I69" s="122" t="e">
        <f t="shared" ref="I69:I100" si="6">H69/H$105</f>
        <v>#DIV/0!</v>
      </c>
      <c r="J69" s="121">
        <f t="shared" si="2"/>
        <v>0</v>
      </c>
      <c r="K69" s="121">
        <f t="shared" si="3"/>
        <v>0</v>
      </c>
      <c r="L69" s="121">
        <f t="shared" si="4"/>
        <v>0</v>
      </c>
    </row>
    <row r="70" spans="1:12" ht="14.1" customHeight="1" x14ac:dyDescent="0.25">
      <c r="A70" s="4" t="s">
        <v>209</v>
      </c>
      <c r="B70" s="149"/>
      <c r="C70" s="149"/>
      <c r="D70" s="149"/>
      <c r="E70" s="149"/>
      <c r="F70" s="149"/>
      <c r="G70" s="149"/>
      <c r="H70" s="121">
        <f t="shared" si="5"/>
        <v>0</v>
      </c>
      <c r="I70" s="122" t="e">
        <f t="shared" si="6"/>
        <v>#DIV/0!</v>
      </c>
      <c r="J70" s="121">
        <f t="shared" ref="J70:J104" si="7">H70/6*12</f>
        <v>0</v>
      </c>
      <c r="K70" s="121">
        <f t="shared" ref="K70:K104" si="8">J70*0.5</f>
        <v>0</v>
      </c>
      <c r="L70" s="121">
        <f t="shared" ref="L70:L104" si="9">J70-K70</f>
        <v>0</v>
      </c>
    </row>
    <row r="71" spans="1:12" ht="14.1" customHeight="1" x14ac:dyDescent="0.25">
      <c r="A71" s="4" t="s">
        <v>210</v>
      </c>
      <c r="B71" s="149"/>
      <c r="C71" s="149"/>
      <c r="D71" s="149"/>
      <c r="E71" s="149"/>
      <c r="F71" s="149"/>
      <c r="G71" s="149"/>
      <c r="H71" s="121">
        <f t="shared" si="5"/>
        <v>0</v>
      </c>
      <c r="I71" s="122" t="e">
        <f t="shared" si="6"/>
        <v>#DIV/0!</v>
      </c>
      <c r="J71" s="121">
        <f t="shared" si="7"/>
        <v>0</v>
      </c>
      <c r="K71" s="121">
        <f t="shared" si="8"/>
        <v>0</v>
      </c>
      <c r="L71" s="121">
        <f t="shared" si="9"/>
        <v>0</v>
      </c>
    </row>
    <row r="72" spans="1:12" ht="14.1" customHeight="1" x14ac:dyDescent="0.25">
      <c r="A72" s="4" t="s">
        <v>211</v>
      </c>
      <c r="B72" s="149"/>
      <c r="C72" s="149"/>
      <c r="D72" s="149"/>
      <c r="E72" s="149"/>
      <c r="F72" s="149"/>
      <c r="G72" s="149"/>
      <c r="H72" s="121">
        <f t="shared" si="5"/>
        <v>0</v>
      </c>
      <c r="I72" s="122" t="e">
        <f t="shared" si="6"/>
        <v>#DIV/0!</v>
      </c>
      <c r="J72" s="121">
        <f t="shared" si="7"/>
        <v>0</v>
      </c>
      <c r="K72" s="121">
        <f t="shared" si="8"/>
        <v>0</v>
      </c>
      <c r="L72" s="121">
        <f t="shared" si="9"/>
        <v>0</v>
      </c>
    </row>
    <row r="73" spans="1:12" ht="14.1" customHeight="1" x14ac:dyDescent="0.25">
      <c r="A73" s="4" t="s">
        <v>212</v>
      </c>
      <c r="B73" s="149"/>
      <c r="C73" s="149"/>
      <c r="D73" s="149"/>
      <c r="E73" s="149"/>
      <c r="F73" s="149"/>
      <c r="G73" s="149"/>
      <c r="H73" s="121">
        <f t="shared" si="5"/>
        <v>0</v>
      </c>
      <c r="I73" s="122" t="e">
        <f t="shared" si="6"/>
        <v>#DIV/0!</v>
      </c>
      <c r="J73" s="121">
        <f t="shared" si="7"/>
        <v>0</v>
      </c>
      <c r="K73" s="121">
        <f t="shared" si="8"/>
        <v>0</v>
      </c>
      <c r="L73" s="121">
        <f t="shared" si="9"/>
        <v>0</v>
      </c>
    </row>
    <row r="74" spans="1:12" ht="14.1" customHeight="1" x14ac:dyDescent="0.25">
      <c r="A74" s="4" t="s">
        <v>213</v>
      </c>
      <c r="B74" s="149"/>
      <c r="C74" s="149"/>
      <c r="D74" s="149"/>
      <c r="E74" s="149"/>
      <c r="F74" s="149"/>
      <c r="G74" s="149"/>
      <c r="H74" s="121">
        <f t="shared" si="5"/>
        <v>0</v>
      </c>
      <c r="I74" s="122" t="e">
        <f t="shared" si="6"/>
        <v>#DIV/0!</v>
      </c>
      <c r="J74" s="121">
        <f t="shared" si="7"/>
        <v>0</v>
      </c>
      <c r="K74" s="121">
        <f t="shared" si="8"/>
        <v>0</v>
      </c>
      <c r="L74" s="121">
        <f t="shared" si="9"/>
        <v>0</v>
      </c>
    </row>
    <row r="75" spans="1:12" ht="14.1" customHeight="1" x14ac:dyDescent="0.25">
      <c r="A75" s="4" t="s">
        <v>214</v>
      </c>
      <c r="B75" s="149"/>
      <c r="C75" s="149"/>
      <c r="D75" s="149"/>
      <c r="E75" s="149"/>
      <c r="F75" s="149"/>
      <c r="G75" s="149"/>
      <c r="H75" s="121">
        <f t="shared" si="5"/>
        <v>0</v>
      </c>
      <c r="I75" s="122" t="e">
        <f t="shared" si="6"/>
        <v>#DIV/0!</v>
      </c>
      <c r="J75" s="121">
        <f t="shared" si="7"/>
        <v>0</v>
      </c>
      <c r="K75" s="121">
        <f t="shared" si="8"/>
        <v>0</v>
      </c>
      <c r="L75" s="121">
        <f t="shared" si="9"/>
        <v>0</v>
      </c>
    </row>
    <row r="76" spans="1:12" ht="14.1" customHeight="1" x14ac:dyDescent="0.25">
      <c r="A76" s="4" t="s">
        <v>215</v>
      </c>
      <c r="B76" s="149"/>
      <c r="C76" s="149"/>
      <c r="D76" s="149"/>
      <c r="E76" s="149"/>
      <c r="F76" s="149"/>
      <c r="G76" s="149"/>
      <c r="H76" s="121">
        <f t="shared" si="5"/>
        <v>0</v>
      </c>
      <c r="I76" s="122" t="e">
        <f t="shared" si="6"/>
        <v>#DIV/0!</v>
      </c>
      <c r="J76" s="121">
        <f t="shared" si="7"/>
        <v>0</v>
      </c>
      <c r="K76" s="121">
        <f t="shared" si="8"/>
        <v>0</v>
      </c>
      <c r="L76" s="121">
        <f t="shared" si="9"/>
        <v>0</v>
      </c>
    </row>
    <row r="77" spans="1:12" ht="14.1" customHeight="1" x14ac:dyDescent="0.25">
      <c r="A77" s="4" t="s">
        <v>216</v>
      </c>
      <c r="B77" s="149"/>
      <c r="C77" s="149"/>
      <c r="D77" s="149"/>
      <c r="E77" s="149"/>
      <c r="F77" s="149"/>
      <c r="G77" s="149"/>
      <c r="H77" s="121">
        <f t="shared" si="5"/>
        <v>0</v>
      </c>
      <c r="I77" s="122" t="e">
        <f t="shared" si="6"/>
        <v>#DIV/0!</v>
      </c>
      <c r="J77" s="121">
        <f t="shared" si="7"/>
        <v>0</v>
      </c>
      <c r="K77" s="121">
        <f t="shared" si="8"/>
        <v>0</v>
      </c>
      <c r="L77" s="121">
        <f t="shared" si="9"/>
        <v>0</v>
      </c>
    </row>
    <row r="78" spans="1:12" ht="14.1" customHeight="1" x14ac:dyDescent="0.25">
      <c r="A78" s="4" t="s">
        <v>217</v>
      </c>
      <c r="B78" s="149"/>
      <c r="C78" s="149"/>
      <c r="D78" s="149"/>
      <c r="E78" s="149"/>
      <c r="F78" s="149"/>
      <c r="G78" s="149"/>
      <c r="H78" s="121">
        <f t="shared" si="5"/>
        <v>0</v>
      </c>
      <c r="I78" s="122" t="e">
        <f t="shared" si="6"/>
        <v>#DIV/0!</v>
      </c>
      <c r="J78" s="121">
        <f t="shared" si="7"/>
        <v>0</v>
      </c>
      <c r="K78" s="121">
        <f t="shared" si="8"/>
        <v>0</v>
      </c>
      <c r="L78" s="121">
        <f t="shared" si="9"/>
        <v>0</v>
      </c>
    </row>
    <row r="79" spans="1:12" ht="14.1" customHeight="1" x14ac:dyDescent="0.25">
      <c r="A79" s="4" t="s">
        <v>218</v>
      </c>
      <c r="B79" s="149"/>
      <c r="C79" s="149"/>
      <c r="D79" s="149"/>
      <c r="E79" s="149"/>
      <c r="F79" s="149"/>
      <c r="G79" s="149"/>
      <c r="H79" s="121">
        <f t="shared" si="5"/>
        <v>0</v>
      </c>
      <c r="I79" s="122" t="e">
        <f t="shared" si="6"/>
        <v>#DIV/0!</v>
      </c>
      <c r="J79" s="121">
        <f t="shared" si="7"/>
        <v>0</v>
      </c>
      <c r="K79" s="121">
        <f t="shared" si="8"/>
        <v>0</v>
      </c>
      <c r="L79" s="121">
        <f t="shared" si="9"/>
        <v>0</v>
      </c>
    </row>
    <row r="80" spans="1:12" ht="14.1" customHeight="1" x14ac:dyDescent="0.25">
      <c r="A80" s="4" t="s">
        <v>219</v>
      </c>
      <c r="B80" s="149"/>
      <c r="C80" s="149"/>
      <c r="D80" s="149"/>
      <c r="E80" s="149"/>
      <c r="F80" s="149"/>
      <c r="G80" s="149"/>
      <c r="H80" s="121">
        <f t="shared" si="5"/>
        <v>0</v>
      </c>
      <c r="I80" s="122" t="e">
        <f t="shared" si="6"/>
        <v>#DIV/0!</v>
      </c>
      <c r="J80" s="121">
        <f t="shared" si="7"/>
        <v>0</v>
      </c>
      <c r="K80" s="121">
        <f t="shared" si="8"/>
        <v>0</v>
      </c>
      <c r="L80" s="121">
        <f t="shared" si="9"/>
        <v>0</v>
      </c>
    </row>
    <row r="81" spans="1:12" ht="14.1" customHeight="1" x14ac:dyDescent="0.25">
      <c r="A81" s="4" t="s">
        <v>220</v>
      </c>
      <c r="B81" s="149"/>
      <c r="C81" s="149"/>
      <c r="D81" s="149"/>
      <c r="E81" s="149"/>
      <c r="F81" s="149"/>
      <c r="G81" s="149"/>
      <c r="H81" s="121">
        <f t="shared" si="5"/>
        <v>0</v>
      </c>
      <c r="I81" s="122" t="e">
        <f t="shared" si="6"/>
        <v>#DIV/0!</v>
      </c>
      <c r="J81" s="121">
        <f t="shared" si="7"/>
        <v>0</v>
      </c>
      <c r="K81" s="121">
        <f t="shared" si="8"/>
        <v>0</v>
      </c>
      <c r="L81" s="121">
        <f t="shared" si="9"/>
        <v>0</v>
      </c>
    </row>
    <row r="82" spans="1:12" ht="14.1" customHeight="1" x14ac:dyDescent="0.25">
      <c r="A82" s="4" t="s">
        <v>221</v>
      </c>
      <c r="B82" s="149"/>
      <c r="C82" s="149"/>
      <c r="D82" s="149"/>
      <c r="E82" s="149"/>
      <c r="F82" s="149"/>
      <c r="G82" s="149"/>
      <c r="H82" s="121">
        <f t="shared" si="5"/>
        <v>0</v>
      </c>
      <c r="I82" s="122" t="e">
        <f t="shared" si="6"/>
        <v>#DIV/0!</v>
      </c>
      <c r="J82" s="121">
        <f t="shared" si="7"/>
        <v>0</v>
      </c>
      <c r="K82" s="121">
        <f t="shared" si="8"/>
        <v>0</v>
      </c>
      <c r="L82" s="121">
        <f t="shared" si="9"/>
        <v>0</v>
      </c>
    </row>
    <row r="83" spans="1:12" ht="14.1" customHeight="1" x14ac:dyDescent="0.25">
      <c r="A83" s="4" t="s">
        <v>222</v>
      </c>
      <c r="B83" s="149"/>
      <c r="C83" s="149"/>
      <c r="D83" s="149"/>
      <c r="E83" s="149"/>
      <c r="F83" s="149"/>
      <c r="G83" s="149"/>
      <c r="H83" s="121">
        <f t="shared" si="5"/>
        <v>0</v>
      </c>
      <c r="I83" s="122" t="e">
        <f t="shared" si="6"/>
        <v>#DIV/0!</v>
      </c>
      <c r="J83" s="121">
        <f t="shared" si="7"/>
        <v>0</v>
      </c>
      <c r="K83" s="121">
        <f t="shared" si="8"/>
        <v>0</v>
      </c>
      <c r="L83" s="121">
        <f t="shared" si="9"/>
        <v>0</v>
      </c>
    </row>
    <row r="84" spans="1:12" ht="14.1" customHeight="1" x14ac:dyDescent="0.25">
      <c r="A84" s="4" t="s">
        <v>223</v>
      </c>
      <c r="B84" s="149"/>
      <c r="C84" s="149"/>
      <c r="D84" s="149"/>
      <c r="E84" s="149"/>
      <c r="F84" s="149"/>
      <c r="G84" s="149"/>
      <c r="H84" s="121">
        <f t="shared" si="5"/>
        <v>0</v>
      </c>
      <c r="I84" s="122" t="e">
        <f t="shared" si="6"/>
        <v>#DIV/0!</v>
      </c>
      <c r="J84" s="121">
        <f t="shared" si="7"/>
        <v>0</v>
      </c>
      <c r="K84" s="121">
        <f t="shared" si="8"/>
        <v>0</v>
      </c>
      <c r="L84" s="121">
        <f t="shared" si="9"/>
        <v>0</v>
      </c>
    </row>
    <row r="85" spans="1:12" ht="14.1" customHeight="1" x14ac:dyDescent="0.25">
      <c r="A85" s="4" t="s">
        <v>224</v>
      </c>
      <c r="B85" s="149"/>
      <c r="C85" s="149"/>
      <c r="D85" s="149"/>
      <c r="E85" s="149"/>
      <c r="F85" s="149"/>
      <c r="G85" s="149"/>
      <c r="H85" s="121">
        <f t="shared" si="5"/>
        <v>0</v>
      </c>
      <c r="I85" s="122" t="e">
        <f t="shared" si="6"/>
        <v>#DIV/0!</v>
      </c>
      <c r="J85" s="121">
        <f t="shared" si="7"/>
        <v>0</v>
      </c>
      <c r="K85" s="121">
        <f t="shared" si="8"/>
        <v>0</v>
      </c>
      <c r="L85" s="121">
        <f t="shared" si="9"/>
        <v>0</v>
      </c>
    </row>
    <row r="86" spans="1:12" ht="14.1" customHeight="1" x14ac:dyDescent="0.25">
      <c r="A86" s="4" t="s">
        <v>225</v>
      </c>
      <c r="B86" s="149"/>
      <c r="C86" s="149"/>
      <c r="D86" s="149"/>
      <c r="E86" s="149"/>
      <c r="F86" s="149"/>
      <c r="G86" s="149"/>
      <c r="H86" s="121">
        <f t="shared" si="5"/>
        <v>0</v>
      </c>
      <c r="I86" s="122" t="e">
        <f t="shared" si="6"/>
        <v>#DIV/0!</v>
      </c>
      <c r="J86" s="121">
        <f t="shared" si="7"/>
        <v>0</v>
      </c>
      <c r="K86" s="121">
        <f t="shared" si="8"/>
        <v>0</v>
      </c>
      <c r="L86" s="121">
        <f t="shared" si="9"/>
        <v>0</v>
      </c>
    </row>
    <row r="87" spans="1:12" ht="14.1" customHeight="1" x14ac:dyDescent="0.25">
      <c r="A87" s="4" t="s">
        <v>226</v>
      </c>
      <c r="B87" s="149"/>
      <c r="C87" s="149"/>
      <c r="D87" s="149"/>
      <c r="E87" s="149"/>
      <c r="F87" s="149"/>
      <c r="G87" s="149"/>
      <c r="H87" s="121">
        <f t="shared" si="5"/>
        <v>0</v>
      </c>
      <c r="I87" s="122" t="e">
        <f t="shared" si="6"/>
        <v>#DIV/0!</v>
      </c>
      <c r="J87" s="121">
        <f t="shared" si="7"/>
        <v>0</v>
      </c>
      <c r="K87" s="121">
        <f t="shared" si="8"/>
        <v>0</v>
      </c>
      <c r="L87" s="121">
        <f t="shared" si="9"/>
        <v>0</v>
      </c>
    </row>
    <row r="88" spans="1:12" ht="14.1" customHeight="1" x14ac:dyDescent="0.25">
      <c r="A88" s="4" t="s">
        <v>227</v>
      </c>
      <c r="B88" s="149"/>
      <c r="C88" s="149"/>
      <c r="D88" s="149"/>
      <c r="E88" s="149"/>
      <c r="F88" s="149"/>
      <c r="G88" s="149"/>
      <c r="H88" s="121">
        <f t="shared" si="5"/>
        <v>0</v>
      </c>
      <c r="I88" s="122" t="e">
        <f t="shared" si="6"/>
        <v>#DIV/0!</v>
      </c>
      <c r="J88" s="121">
        <f t="shared" si="7"/>
        <v>0</v>
      </c>
      <c r="K88" s="121">
        <f t="shared" si="8"/>
        <v>0</v>
      </c>
      <c r="L88" s="121">
        <f t="shared" si="9"/>
        <v>0</v>
      </c>
    </row>
    <row r="89" spans="1:12" ht="14.1" customHeight="1" x14ac:dyDescent="0.25">
      <c r="A89" s="4" t="s">
        <v>228</v>
      </c>
      <c r="B89" s="149"/>
      <c r="C89" s="149"/>
      <c r="D89" s="149"/>
      <c r="E89" s="149"/>
      <c r="F89" s="149"/>
      <c r="G89" s="149"/>
      <c r="H89" s="121">
        <f t="shared" si="5"/>
        <v>0</v>
      </c>
      <c r="I89" s="122" t="e">
        <f t="shared" si="6"/>
        <v>#DIV/0!</v>
      </c>
      <c r="J89" s="121">
        <f t="shared" si="7"/>
        <v>0</v>
      </c>
      <c r="K89" s="121">
        <f t="shared" si="8"/>
        <v>0</v>
      </c>
      <c r="L89" s="121">
        <f t="shared" si="9"/>
        <v>0</v>
      </c>
    </row>
    <row r="90" spans="1:12" ht="14.1" customHeight="1" x14ac:dyDescent="0.25">
      <c r="A90" s="4" t="s">
        <v>229</v>
      </c>
      <c r="B90" s="149"/>
      <c r="C90" s="149"/>
      <c r="D90" s="149"/>
      <c r="E90" s="149"/>
      <c r="F90" s="149"/>
      <c r="G90" s="149"/>
      <c r="H90" s="121">
        <f t="shared" si="5"/>
        <v>0</v>
      </c>
      <c r="I90" s="122" t="e">
        <f t="shared" si="6"/>
        <v>#DIV/0!</v>
      </c>
      <c r="J90" s="121">
        <f t="shared" si="7"/>
        <v>0</v>
      </c>
      <c r="K90" s="121">
        <f t="shared" si="8"/>
        <v>0</v>
      </c>
      <c r="L90" s="121">
        <f t="shared" si="9"/>
        <v>0</v>
      </c>
    </row>
    <row r="91" spans="1:12" ht="14.1" customHeight="1" x14ac:dyDescent="0.25">
      <c r="A91" s="4" t="s">
        <v>230</v>
      </c>
      <c r="B91" s="149"/>
      <c r="C91" s="149"/>
      <c r="D91" s="149"/>
      <c r="E91" s="149"/>
      <c r="F91" s="149"/>
      <c r="G91" s="149"/>
      <c r="H91" s="121">
        <f t="shared" si="5"/>
        <v>0</v>
      </c>
      <c r="I91" s="122" t="e">
        <f t="shared" si="6"/>
        <v>#DIV/0!</v>
      </c>
      <c r="J91" s="121">
        <f t="shared" si="7"/>
        <v>0</v>
      </c>
      <c r="K91" s="121">
        <f t="shared" si="8"/>
        <v>0</v>
      </c>
      <c r="L91" s="121">
        <f t="shared" si="9"/>
        <v>0</v>
      </c>
    </row>
    <row r="92" spans="1:12" ht="14.1" customHeight="1" x14ac:dyDescent="0.25">
      <c r="A92" s="4" t="s">
        <v>231</v>
      </c>
      <c r="B92" s="149"/>
      <c r="C92" s="149"/>
      <c r="D92" s="149"/>
      <c r="E92" s="149"/>
      <c r="F92" s="149"/>
      <c r="G92" s="149"/>
      <c r="H92" s="121">
        <f t="shared" si="5"/>
        <v>0</v>
      </c>
      <c r="I92" s="122" t="e">
        <f t="shared" si="6"/>
        <v>#DIV/0!</v>
      </c>
      <c r="J92" s="121">
        <f t="shared" si="7"/>
        <v>0</v>
      </c>
      <c r="K92" s="121">
        <f t="shared" si="8"/>
        <v>0</v>
      </c>
      <c r="L92" s="121">
        <f t="shared" si="9"/>
        <v>0</v>
      </c>
    </row>
    <row r="93" spans="1:12" ht="14.1" customHeight="1" x14ac:dyDescent="0.25">
      <c r="A93" s="4" t="s">
        <v>232</v>
      </c>
      <c r="B93" s="149"/>
      <c r="C93" s="149"/>
      <c r="D93" s="149"/>
      <c r="E93" s="149"/>
      <c r="F93" s="149"/>
      <c r="G93" s="149"/>
      <c r="H93" s="121">
        <f t="shared" si="5"/>
        <v>0</v>
      </c>
      <c r="I93" s="122" t="e">
        <f t="shared" si="6"/>
        <v>#DIV/0!</v>
      </c>
      <c r="J93" s="121">
        <f t="shared" si="7"/>
        <v>0</v>
      </c>
      <c r="K93" s="121">
        <f t="shared" si="8"/>
        <v>0</v>
      </c>
      <c r="L93" s="121">
        <f t="shared" si="9"/>
        <v>0</v>
      </c>
    </row>
    <row r="94" spans="1:12" ht="14.1" customHeight="1" x14ac:dyDescent="0.25">
      <c r="A94" s="4" t="s">
        <v>233</v>
      </c>
      <c r="B94" s="149"/>
      <c r="C94" s="149"/>
      <c r="D94" s="149"/>
      <c r="E94" s="149"/>
      <c r="F94" s="149"/>
      <c r="G94" s="149"/>
      <c r="H94" s="121">
        <f t="shared" si="5"/>
        <v>0</v>
      </c>
      <c r="I94" s="122" t="e">
        <f t="shared" si="6"/>
        <v>#DIV/0!</v>
      </c>
      <c r="J94" s="121">
        <f t="shared" si="7"/>
        <v>0</v>
      </c>
      <c r="K94" s="121">
        <f t="shared" si="8"/>
        <v>0</v>
      </c>
      <c r="L94" s="121">
        <f t="shared" si="9"/>
        <v>0</v>
      </c>
    </row>
    <row r="95" spans="1:12" ht="14.1" customHeight="1" x14ac:dyDescent="0.25">
      <c r="A95" s="4" t="s">
        <v>234</v>
      </c>
      <c r="B95" s="149"/>
      <c r="C95" s="149"/>
      <c r="D95" s="149"/>
      <c r="E95" s="149"/>
      <c r="F95" s="149"/>
      <c r="G95" s="149"/>
      <c r="H95" s="121">
        <f t="shared" si="5"/>
        <v>0</v>
      </c>
      <c r="I95" s="122" t="e">
        <f t="shared" si="6"/>
        <v>#DIV/0!</v>
      </c>
      <c r="J95" s="121">
        <f t="shared" si="7"/>
        <v>0</v>
      </c>
      <c r="K95" s="121">
        <f t="shared" si="8"/>
        <v>0</v>
      </c>
      <c r="L95" s="121">
        <f t="shared" si="9"/>
        <v>0</v>
      </c>
    </row>
    <row r="96" spans="1:12" ht="14.1" customHeight="1" x14ac:dyDescent="0.25">
      <c r="A96" s="4" t="s">
        <v>235</v>
      </c>
      <c r="B96" s="149"/>
      <c r="C96" s="149"/>
      <c r="D96" s="149"/>
      <c r="E96" s="149"/>
      <c r="F96" s="149"/>
      <c r="G96" s="149"/>
      <c r="H96" s="121">
        <f t="shared" si="5"/>
        <v>0</v>
      </c>
      <c r="I96" s="122" t="e">
        <f t="shared" si="6"/>
        <v>#DIV/0!</v>
      </c>
      <c r="J96" s="121">
        <f t="shared" si="7"/>
        <v>0</v>
      </c>
      <c r="K96" s="121">
        <f t="shared" si="8"/>
        <v>0</v>
      </c>
      <c r="L96" s="121">
        <f t="shared" si="9"/>
        <v>0</v>
      </c>
    </row>
    <row r="97" spans="1:12" ht="14.1" customHeight="1" x14ac:dyDescent="0.25">
      <c r="A97" s="4" t="s">
        <v>236</v>
      </c>
      <c r="B97" s="149"/>
      <c r="C97" s="149"/>
      <c r="D97" s="149"/>
      <c r="E97" s="149"/>
      <c r="F97" s="149"/>
      <c r="G97" s="149"/>
      <c r="H97" s="121">
        <f t="shared" si="5"/>
        <v>0</v>
      </c>
      <c r="I97" s="122" t="e">
        <f t="shared" si="6"/>
        <v>#DIV/0!</v>
      </c>
      <c r="J97" s="121">
        <f t="shared" si="7"/>
        <v>0</v>
      </c>
      <c r="K97" s="121">
        <f t="shared" si="8"/>
        <v>0</v>
      </c>
      <c r="L97" s="121">
        <f t="shared" si="9"/>
        <v>0</v>
      </c>
    </row>
    <row r="98" spans="1:12" ht="14.1" customHeight="1" x14ac:dyDescent="0.25">
      <c r="A98" s="4" t="s">
        <v>237</v>
      </c>
      <c r="B98" s="149"/>
      <c r="C98" s="149"/>
      <c r="D98" s="149"/>
      <c r="E98" s="149"/>
      <c r="F98" s="149"/>
      <c r="G98" s="149"/>
      <c r="H98" s="121">
        <f t="shared" si="5"/>
        <v>0</v>
      </c>
      <c r="I98" s="122" t="e">
        <f t="shared" si="6"/>
        <v>#DIV/0!</v>
      </c>
      <c r="J98" s="121">
        <f t="shared" si="7"/>
        <v>0</v>
      </c>
      <c r="K98" s="121">
        <f t="shared" si="8"/>
        <v>0</v>
      </c>
      <c r="L98" s="121">
        <f t="shared" si="9"/>
        <v>0</v>
      </c>
    </row>
    <row r="99" spans="1:12" ht="14.1" customHeight="1" x14ac:dyDescent="0.25">
      <c r="A99" s="4" t="s">
        <v>238</v>
      </c>
      <c r="B99" s="149"/>
      <c r="C99" s="149"/>
      <c r="D99" s="149"/>
      <c r="E99" s="149"/>
      <c r="F99" s="149"/>
      <c r="G99" s="149"/>
      <c r="H99" s="121">
        <f t="shared" si="5"/>
        <v>0</v>
      </c>
      <c r="I99" s="122" t="e">
        <f t="shared" si="6"/>
        <v>#DIV/0!</v>
      </c>
      <c r="J99" s="121">
        <f t="shared" si="7"/>
        <v>0</v>
      </c>
      <c r="K99" s="121">
        <f t="shared" si="8"/>
        <v>0</v>
      </c>
      <c r="L99" s="121">
        <f t="shared" si="9"/>
        <v>0</v>
      </c>
    </row>
    <row r="100" spans="1:12" ht="14.1" customHeight="1" x14ac:dyDescent="0.25">
      <c r="A100" s="4" t="s">
        <v>239</v>
      </c>
      <c r="B100" s="149"/>
      <c r="C100" s="149"/>
      <c r="D100" s="149"/>
      <c r="E100" s="149"/>
      <c r="F100" s="149"/>
      <c r="G100" s="149"/>
      <c r="H100" s="121">
        <f t="shared" si="5"/>
        <v>0</v>
      </c>
      <c r="I100" s="122" t="e">
        <f t="shared" si="6"/>
        <v>#DIV/0!</v>
      </c>
      <c r="J100" s="121">
        <f t="shared" si="7"/>
        <v>0</v>
      </c>
      <c r="K100" s="121">
        <f t="shared" si="8"/>
        <v>0</v>
      </c>
      <c r="L100" s="121">
        <f t="shared" si="9"/>
        <v>0</v>
      </c>
    </row>
    <row r="101" spans="1:12" ht="14.1" customHeight="1" x14ac:dyDescent="0.25">
      <c r="A101" s="4" t="s">
        <v>240</v>
      </c>
      <c r="B101" s="149"/>
      <c r="C101" s="149"/>
      <c r="D101" s="149"/>
      <c r="E101" s="149"/>
      <c r="F101" s="149"/>
      <c r="G101" s="149"/>
      <c r="H101" s="121">
        <f>SUM(B101:G101)</f>
        <v>0</v>
      </c>
      <c r="I101" s="122" t="e">
        <f>H101/H$105</f>
        <v>#DIV/0!</v>
      </c>
      <c r="J101" s="121">
        <f t="shared" si="7"/>
        <v>0</v>
      </c>
      <c r="K101" s="121">
        <f t="shared" si="8"/>
        <v>0</v>
      </c>
      <c r="L101" s="121">
        <f t="shared" si="9"/>
        <v>0</v>
      </c>
    </row>
    <row r="102" spans="1:12" ht="14.1" customHeight="1" x14ac:dyDescent="0.25">
      <c r="A102" s="4" t="s">
        <v>241</v>
      </c>
      <c r="B102" s="149"/>
      <c r="C102" s="149"/>
      <c r="D102" s="149"/>
      <c r="E102" s="149"/>
      <c r="F102" s="149"/>
      <c r="G102" s="149"/>
      <c r="H102" s="121">
        <f>SUM(B102:G102)</f>
        <v>0</v>
      </c>
      <c r="I102" s="122" t="e">
        <f>H102/H$105</f>
        <v>#DIV/0!</v>
      </c>
      <c r="J102" s="121">
        <f t="shared" si="7"/>
        <v>0</v>
      </c>
      <c r="K102" s="121">
        <f t="shared" si="8"/>
        <v>0</v>
      </c>
      <c r="L102" s="121">
        <f t="shared" si="9"/>
        <v>0</v>
      </c>
    </row>
    <row r="103" spans="1:12" ht="14.1" customHeight="1" x14ac:dyDescent="0.25">
      <c r="A103" s="4" t="s">
        <v>242</v>
      </c>
      <c r="B103" s="149"/>
      <c r="C103" s="149"/>
      <c r="D103" s="149"/>
      <c r="E103" s="149"/>
      <c r="F103" s="149"/>
      <c r="G103" s="149"/>
      <c r="H103" s="121">
        <f>SUM(B103:G103)</f>
        <v>0</v>
      </c>
      <c r="I103" s="122" t="e">
        <f>H103/H$105</f>
        <v>#DIV/0!</v>
      </c>
      <c r="J103" s="121">
        <f t="shared" si="7"/>
        <v>0</v>
      </c>
      <c r="K103" s="121">
        <f t="shared" si="8"/>
        <v>0</v>
      </c>
      <c r="L103" s="121">
        <f t="shared" si="9"/>
        <v>0</v>
      </c>
    </row>
    <row r="104" spans="1:12" ht="14.1" customHeight="1" thickBot="1" x14ac:dyDescent="0.3">
      <c r="A104" s="58" t="s">
        <v>243</v>
      </c>
      <c r="B104" s="117"/>
      <c r="C104" s="117"/>
      <c r="D104" s="117"/>
      <c r="E104" s="117"/>
      <c r="F104" s="117"/>
      <c r="G104" s="117"/>
      <c r="H104" s="118">
        <f>SUM(B104:G104)</f>
        <v>0</v>
      </c>
      <c r="I104" s="119" t="e">
        <f>H104/H$105</f>
        <v>#DIV/0!</v>
      </c>
      <c r="J104" s="120">
        <f t="shared" si="7"/>
        <v>0</v>
      </c>
      <c r="K104" s="138">
        <f t="shared" si="8"/>
        <v>0</v>
      </c>
      <c r="L104" s="139">
        <f t="shared" si="9"/>
        <v>0</v>
      </c>
    </row>
    <row r="105" spans="1:12" ht="20.100000000000001" customHeight="1" thickTop="1" thickBot="1" x14ac:dyDescent="0.3">
      <c r="A105" s="59" t="s">
        <v>286</v>
      </c>
      <c r="B105" s="86">
        <f t="shared" ref="B105:J105" si="10">SUM(B5:B104)</f>
        <v>0</v>
      </c>
      <c r="C105" s="86">
        <f t="shared" si="10"/>
        <v>0</v>
      </c>
      <c r="D105" s="86">
        <f>SUM(D5:D104)</f>
        <v>0</v>
      </c>
      <c r="E105" s="86">
        <f>SUM(E5:E104)</f>
        <v>0</v>
      </c>
      <c r="F105" s="86">
        <f>SUM(F5:F104)</f>
        <v>0</v>
      </c>
      <c r="G105" s="86">
        <f>SUM(G5:G104)</f>
        <v>0</v>
      </c>
      <c r="H105" s="87">
        <f t="shared" si="10"/>
        <v>0</v>
      </c>
      <c r="I105" s="82" t="e">
        <f t="shared" si="10"/>
        <v>#DIV/0!</v>
      </c>
      <c r="J105" s="87">
        <f t="shared" si="10"/>
        <v>0</v>
      </c>
      <c r="K105" s="88">
        <f>SUM(K5:K104)</f>
        <v>0</v>
      </c>
      <c r="L105" s="88">
        <f>SUM(L5:L104)</f>
        <v>0</v>
      </c>
    </row>
    <row r="106" spans="1:12" x14ac:dyDescent="0.25">
      <c r="H106" s="5"/>
      <c r="J106" s="5"/>
    </row>
    <row r="107" spans="1:12" x14ac:dyDescent="0.25">
      <c r="A107" s="54" t="s">
        <v>402</v>
      </c>
      <c r="H107" s="125"/>
      <c r="K107" s="124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3.2" x14ac:dyDescent="0.25"/>
  <cols>
    <col min="1" max="2" width="10.77734375" style="12" customWidth="1"/>
    <col min="3" max="3" width="32.77734375" style="12" customWidth="1"/>
    <col min="4" max="4" width="18.6640625" style="13" customWidth="1"/>
    <col min="5" max="5" width="18.33203125" style="13" hidden="1" customWidth="1"/>
    <col min="6" max="6" width="16.77734375" style="79" hidden="1" customWidth="1"/>
    <col min="7" max="7" width="16.77734375" style="14" customWidth="1"/>
    <col min="8" max="8" width="18.33203125" style="13" hidden="1" customWidth="1"/>
    <col min="9" max="10" width="9" style="13" customWidth="1"/>
    <col min="11" max="12" width="14.77734375" style="13" customWidth="1"/>
    <col min="13" max="16384" width="9" style="13"/>
  </cols>
  <sheetData>
    <row r="1" spans="1:11" x14ac:dyDescent="0.25">
      <c r="D1" s="21" t="s">
        <v>432</v>
      </c>
    </row>
    <row r="2" spans="1:11" ht="22.2" customHeight="1" x14ac:dyDescent="0.25">
      <c r="A2" s="186" t="s">
        <v>295</v>
      </c>
      <c r="B2" s="187"/>
      <c r="C2" s="187"/>
      <c r="D2" s="187"/>
      <c r="E2" s="187"/>
      <c r="F2" s="187"/>
      <c r="G2" s="187"/>
      <c r="H2" s="33"/>
    </row>
    <row r="3" spans="1:11" ht="13.8" hidden="1" thickBot="1" x14ac:dyDescent="0.3"/>
    <row r="4" spans="1:11" ht="13.8" thickBot="1" x14ac:dyDescent="0.3">
      <c r="A4" s="188" t="s">
        <v>296</v>
      </c>
      <c r="B4" s="185"/>
      <c r="C4" s="185"/>
      <c r="D4" s="185"/>
      <c r="E4" s="185"/>
      <c r="F4" s="185"/>
      <c r="G4" s="185"/>
      <c r="H4"/>
      <c r="I4"/>
      <c r="J4"/>
    </row>
    <row r="5" spans="1:11" s="12" customFormat="1" x14ac:dyDescent="0.25">
      <c r="A5" s="15"/>
      <c r="B5" s="71"/>
      <c r="C5" s="16"/>
      <c r="D5" s="28" t="s">
        <v>433</v>
      </c>
      <c r="E5" s="28" t="str">
        <f>D5</f>
        <v>SFY 2017</v>
      </c>
      <c r="F5" s="28" t="str">
        <f>E5</f>
        <v>SFY 2017</v>
      </c>
      <c r="G5" s="44" t="str">
        <f>F5</f>
        <v>SFY 2017</v>
      </c>
      <c r="H5" s="41"/>
    </row>
    <row r="6" spans="1:11" s="12" customFormat="1" ht="28.05" customHeight="1" thickBot="1" x14ac:dyDescent="0.3">
      <c r="A6" s="17" t="s">
        <v>256</v>
      </c>
      <c r="B6" s="72"/>
      <c r="C6" s="18" t="s">
        <v>257</v>
      </c>
      <c r="D6" s="29" t="s">
        <v>400</v>
      </c>
      <c r="E6" s="29" t="s">
        <v>399</v>
      </c>
      <c r="F6" s="24" t="s">
        <v>283</v>
      </c>
      <c r="G6" s="81" t="s">
        <v>258</v>
      </c>
      <c r="H6" s="42" t="s">
        <v>259</v>
      </c>
      <c r="I6" s="49"/>
    </row>
    <row r="7" spans="1:11" s="20" customFormat="1" x14ac:dyDescent="0.25">
      <c r="A7" s="19"/>
      <c r="B7" s="73"/>
      <c r="C7" s="22"/>
      <c r="D7" s="30"/>
      <c r="E7" s="30"/>
      <c r="F7" s="23"/>
      <c r="G7" s="45"/>
      <c r="H7" s="43"/>
    </row>
    <row r="8" spans="1:11" x14ac:dyDescent="0.25">
      <c r="A8" s="75" t="s">
        <v>1</v>
      </c>
      <c r="B8" s="63">
        <v>536101</v>
      </c>
      <c r="C8" s="64" t="s">
        <v>2</v>
      </c>
      <c r="D8" s="128">
        <v>0.66879999999999995</v>
      </c>
      <c r="E8" s="69">
        <v>0</v>
      </c>
      <c r="F8" s="80">
        <v>0</v>
      </c>
      <c r="G8" s="70">
        <f>1-D8</f>
        <v>0.33120000000000005</v>
      </c>
      <c r="H8" s="74">
        <f>1-D8-E8-F8-G8</f>
        <v>0</v>
      </c>
      <c r="I8" s="116"/>
      <c r="J8" s="116"/>
      <c r="K8" s="60"/>
    </row>
    <row r="9" spans="1:11" x14ac:dyDescent="0.25">
      <c r="A9" s="75" t="s">
        <v>3</v>
      </c>
      <c r="B9" s="63">
        <v>536102</v>
      </c>
      <c r="C9" s="64" t="s">
        <v>4</v>
      </c>
      <c r="D9" s="128">
        <v>0.66879999999999995</v>
      </c>
      <c r="E9" s="69">
        <v>0</v>
      </c>
      <c r="F9" s="80">
        <v>0</v>
      </c>
      <c r="G9" s="70">
        <f t="shared" ref="G9:G38" si="0">1-D9</f>
        <v>0.33120000000000005</v>
      </c>
      <c r="H9" s="74">
        <f t="shared" ref="H9:H19" si="1">1-D9-E9-G9</f>
        <v>0</v>
      </c>
      <c r="J9" s="116"/>
      <c r="K9" s="60"/>
    </row>
    <row r="10" spans="1:11" x14ac:dyDescent="0.25">
      <c r="A10" s="75" t="s">
        <v>5</v>
      </c>
      <c r="B10" s="63">
        <v>536103</v>
      </c>
      <c r="C10" s="64" t="s">
        <v>6</v>
      </c>
      <c r="D10" s="128">
        <v>0.66879999999999995</v>
      </c>
      <c r="E10" s="69">
        <v>0</v>
      </c>
      <c r="F10" s="80">
        <v>0</v>
      </c>
      <c r="G10" s="70">
        <f t="shared" si="0"/>
        <v>0.33120000000000005</v>
      </c>
      <c r="H10" s="74">
        <f t="shared" si="1"/>
        <v>0</v>
      </c>
      <c r="J10" s="116"/>
      <c r="K10" s="60"/>
    </row>
    <row r="11" spans="1:11" x14ac:dyDescent="0.25">
      <c r="A11" s="75" t="s">
        <v>7</v>
      </c>
      <c r="B11" s="63">
        <v>536104</v>
      </c>
      <c r="C11" s="64" t="s">
        <v>8</v>
      </c>
      <c r="D11" s="128">
        <v>0.66879999999999995</v>
      </c>
      <c r="E11" s="69">
        <v>0</v>
      </c>
      <c r="F11" s="80">
        <v>0</v>
      </c>
      <c r="G11" s="70">
        <f t="shared" si="0"/>
        <v>0.33120000000000005</v>
      </c>
      <c r="H11" s="74">
        <f t="shared" si="1"/>
        <v>0</v>
      </c>
      <c r="J11" s="116"/>
      <c r="K11" s="60"/>
    </row>
    <row r="12" spans="1:11" x14ac:dyDescent="0.25">
      <c r="A12" s="75" t="s">
        <v>9</v>
      </c>
      <c r="B12" s="63">
        <v>536105001</v>
      </c>
      <c r="C12" s="64" t="s">
        <v>10</v>
      </c>
      <c r="D12" s="128">
        <v>0.66879999999999995</v>
      </c>
      <c r="E12" s="69">
        <v>0</v>
      </c>
      <c r="F12" s="80">
        <v>0</v>
      </c>
      <c r="G12" s="70">
        <f t="shared" si="0"/>
        <v>0.33120000000000005</v>
      </c>
      <c r="H12" s="74">
        <f t="shared" si="1"/>
        <v>0</v>
      </c>
      <c r="J12" s="116"/>
      <c r="K12" s="60"/>
    </row>
    <row r="13" spans="1:11" x14ac:dyDescent="0.25">
      <c r="A13" s="75" t="s">
        <v>11</v>
      </c>
      <c r="B13" s="63">
        <v>536105002</v>
      </c>
      <c r="C13" s="64" t="s">
        <v>12</v>
      </c>
      <c r="D13" s="128">
        <v>0.66879999999999995</v>
      </c>
      <c r="E13" s="69">
        <v>0</v>
      </c>
      <c r="F13" s="80">
        <v>0</v>
      </c>
      <c r="G13" s="70">
        <f t="shared" si="0"/>
        <v>0.33120000000000005</v>
      </c>
      <c r="H13" s="74">
        <f t="shared" si="1"/>
        <v>0</v>
      </c>
      <c r="J13" s="116"/>
      <c r="K13" s="60"/>
    </row>
    <row r="14" spans="1:11" x14ac:dyDescent="0.25">
      <c r="A14" s="75" t="s">
        <v>13</v>
      </c>
      <c r="B14" s="63">
        <v>536106</v>
      </c>
      <c r="C14" s="64" t="s">
        <v>14</v>
      </c>
      <c r="D14" s="128">
        <v>0.66879999999999995</v>
      </c>
      <c r="E14" s="69">
        <v>0</v>
      </c>
      <c r="F14" s="80">
        <v>0</v>
      </c>
      <c r="G14" s="70">
        <f t="shared" si="0"/>
        <v>0.33120000000000005</v>
      </c>
      <c r="H14" s="74">
        <f t="shared" si="1"/>
        <v>0</v>
      </c>
      <c r="J14" s="116"/>
      <c r="K14" s="60"/>
    </row>
    <row r="15" spans="1:11" x14ac:dyDescent="0.25">
      <c r="A15" s="75" t="s">
        <v>15</v>
      </c>
      <c r="B15" s="63">
        <v>536107</v>
      </c>
      <c r="C15" s="64" t="s">
        <v>16</v>
      </c>
      <c r="D15" s="128">
        <v>0.66879999999999995</v>
      </c>
      <c r="E15" s="69">
        <v>0</v>
      </c>
      <c r="F15" s="80">
        <v>0</v>
      </c>
      <c r="G15" s="70">
        <f t="shared" si="0"/>
        <v>0.33120000000000005</v>
      </c>
      <c r="H15" s="74">
        <f t="shared" si="1"/>
        <v>0</v>
      </c>
      <c r="J15" s="116"/>
      <c r="K15" s="60"/>
    </row>
    <row r="16" spans="1:11" x14ac:dyDescent="0.25">
      <c r="A16" s="75" t="s">
        <v>17</v>
      </c>
      <c r="B16" s="63">
        <v>536108</v>
      </c>
      <c r="C16" s="64" t="s">
        <v>18</v>
      </c>
      <c r="D16" s="128">
        <v>0.66879999999999995</v>
      </c>
      <c r="E16" s="69">
        <v>0</v>
      </c>
      <c r="F16" s="80">
        <v>0</v>
      </c>
      <c r="G16" s="70">
        <f t="shared" si="0"/>
        <v>0.33120000000000005</v>
      </c>
      <c r="H16" s="74">
        <f t="shared" si="1"/>
        <v>0</v>
      </c>
      <c r="J16" s="116"/>
      <c r="K16" s="60"/>
    </row>
    <row r="17" spans="1:12" x14ac:dyDescent="0.25">
      <c r="A17" s="75" t="s">
        <v>19</v>
      </c>
      <c r="B17" s="63">
        <v>536109</v>
      </c>
      <c r="C17" s="64" t="s">
        <v>20</v>
      </c>
      <c r="D17" s="128">
        <v>0.66879999999999995</v>
      </c>
      <c r="E17" s="69">
        <v>0</v>
      </c>
      <c r="F17" s="80">
        <v>0</v>
      </c>
      <c r="G17" s="70">
        <f t="shared" si="0"/>
        <v>0.33120000000000005</v>
      </c>
      <c r="H17" s="74">
        <f t="shared" si="1"/>
        <v>0</v>
      </c>
      <c r="J17" s="116"/>
      <c r="K17" s="60"/>
    </row>
    <row r="18" spans="1:12" x14ac:dyDescent="0.25">
      <c r="A18" s="75" t="s">
        <v>21</v>
      </c>
      <c r="B18" s="63">
        <v>536110</v>
      </c>
      <c r="C18" s="64" t="s">
        <v>22</v>
      </c>
      <c r="D18" s="128">
        <v>0.66879999999999995</v>
      </c>
      <c r="E18" s="69">
        <v>0</v>
      </c>
      <c r="F18" s="80">
        <v>0</v>
      </c>
      <c r="G18" s="70">
        <f t="shared" si="0"/>
        <v>0.33120000000000005</v>
      </c>
      <c r="H18" s="77">
        <f>1-D18-E18-F18-G18</f>
        <v>0</v>
      </c>
      <c r="J18" s="116"/>
      <c r="K18" s="60"/>
      <c r="L18" s="61"/>
    </row>
    <row r="19" spans="1:12" x14ac:dyDescent="0.25">
      <c r="A19" s="75" t="s">
        <v>23</v>
      </c>
      <c r="B19" s="63">
        <v>536111</v>
      </c>
      <c r="C19" s="64" t="s">
        <v>24</v>
      </c>
      <c r="D19" s="128">
        <v>0.66879999999999995</v>
      </c>
      <c r="E19" s="69">
        <v>0</v>
      </c>
      <c r="F19" s="80">
        <v>0</v>
      </c>
      <c r="G19" s="70">
        <f t="shared" si="0"/>
        <v>0.33120000000000005</v>
      </c>
      <c r="H19" s="74">
        <f t="shared" si="1"/>
        <v>0</v>
      </c>
      <c r="J19" s="116"/>
      <c r="K19" s="60"/>
    </row>
    <row r="20" spans="1:12" x14ac:dyDescent="0.25">
      <c r="A20" s="75" t="s">
        <v>25</v>
      </c>
      <c r="B20" s="63">
        <v>536112</v>
      </c>
      <c r="C20" s="64" t="s">
        <v>26</v>
      </c>
      <c r="D20" s="128">
        <v>0.66879999999999995</v>
      </c>
      <c r="E20" s="69">
        <v>0</v>
      </c>
      <c r="F20" s="80">
        <v>0</v>
      </c>
      <c r="G20" s="70">
        <f t="shared" si="0"/>
        <v>0.33120000000000005</v>
      </c>
      <c r="H20" s="74">
        <f>1-D20-F20-E20-G20</f>
        <v>0</v>
      </c>
      <c r="J20" s="116"/>
      <c r="K20" s="60"/>
    </row>
    <row r="21" spans="1:12" x14ac:dyDescent="0.25">
      <c r="A21" s="75" t="s">
        <v>27</v>
      </c>
      <c r="B21" s="63">
        <v>536113</v>
      </c>
      <c r="C21" s="64" t="s">
        <v>28</v>
      </c>
      <c r="D21" s="128">
        <v>0.66879999999999995</v>
      </c>
      <c r="E21" s="69">
        <v>0</v>
      </c>
      <c r="F21" s="80">
        <v>0</v>
      </c>
      <c r="G21" s="70">
        <f t="shared" si="0"/>
        <v>0.33120000000000005</v>
      </c>
      <c r="H21" s="74">
        <f>1-D21-E21-G21</f>
        <v>0</v>
      </c>
      <c r="J21" s="116"/>
      <c r="K21" s="60"/>
    </row>
    <row r="22" spans="1:12" x14ac:dyDescent="0.25">
      <c r="A22" s="75" t="s">
        <v>29</v>
      </c>
      <c r="B22" s="63">
        <v>536114</v>
      </c>
      <c r="C22" s="64" t="s">
        <v>30</v>
      </c>
      <c r="D22" s="128">
        <v>0.66879999999999995</v>
      </c>
      <c r="E22" s="69">
        <v>0</v>
      </c>
      <c r="F22" s="80">
        <v>0</v>
      </c>
      <c r="G22" s="70">
        <f t="shared" si="0"/>
        <v>0.33120000000000005</v>
      </c>
      <c r="H22" s="74">
        <f>1-D22-F22-E22-G22</f>
        <v>0</v>
      </c>
      <c r="J22" s="116"/>
      <c r="K22" s="60"/>
    </row>
    <row r="23" spans="1:12" x14ac:dyDescent="0.25">
      <c r="A23" s="75" t="s">
        <v>31</v>
      </c>
      <c r="B23" s="63">
        <v>536115</v>
      </c>
      <c r="C23" s="64" t="s">
        <v>32</v>
      </c>
      <c r="D23" s="128">
        <v>0.66879999999999995</v>
      </c>
      <c r="E23" s="69">
        <v>0</v>
      </c>
      <c r="F23" s="80">
        <v>0</v>
      </c>
      <c r="G23" s="70">
        <f t="shared" si="0"/>
        <v>0.33120000000000005</v>
      </c>
      <c r="H23" s="74">
        <f>1-D23-F23-E23-G23</f>
        <v>0</v>
      </c>
      <c r="J23" s="116"/>
      <c r="K23" s="60"/>
    </row>
    <row r="24" spans="1:12" x14ac:dyDescent="0.25">
      <c r="A24" s="75" t="s">
        <v>33</v>
      </c>
      <c r="B24" s="63">
        <v>536116</v>
      </c>
      <c r="C24" s="64" t="s">
        <v>34</v>
      </c>
      <c r="D24" s="128">
        <v>0.66879999999999995</v>
      </c>
      <c r="E24" s="69">
        <v>0</v>
      </c>
      <c r="F24" s="80">
        <v>0</v>
      </c>
      <c r="G24" s="70">
        <f t="shared" si="0"/>
        <v>0.33120000000000005</v>
      </c>
      <c r="H24" s="74">
        <f t="shared" ref="H24:H55" si="2">1-D24-E24-G24</f>
        <v>0</v>
      </c>
      <c r="J24" s="116"/>
      <c r="K24" s="60"/>
    </row>
    <row r="25" spans="1:12" x14ac:dyDescent="0.25">
      <c r="A25" s="75" t="s">
        <v>35</v>
      </c>
      <c r="B25" s="63">
        <v>536117</v>
      </c>
      <c r="C25" s="64" t="s">
        <v>36</v>
      </c>
      <c r="D25" s="128">
        <v>0.66879999999999995</v>
      </c>
      <c r="E25" s="69">
        <v>0</v>
      </c>
      <c r="F25" s="80">
        <v>0</v>
      </c>
      <c r="G25" s="70">
        <f t="shared" si="0"/>
        <v>0.33120000000000005</v>
      </c>
      <c r="H25" s="74">
        <f t="shared" si="2"/>
        <v>0</v>
      </c>
      <c r="J25" s="116"/>
      <c r="K25" s="60"/>
    </row>
    <row r="26" spans="1:12" x14ac:dyDescent="0.25">
      <c r="A26" s="75" t="s">
        <v>37</v>
      </c>
      <c r="B26" s="63">
        <v>536118</v>
      </c>
      <c r="C26" s="64" t="s">
        <v>38</v>
      </c>
      <c r="D26" s="128">
        <v>0.66879999999999995</v>
      </c>
      <c r="E26" s="69">
        <v>0</v>
      </c>
      <c r="F26" s="80">
        <v>0</v>
      </c>
      <c r="G26" s="70">
        <f t="shared" si="0"/>
        <v>0.33120000000000005</v>
      </c>
      <c r="H26" s="74">
        <f t="shared" si="2"/>
        <v>0</v>
      </c>
      <c r="J26" s="116"/>
      <c r="K26" s="60"/>
    </row>
    <row r="27" spans="1:12" x14ac:dyDescent="0.25">
      <c r="A27" s="75" t="s">
        <v>39</v>
      </c>
      <c r="B27" s="63">
        <v>536119</v>
      </c>
      <c r="C27" s="64" t="s">
        <v>40</v>
      </c>
      <c r="D27" s="128">
        <v>0.66879999999999995</v>
      </c>
      <c r="E27" s="69">
        <v>0</v>
      </c>
      <c r="F27" s="80">
        <v>0</v>
      </c>
      <c r="G27" s="70">
        <f t="shared" si="0"/>
        <v>0.33120000000000005</v>
      </c>
      <c r="H27" s="74">
        <f t="shared" si="2"/>
        <v>0</v>
      </c>
      <c r="J27" s="116"/>
      <c r="K27" s="60"/>
    </row>
    <row r="28" spans="1:12" x14ac:dyDescent="0.25">
      <c r="A28" s="75" t="s">
        <v>41</v>
      </c>
      <c r="B28" s="63">
        <v>536120</v>
      </c>
      <c r="C28" s="64" t="s">
        <v>42</v>
      </c>
      <c r="D28" s="128">
        <v>0.66879999999999995</v>
      </c>
      <c r="E28" s="69">
        <v>0</v>
      </c>
      <c r="F28" s="80">
        <v>0</v>
      </c>
      <c r="G28" s="70">
        <f t="shared" si="0"/>
        <v>0.33120000000000005</v>
      </c>
      <c r="H28" s="74">
        <f t="shared" si="2"/>
        <v>0</v>
      </c>
      <c r="J28" s="116"/>
      <c r="K28" s="60"/>
    </row>
    <row r="29" spans="1:12" x14ac:dyDescent="0.25">
      <c r="A29" s="75" t="s">
        <v>43</v>
      </c>
      <c r="B29" s="63">
        <v>536121</v>
      </c>
      <c r="C29" s="64" t="s">
        <v>44</v>
      </c>
      <c r="D29" s="128">
        <v>0.66879999999999995</v>
      </c>
      <c r="E29" s="69">
        <v>0</v>
      </c>
      <c r="F29" s="80">
        <v>0</v>
      </c>
      <c r="G29" s="70">
        <f t="shared" si="0"/>
        <v>0.33120000000000005</v>
      </c>
      <c r="H29" s="74">
        <f t="shared" si="2"/>
        <v>0</v>
      </c>
      <c r="J29" s="116"/>
      <c r="K29" s="60"/>
    </row>
    <row r="30" spans="1:12" x14ac:dyDescent="0.25">
      <c r="A30" s="75" t="s">
        <v>45</v>
      </c>
      <c r="B30" s="63">
        <v>536122</v>
      </c>
      <c r="C30" s="64" t="s">
        <v>46</v>
      </c>
      <c r="D30" s="128">
        <v>0.66879999999999995</v>
      </c>
      <c r="E30" s="69">
        <v>0</v>
      </c>
      <c r="F30" s="80">
        <v>0</v>
      </c>
      <c r="G30" s="70">
        <f t="shared" si="0"/>
        <v>0.33120000000000005</v>
      </c>
      <c r="H30" s="74">
        <f t="shared" si="2"/>
        <v>0</v>
      </c>
      <c r="J30" s="116"/>
      <c r="K30" s="60"/>
    </row>
    <row r="31" spans="1:12" x14ac:dyDescent="0.25">
      <c r="A31" s="75" t="s">
        <v>47</v>
      </c>
      <c r="B31" s="63">
        <v>536123</v>
      </c>
      <c r="C31" s="64" t="s">
        <v>245</v>
      </c>
      <c r="D31" s="128">
        <v>0.66879999999999995</v>
      </c>
      <c r="E31" s="69">
        <v>0</v>
      </c>
      <c r="F31" s="80">
        <v>0</v>
      </c>
      <c r="G31" s="70">
        <f t="shared" si="0"/>
        <v>0.33120000000000005</v>
      </c>
      <c r="H31" s="74">
        <f t="shared" si="2"/>
        <v>0</v>
      </c>
      <c r="J31" s="116"/>
      <c r="K31" s="60"/>
    </row>
    <row r="32" spans="1:12" x14ac:dyDescent="0.25">
      <c r="A32" s="75" t="s">
        <v>48</v>
      </c>
      <c r="B32" s="63">
        <v>536124</v>
      </c>
      <c r="C32" s="64" t="s">
        <v>49</v>
      </c>
      <c r="D32" s="128">
        <v>0.66879999999999995</v>
      </c>
      <c r="E32" s="69">
        <v>0</v>
      </c>
      <c r="F32" s="80">
        <v>0</v>
      </c>
      <c r="G32" s="70">
        <f t="shared" si="0"/>
        <v>0.33120000000000005</v>
      </c>
      <c r="H32" s="74">
        <f t="shared" si="2"/>
        <v>0</v>
      </c>
      <c r="J32" s="116"/>
      <c r="K32" s="60"/>
    </row>
    <row r="33" spans="1:11" x14ac:dyDescent="0.25">
      <c r="A33" s="75" t="s">
        <v>50</v>
      </c>
      <c r="B33" s="63">
        <v>536125</v>
      </c>
      <c r="C33" s="64" t="s">
        <v>51</v>
      </c>
      <c r="D33" s="128">
        <v>0.66879999999999995</v>
      </c>
      <c r="E33" s="69">
        <v>0</v>
      </c>
      <c r="F33" s="80">
        <v>0</v>
      </c>
      <c r="G33" s="70">
        <f t="shared" si="0"/>
        <v>0.33120000000000005</v>
      </c>
      <c r="H33" s="74">
        <f t="shared" si="2"/>
        <v>0</v>
      </c>
      <c r="J33" s="116"/>
      <c r="K33" s="60"/>
    </row>
    <row r="34" spans="1:11" x14ac:dyDescent="0.25">
      <c r="A34" s="75" t="s">
        <v>52</v>
      </c>
      <c r="B34" s="63">
        <v>536126</v>
      </c>
      <c r="C34" s="64" t="s">
        <v>53</v>
      </c>
      <c r="D34" s="128">
        <v>0.66879999999999995</v>
      </c>
      <c r="E34" s="69">
        <v>0</v>
      </c>
      <c r="F34" s="80">
        <v>0</v>
      </c>
      <c r="G34" s="70">
        <f t="shared" si="0"/>
        <v>0.33120000000000005</v>
      </c>
      <c r="H34" s="74">
        <f t="shared" si="2"/>
        <v>0</v>
      </c>
      <c r="J34" s="116"/>
      <c r="K34" s="60"/>
    </row>
    <row r="35" spans="1:11" x14ac:dyDescent="0.25">
      <c r="A35" s="75" t="s">
        <v>54</v>
      </c>
      <c r="B35" s="63">
        <v>536127</v>
      </c>
      <c r="C35" s="64" t="s">
        <v>261</v>
      </c>
      <c r="D35" s="128">
        <v>0.66879999999999995</v>
      </c>
      <c r="E35" s="69">
        <v>0</v>
      </c>
      <c r="F35" s="80">
        <v>0</v>
      </c>
      <c r="G35" s="70">
        <f t="shared" si="0"/>
        <v>0.33120000000000005</v>
      </c>
      <c r="H35" s="74">
        <f t="shared" si="2"/>
        <v>0</v>
      </c>
      <c r="J35" s="116"/>
      <c r="K35" s="60"/>
    </row>
    <row r="36" spans="1:11" x14ac:dyDescent="0.25">
      <c r="A36" s="75" t="s">
        <v>55</v>
      </c>
      <c r="B36" s="63">
        <v>536128</v>
      </c>
      <c r="C36" s="64" t="s">
        <v>56</v>
      </c>
      <c r="D36" s="128">
        <v>0.66879999999999995</v>
      </c>
      <c r="E36" s="69">
        <v>0</v>
      </c>
      <c r="F36" s="80">
        <v>0</v>
      </c>
      <c r="G36" s="70">
        <f t="shared" si="0"/>
        <v>0.33120000000000005</v>
      </c>
      <c r="H36" s="74">
        <f t="shared" si="2"/>
        <v>0</v>
      </c>
      <c r="J36" s="116"/>
      <c r="K36" s="60"/>
    </row>
    <row r="37" spans="1:11" x14ac:dyDescent="0.25">
      <c r="A37" s="75" t="s">
        <v>57</v>
      </c>
      <c r="B37" s="63">
        <v>536129</v>
      </c>
      <c r="C37" s="64" t="s">
        <v>58</v>
      </c>
      <c r="D37" s="128">
        <v>0.66879999999999995</v>
      </c>
      <c r="E37" s="69">
        <v>0</v>
      </c>
      <c r="F37" s="80">
        <v>0</v>
      </c>
      <c r="G37" s="70">
        <f t="shared" si="0"/>
        <v>0.33120000000000005</v>
      </c>
      <c r="H37" s="74">
        <f t="shared" si="2"/>
        <v>0</v>
      </c>
      <c r="J37" s="116"/>
      <c r="K37" s="60"/>
    </row>
    <row r="38" spans="1:11" x14ac:dyDescent="0.25">
      <c r="A38" s="75" t="s">
        <v>59</v>
      </c>
      <c r="B38" s="63">
        <v>536130</v>
      </c>
      <c r="C38" s="64" t="s">
        <v>60</v>
      </c>
      <c r="D38" s="128">
        <v>0.66879999999999995</v>
      </c>
      <c r="E38" s="69">
        <v>0</v>
      </c>
      <c r="F38" s="80">
        <v>0</v>
      </c>
      <c r="G38" s="70">
        <f t="shared" si="0"/>
        <v>0.33120000000000005</v>
      </c>
      <c r="H38" s="74">
        <f t="shared" si="2"/>
        <v>0</v>
      </c>
      <c r="J38" s="116"/>
      <c r="K38" s="60"/>
    </row>
    <row r="39" spans="1:11" x14ac:dyDescent="0.25">
      <c r="A39" s="75" t="s">
        <v>61</v>
      </c>
      <c r="B39" s="63">
        <v>536132</v>
      </c>
      <c r="C39" s="64" t="s">
        <v>62</v>
      </c>
      <c r="D39" s="68">
        <v>0.9</v>
      </c>
      <c r="E39" s="69">
        <v>0</v>
      </c>
      <c r="F39" s="80">
        <v>0</v>
      </c>
      <c r="G39" s="70">
        <v>0.1</v>
      </c>
      <c r="H39" s="74">
        <f t="shared" si="2"/>
        <v>0</v>
      </c>
      <c r="J39" s="116"/>
      <c r="K39" s="60"/>
    </row>
    <row r="40" spans="1:11" x14ac:dyDescent="0.25">
      <c r="A40" s="75" t="s">
        <v>63</v>
      </c>
      <c r="B40" s="63">
        <v>536133</v>
      </c>
      <c r="C40" s="64" t="s">
        <v>64</v>
      </c>
      <c r="D40" s="68">
        <v>0.9</v>
      </c>
      <c r="E40" s="69">
        <v>0</v>
      </c>
      <c r="F40" s="80">
        <v>0</v>
      </c>
      <c r="G40" s="70">
        <v>0.1</v>
      </c>
      <c r="H40" s="74">
        <f t="shared" si="2"/>
        <v>0</v>
      </c>
      <c r="J40" s="116"/>
      <c r="K40" s="60"/>
    </row>
    <row r="41" spans="1:11" x14ac:dyDescent="0.25">
      <c r="A41" s="75" t="s">
        <v>65</v>
      </c>
      <c r="B41" s="63">
        <v>536134</v>
      </c>
      <c r="C41" s="64" t="s">
        <v>66</v>
      </c>
      <c r="D41" s="68">
        <v>0.9</v>
      </c>
      <c r="E41" s="69">
        <v>0</v>
      </c>
      <c r="F41" s="80">
        <v>0</v>
      </c>
      <c r="G41" s="70">
        <v>0.1</v>
      </c>
      <c r="H41" s="74">
        <f t="shared" si="2"/>
        <v>0</v>
      </c>
      <c r="J41" s="116"/>
      <c r="K41" s="60"/>
    </row>
    <row r="42" spans="1:11" x14ac:dyDescent="0.25">
      <c r="A42" s="75" t="s">
        <v>67</v>
      </c>
      <c r="B42" s="63">
        <v>536135</v>
      </c>
      <c r="C42" s="64" t="s">
        <v>68</v>
      </c>
      <c r="D42" s="68">
        <v>0.9</v>
      </c>
      <c r="E42" s="69">
        <v>0</v>
      </c>
      <c r="F42" s="80">
        <v>0</v>
      </c>
      <c r="G42" s="70">
        <v>0.1</v>
      </c>
      <c r="H42" s="74">
        <f t="shared" si="2"/>
        <v>0</v>
      </c>
      <c r="J42" s="116"/>
      <c r="K42" s="60"/>
    </row>
    <row r="43" spans="1:11" x14ac:dyDescent="0.25">
      <c r="A43" s="75" t="s">
        <v>69</v>
      </c>
      <c r="B43" s="63">
        <v>536136</v>
      </c>
      <c r="C43" s="64" t="s">
        <v>70</v>
      </c>
      <c r="D43" s="68">
        <v>0.9</v>
      </c>
      <c r="E43" s="69">
        <v>0</v>
      </c>
      <c r="F43" s="80">
        <v>0</v>
      </c>
      <c r="G43" s="70">
        <v>0.1</v>
      </c>
      <c r="H43" s="74">
        <f t="shared" si="2"/>
        <v>0</v>
      </c>
      <c r="J43" s="116"/>
      <c r="K43" s="60"/>
    </row>
    <row r="44" spans="1:11" x14ac:dyDescent="0.25">
      <c r="A44" s="75" t="s">
        <v>71</v>
      </c>
      <c r="B44" s="63">
        <v>536137</v>
      </c>
      <c r="C44" s="64" t="s">
        <v>72</v>
      </c>
      <c r="D44" s="68">
        <v>0.9</v>
      </c>
      <c r="E44" s="69">
        <v>0</v>
      </c>
      <c r="F44" s="80">
        <v>0</v>
      </c>
      <c r="G44" s="70">
        <v>0.1</v>
      </c>
      <c r="H44" s="74">
        <f t="shared" si="2"/>
        <v>0</v>
      </c>
      <c r="J44" s="116"/>
      <c r="K44" s="60"/>
    </row>
    <row r="45" spans="1:11" x14ac:dyDescent="0.25">
      <c r="A45" s="75" t="s">
        <v>73</v>
      </c>
      <c r="B45" s="63">
        <v>536138</v>
      </c>
      <c r="C45" s="64" t="s">
        <v>262</v>
      </c>
      <c r="D45" s="128">
        <v>0.66879999999999995</v>
      </c>
      <c r="E45" s="69">
        <v>0</v>
      </c>
      <c r="F45" s="80">
        <v>0</v>
      </c>
      <c r="G45" s="70">
        <f t="shared" ref="G45:G51" si="3">1-D45</f>
        <v>0.33120000000000005</v>
      </c>
      <c r="H45" s="74">
        <f t="shared" si="2"/>
        <v>0</v>
      </c>
      <c r="J45" s="116"/>
      <c r="K45" s="60"/>
    </row>
    <row r="46" spans="1:11" x14ac:dyDescent="0.25">
      <c r="A46" s="75" t="s">
        <v>74</v>
      </c>
      <c r="B46" s="63">
        <v>536139</v>
      </c>
      <c r="C46" s="64" t="s">
        <v>75</v>
      </c>
      <c r="D46" s="128">
        <v>0.66879999999999995</v>
      </c>
      <c r="E46" s="69">
        <v>0</v>
      </c>
      <c r="F46" s="80">
        <v>0</v>
      </c>
      <c r="G46" s="70">
        <f t="shared" si="3"/>
        <v>0.33120000000000005</v>
      </c>
      <c r="H46" s="74">
        <f t="shared" si="2"/>
        <v>0</v>
      </c>
      <c r="J46" s="116"/>
      <c r="K46" s="60"/>
    </row>
    <row r="47" spans="1:11" x14ac:dyDescent="0.25">
      <c r="A47" s="75" t="s">
        <v>248</v>
      </c>
      <c r="B47" s="63">
        <v>536140</v>
      </c>
      <c r="C47" s="64" t="s">
        <v>76</v>
      </c>
      <c r="D47" s="128">
        <v>0.66879999999999995</v>
      </c>
      <c r="E47" s="69">
        <v>0</v>
      </c>
      <c r="F47" s="80">
        <v>0</v>
      </c>
      <c r="G47" s="70">
        <f t="shared" si="3"/>
        <v>0.33120000000000005</v>
      </c>
      <c r="H47" s="74">
        <f t="shared" si="2"/>
        <v>0</v>
      </c>
      <c r="J47" s="116"/>
      <c r="K47" s="60"/>
    </row>
    <row r="48" spans="1:11" x14ac:dyDescent="0.25">
      <c r="A48" s="75" t="s">
        <v>249</v>
      </c>
      <c r="B48" s="63">
        <v>536141</v>
      </c>
      <c r="C48" s="64" t="s">
        <v>77</v>
      </c>
      <c r="D48" s="128">
        <v>0.66879999999999995</v>
      </c>
      <c r="E48" s="69">
        <v>0</v>
      </c>
      <c r="F48" s="80">
        <v>0</v>
      </c>
      <c r="G48" s="70">
        <f t="shared" si="3"/>
        <v>0.33120000000000005</v>
      </c>
      <c r="H48" s="74">
        <f t="shared" si="2"/>
        <v>0</v>
      </c>
      <c r="J48" s="116"/>
      <c r="K48" s="60"/>
    </row>
    <row r="49" spans="1:11" x14ac:dyDescent="0.25">
      <c r="A49" s="75" t="s">
        <v>0</v>
      </c>
      <c r="B49" s="63">
        <v>536142</v>
      </c>
      <c r="C49" s="64" t="s">
        <v>78</v>
      </c>
      <c r="D49" s="128">
        <v>0.66879999999999995</v>
      </c>
      <c r="E49" s="69">
        <v>0</v>
      </c>
      <c r="F49" s="80">
        <v>0</v>
      </c>
      <c r="G49" s="70">
        <f t="shared" si="3"/>
        <v>0.33120000000000005</v>
      </c>
      <c r="H49" s="74">
        <f t="shared" si="2"/>
        <v>0</v>
      </c>
      <c r="J49" s="116"/>
      <c r="K49" s="60"/>
    </row>
    <row r="50" spans="1:11" x14ac:dyDescent="0.25">
      <c r="A50" s="75" t="s">
        <v>79</v>
      </c>
      <c r="B50" s="63">
        <v>536143</v>
      </c>
      <c r="C50" s="64" t="s">
        <v>80</v>
      </c>
      <c r="D50" s="128">
        <v>0.66879999999999995</v>
      </c>
      <c r="E50" s="69">
        <v>0</v>
      </c>
      <c r="F50" s="80">
        <v>0</v>
      </c>
      <c r="G50" s="70">
        <f t="shared" si="3"/>
        <v>0.33120000000000005</v>
      </c>
      <c r="H50" s="74">
        <f t="shared" si="2"/>
        <v>0</v>
      </c>
      <c r="J50" s="116"/>
      <c r="K50" s="60"/>
    </row>
    <row r="51" spans="1:11" x14ac:dyDescent="0.25">
      <c r="A51" s="75" t="s">
        <v>81</v>
      </c>
      <c r="B51" s="63">
        <v>536144</v>
      </c>
      <c r="C51" s="64" t="s">
        <v>82</v>
      </c>
      <c r="D51" s="128">
        <v>0.66879999999999995</v>
      </c>
      <c r="E51" s="69">
        <v>0</v>
      </c>
      <c r="F51" s="80">
        <v>0</v>
      </c>
      <c r="G51" s="70">
        <f t="shared" si="3"/>
        <v>0.33120000000000005</v>
      </c>
      <c r="H51" s="74">
        <f t="shared" si="2"/>
        <v>0</v>
      </c>
      <c r="J51" s="116"/>
      <c r="K51" s="60"/>
    </row>
    <row r="52" spans="1:11" x14ac:dyDescent="0.25">
      <c r="A52" s="75" t="s">
        <v>83</v>
      </c>
      <c r="B52" s="63">
        <v>536145</v>
      </c>
      <c r="C52" s="64" t="s">
        <v>263</v>
      </c>
      <c r="D52" s="68">
        <v>1</v>
      </c>
      <c r="E52" s="69">
        <v>0</v>
      </c>
      <c r="F52" s="80">
        <v>0</v>
      </c>
      <c r="G52" s="70">
        <v>0</v>
      </c>
      <c r="H52" s="74">
        <f t="shared" si="2"/>
        <v>0</v>
      </c>
      <c r="J52" s="116"/>
      <c r="K52" s="60"/>
    </row>
    <row r="53" spans="1:11" x14ac:dyDescent="0.25">
      <c r="A53" s="75" t="s">
        <v>84</v>
      </c>
      <c r="B53" s="63">
        <v>536146</v>
      </c>
      <c r="C53" s="64" t="s">
        <v>264</v>
      </c>
      <c r="D53" s="128">
        <v>0.66879999999999995</v>
      </c>
      <c r="E53" s="69">
        <v>0</v>
      </c>
      <c r="F53" s="80">
        <v>0</v>
      </c>
      <c r="G53" s="70">
        <f>1-D53</f>
        <v>0.33120000000000005</v>
      </c>
      <c r="H53" s="74">
        <f t="shared" si="2"/>
        <v>0</v>
      </c>
      <c r="J53" s="116"/>
      <c r="K53" s="60"/>
    </row>
    <row r="54" spans="1:11" x14ac:dyDescent="0.25">
      <c r="A54" s="75" t="s">
        <v>85</v>
      </c>
      <c r="B54" s="63">
        <v>536147</v>
      </c>
      <c r="C54" s="64" t="s">
        <v>265</v>
      </c>
      <c r="D54" s="128">
        <v>0.66879999999999995</v>
      </c>
      <c r="E54" s="69">
        <v>0</v>
      </c>
      <c r="F54" s="80">
        <v>0</v>
      </c>
      <c r="G54" s="70">
        <f>1-D54</f>
        <v>0.33120000000000005</v>
      </c>
      <c r="H54" s="74">
        <f t="shared" si="2"/>
        <v>0</v>
      </c>
      <c r="J54" s="116"/>
      <c r="K54" s="60"/>
    </row>
    <row r="55" spans="1:11" x14ac:dyDescent="0.25">
      <c r="A55" s="75" t="s">
        <v>86</v>
      </c>
      <c r="B55" s="63">
        <v>536148</v>
      </c>
      <c r="C55" s="64" t="s">
        <v>266</v>
      </c>
      <c r="D55" s="68">
        <v>0.9</v>
      </c>
      <c r="E55" s="69">
        <v>0</v>
      </c>
      <c r="F55" s="80">
        <v>0</v>
      </c>
      <c r="G55" s="70">
        <v>0.1</v>
      </c>
      <c r="H55" s="74">
        <f t="shared" si="2"/>
        <v>0</v>
      </c>
      <c r="J55" s="116"/>
      <c r="K55" s="60"/>
    </row>
    <row r="56" spans="1:11" x14ac:dyDescent="0.25">
      <c r="A56" s="75" t="s">
        <v>87</v>
      </c>
      <c r="B56" s="63">
        <v>536149</v>
      </c>
      <c r="C56" s="64" t="s">
        <v>88</v>
      </c>
      <c r="D56" s="68">
        <v>0.9</v>
      </c>
      <c r="E56" s="69">
        <v>0</v>
      </c>
      <c r="F56" s="80">
        <v>0</v>
      </c>
      <c r="G56" s="70">
        <v>0.1</v>
      </c>
      <c r="H56" s="74">
        <f t="shared" ref="H56:H87" si="4">1-D56-E56-G56</f>
        <v>0</v>
      </c>
      <c r="J56" s="116"/>
      <c r="K56" s="60"/>
    </row>
    <row r="57" spans="1:11" x14ac:dyDescent="0.25">
      <c r="A57" s="75" t="s">
        <v>89</v>
      </c>
      <c r="B57" s="63">
        <v>536151</v>
      </c>
      <c r="C57" s="64" t="s">
        <v>267</v>
      </c>
      <c r="D57" s="128">
        <v>0.66879999999999995</v>
      </c>
      <c r="E57" s="69">
        <v>0</v>
      </c>
      <c r="F57" s="80">
        <v>0</v>
      </c>
      <c r="G57" s="70">
        <f t="shared" ref="G57:G74" si="5">1-D57</f>
        <v>0.33120000000000005</v>
      </c>
      <c r="H57" s="74">
        <f t="shared" si="4"/>
        <v>0</v>
      </c>
      <c r="J57" s="116"/>
      <c r="K57" s="60"/>
    </row>
    <row r="58" spans="1:11" x14ac:dyDescent="0.25">
      <c r="A58" s="75" t="s">
        <v>90</v>
      </c>
      <c r="B58" s="63">
        <v>536152</v>
      </c>
      <c r="C58" s="64" t="s">
        <v>268</v>
      </c>
      <c r="D58" s="128">
        <v>0.66879999999999995</v>
      </c>
      <c r="E58" s="69">
        <v>0</v>
      </c>
      <c r="F58" s="80">
        <v>0</v>
      </c>
      <c r="G58" s="70">
        <f t="shared" si="5"/>
        <v>0.33120000000000005</v>
      </c>
      <c r="H58" s="74">
        <f t="shared" si="4"/>
        <v>0</v>
      </c>
      <c r="J58" s="116"/>
      <c r="K58" s="60"/>
    </row>
    <row r="59" spans="1:11" x14ac:dyDescent="0.25">
      <c r="A59" s="75" t="s">
        <v>91</v>
      </c>
      <c r="B59" s="63">
        <v>536153</v>
      </c>
      <c r="C59" s="64" t="s">
        <v>92</v>
      </c>
      <c r="D59" s="128">
        <v>0.66879999999999995</v>
      </c>
      <c r="E59" s="69">
        <v>0</v>
      </c>
      <c r="F59" s="80">
        <v>0</v>
      </c>
      <c r="G59" s="70">
        <f t="shared" si="5"/>
        <v>0.33120000000000005</v>
      </c>
      <c r="H59" s="74">
        <f t="shared" si="4"/>
        <v>0</v>
      </c>
      <c r="J59" s="116"/>
      <c r="K59" s="60"/>
    </row>
    <row r="60" spans="1:11" x14ac:dyDescent="0.25">
      <c r="A60" s="75" t="s">
        <v>93</v>
      </c>
      <c r="B60" s="63">
        <v>536154</v>
      </c>
      <c r="C60" s="64" t="s">
        <v>94</v>
      </c>
      <c r="D60" s="128">
        <v>0.66879999999999995</v>
      </c>
      <c r="E60" s="69">
        <v>0</v>
      </c>
      <c r="F60" s="80">
        <v>0</v>
      </c>
      <c r="G60" s="70">
        <f t="shared" si="5"/>
        <v>0.33120000000000005</v>
      </c>
      <c r="H60" s="74">
        <f t="shared" si="4"/>
        <v>0</v>
      </c>
      <c r="J60" s="116"/>
      <c r="K60" s="60"/>
    </row>
    <row r="61" spans="1:11" x14ac:dyDescent="0.25">
      <c r="A61" s="75" t="s">
        <v>95</v>
      </c>
      <c r="B61" s="63">
        <v>536155</v>
      </c>
      <c r="C61" s="64" t="s">
        <v>96</v>
      </c>
      <c r="D61" s="128">
        <v>0.66879999999999995</v>
      </c>
      <c r="E61" s="69">
        <v>0</v>
      </c>
      <c r="F61" s="80">
        <v>0</v>
      </c>
      <c r="G61" s="70">
        <f t="shared" si="5"/>
        <v>0.33120000000000005</v>
      </c>
      <c r="H61" s="74">
        <f t="shared" si="4"/>
        <v>0</v>
      </c>
      <c r="J61" s="116"/>
      <c r="K61" s="60"/>
    </row>
    <row r="62" spans="1:11" x14ac:dyDescent="0.25">
      <c r="A62" s="75" t="s">
        <v>97</v>
      </c>
      <c r="B62" s="63">
        <v>536156</v>
      </c>
      <c r="C62" s="64" t="s">
        <v>269</v>
      </c>
      <c r="D62" s="128">
        <v>0.66879999999999995</v>
      </c>
      <c r="E62" s="69">
        <v>0</v>
      </c>
      <c r="F62" s="80">
        <v>0</v>
      </c>
      <c r="G62" s="70">
        <f t="shared" si="5"/>
        <v>0.33120000000000005</v>
      </c>
      <c r="H62" s="74">
        <f t="shared" si="4"/>
        <v>0</v>
      </c>
      <c r="J62" s="116"/>
      <c r="K62" s="60"/>
    </row>
    <row r="63" spans="1:11" x14ac:dyDescent="0.25">
      <c r="A63" s="75" t="s">
        <v>98</v>
      </c>
      <c r="B63" s="63">
        <v>536157</v>
      </c>
      <c r="C63" s="64" t="s">
        <v>99</v>
      </c>
      <c r="D63" s="128">
        <v>0.66879999999999995</v>
      </c>
      <c r="E63" s="69">
        <v>0</v>
      </c>
      <c r="F63" s="80">
        <v>0</v>
      </c>
      <c r="G63" s="70">
        <f t="shared" si="5"/>
        <v>0.33120000000000005</v>
      </c>
      <c r="H63" s="74">
        <f t="shared" si="4"/>
        <v>0</v>
      </c>
      <c r="J63" s="116"/>
      <c r="K63" s="60"/>
    </row>
    <row r="64" spans="1:11" x14ac:dyDescent="0.25">
      <c r="A64" s="75" t="s">
        <v>100</v>
      </c>
      <c r="B64" s="63">
        <v>536158</v>
      </c>
      <c r="C64" s="64" t="s">
        <v>270</v>
      </c>
      <c r="D64" s="128">
        <v>0.66879999999999995</v>
      </c>
      <c r="E64" s="69">
        <v>0</v>
      </c>
      <c r="F64" s="80">
        <v>0</v>
      </c>
      <c r="G64" s="70">
        <f t="shared" si="5"/>
        <v>0.33120000000000005</v>
      </c>
      <c r="H64" s="74">
        <f t="shared" si="4"/>
        <v>0</v>
      </c>
      <c r="J64" s="116"/>
      <c r="K64" s="60"/>
    </row>
    <row r="65" spans="1:11" x14ac:dyDescent="0.25">
      <c r="A65" s="75" t="s">
        <v>101</v>
      </c>
      <c r="B65" s="63">
        <v>536159</v>
      </c>
      <c r="C65" s="64" t="s">
        <v>102</v>
      </c>
      <c r="D65" s="128">
        <v>0.66879999999999995</v>
      </c>
      <c r="E65" s="69">
        <v>0</v>
      </c>
      <c r="F65" s="80">
        <v>0</v>
      </c>
      <c r="G65" s="70">
        <f t="shared" si="5"/>
        <v>0.33120000000000005</v>
      </c>
      <c r="H65" s="74">
        <f t="shared" si="4"/>
        <v>0</v>
      </c>
      <c r="J65" s="116"/>
      <c r="K65" s="60"/>
    </row>
    <row r="66" spans="1:11" x14ac:dyDescent="0.25">
      <c r="A66" s="75" t="s">
        <v>143</v>
      </c>
      <c r="B66" s="63">
        <v>536159</v>
      </c>
      <c r="C66" s="64" t="s">
        <v>284</v>
      </c>
      <c r="D66" s="128">
        <v>0.66879999999999995</v>
      </c>
      <c r="E66" s="69">
        <v>0</v>
      </c>
      <c r="F66" s="80">
        <v>0</v>
      </c>
      <c r="G66" s="70">
        <f t="shared" si="5"/>
        <v>0.33120000000000005</v>
      </c>
      <c r="H66" s="74">
        <f t="shared" si="4"/>
        <v>0</v>
      </c>
      <c r="J66" s="116"/>
      <c r="K66" s="60"/>
    </row>
    <row r="67" spans="1:11" x14ac:dyDescent="0.25">
      <c r="A67" s="75" t="s">
        <v>103</v>
      </c>
      <c r="B67" s="63">
        <v>536160</v>
      </c>
      <c r="C67" s="64" t="s">
        <v>104</v>
      </c>
      <c r="D67" s="128">
        <v>0.66879999999999995</v>
      </c>
      <c r="E67" s="69">
        <v>0</v>
      </c>
      <c r="F67" s="80">
        <v>0</v>
      </c>
      <c r="G67" s="70">
        <f t="shared" si="5"/>
        <v>0.33120000000000005</v>
      </c>
      <c r="H67" s="74">
        <f t="shared" si="4"/>
        <v>0</v>
      </c>
      <c r="J67" s="116"/>
      <c r="K67" s="60"/>
    </row>
    <row r="68" spans="1:11" x14ac:dyDescent="0.25">
      <c r="A68" s="75" t="s">
        <v>105</v>
      </c>
      <c r="B68" s="63">
        <v>536161</v>
      </c>
      <c r="C68" s="64" t="s">
        <v>106</v>
      </c>
      <c r="D68" s="128">
        <v>0.66879999999999995</v>
      </c>
      <c r="E68" s="69">
        <v>0</v>
      </c>
      <c r="F68" s="80">
        <v>0</v>
      </c>
      <c r="G68" s="70">
        <f t="shared" si="5"/>
        <v>0.33120000000000005</v>
      </c>
      <c r="H68" s="74">
        <f t="shared" si="4"/>
        <v>0</v>
      </c>
      <c r="J68" s="116"/>
      <c r="K68" s="60"/>
    </row>
    <row r="69" spans="1:11" x14ac:dyDescent="0.25">
      <c r="A69" s="75" t="s">
        <v>107</v>
      </c>
      <c r="B69" s="63">
        <v>536162</v>
      </c>
      <c r="C69" s="64" t="s">
        <v>108</v>
      </c>
      <c r="D69" s="128">
        <v>0.66879999999999995</v>
      </c>
      <c r="E69" s="69">
        <v>0</v>
      </c>
      <c r="F69" s="80">
        <v>0</v>
      </c>
      <c r="G69" s="70">
        <f t="shared" si="5"/>
        <v>0.33120000000000005</v>
      </c>
      <c r="H69" s="74">
        <f t="shared" si="4"/>
        <v>0</v>
      </c>
      <c r="J69" s="116"/>
      <c r="K69" s="60"/>
    </row>
    <row r="70" spans="1:11" x14ac:dyDescent="0.25">
      <c r="A70" s="75" t="s">
        <v>109</v>
      </c>
      <c r="B70" s="63">
        <v>536163</v>
      </c>
      <c r="C70" s="64" t="s">
        <v>271</v>
      </c>
      <c r="D70" s="128">
        <v>0.66879999999999995</v>
      </c>
      <c r="E70" s="69">
        <v>0</v>
      </c>
      <c r="F70" s="80">
        <v>0</v>
      </c>
      <c r="G70" s="70">
        <f t="shared" si="5"/>
        <v>0.33120000000000005</v>
      </c>
      <c r="H70" s="74">
        <f t="shared" si="4"/>
        <v>0</v>
      </c>
      <c r="J70" s="116"/>
      <c r="K70" s="60"/>
    </row>
    <row r="71" spans="1:11" x14ac:dyDescent="0.25">
      <c r="A71" s="75"/>
      <c r="B71" s="63">
        <v>536164</v>
      </c>
      <c r="C71" s="64" t="s">
        <v>246</v>
      </c>
      <c r="D71" s="128">
        <v>0.66879999999999995</v>
      </c>
      <c r="E71" s="69">
        <v>0</v>
      </c>
      <c r="F71" s="80">
        <v>0</v>
      </c>
      <c r="G71" s="70">
        <f t="shared" si="5"/>
        <v>0.33120000000000005</v>
      </c>
      <c r="H71" s="74">
        <f t="shared" si="4"/>
        <v>0</v>
      </c>
      <c r="J71" s="116"/>
      <c r="K71" s="60"/>
    </row>
    <row r="72" spans="1:11" x14ac:dyDescent="0.25">
      <c r="A72" s="75" t="s">
        <v>110</v>
      </c>
      <c r="B72" s="63">
        <v>536165</v>
      </c>
      <c r="C72" s="64" t="s">
        <v>272</v>
      </c>
      <c r="D72" s="128">
        <v>0.66879999999999995</v>
      </c>
      <c r="E72" s="69">
        <v>0</v>
      </c>
      <c r="F72" s="80">
        <v>0</v>
      </c>
      <c r="G72" s="70">
        <f t="shared" si="5"/>
        <v>0.33120000000000005</v>
      </c>
      <c r="H72" s="74">
        <f t="shared" si="4"/>
        <v>0</v>
      </c>
      <c r="J72" s="116"/>
      <c r="K72" s="60"/>
    </row>
    <row r="73" spans="1:11" x14ac:dyDescent="0.25">
      <c r="A73" s="75" t="s">
        <v>111</v>
      </c>
      <c r="B73" s="63">
        <v>536166</v>
      </c>
      <c r="C73" s="64" t="s">
        <v>112</v>
      </c>
      <c r="D73" s="128">
        <v>0.66879999999999995</v>
      </c>
      <c r="E73" s="69">
        <v>0</v>
      </c>
      <c r="F73" s="80">
        <v>0</v>
      </c>
      <c r="G73" s="70">
        <f t="shared" si="5"/>
        <v>0.33120000000000005</v>
      </c>
      <c r="H73" s="74">
        <f t="shared" si="4"/>
        <v>0</v>
      </c>
      <c r="J73" s="116"/>
      <c r="K73" s="60"/>
    </row>
    <row r="74" spans="1:11" x14ac:dyDescent="0.25">
      <c r="A74" s="75" t="s">
        <v>113</v>
      </c>
      <c r="B74" s="63">
        <v>536167</v>
      </c>
      <c r="C74" s="64" t="s">
        <v>273</v>
      </c>
      <c r="D74" s="128">
        <v>0.66879999999999995</v>
      </c>
      <c r="E74" s="69">
        <v>0</v>
      </c>
      <c r="F74" s="80">
        <v>0</v>
      </c>
      <c r="G74" s="70">
        <f t="shared" si="5"/>
        <v>0.33120000000000005</v>
      </c>
      <c r="H74" s="74">
        <f t="shared" si="4"/>
        <v>0</v>
      </c>
      <c r="J74" s="116"/>
      <c r="K74" s="60"/>
    </row>
    <row r="75" spans="1:11" x14ac:dyDescent="0.25">
      <c r="A75" s="75" t="s">
        <v>114</v>
      </c>
      <c r="B75" s="63">
        <v>536168</v>
      </c>
      <c r="C75" s="64" t="s">
        <v>274</v>
      </c>
      <c r="D75" s="68">
        <v>1</v>
      </c>
      <c r="E75" s="69">
        <v>0</v>
      </c>
      <c r="F75" s="80">
        <v>0</v>
      </c>
      <c r="G75" s="70">
        <v>0</v>
      </c>
      <c r="H75" s="74">
        <f t="shared" si="4"/>
        <v>0</v>
      </c>
      <c r="J75" s="116"/>
      <c r="K75" s="60"/>
    </row>
    <row r="76" spans="1:11" x14ac:dyDescent="0.25">
      <c r="A76" s="75" t="s">
        <v>115</v>
      </c>
      <c r="B76" s="63">
        <v>536169</v>
      </c>
      <c r="C76" s="64" t="s">
        <v>275</v>
      </c>
      <c r="D76" s="128">
        <v>0.66879999999999995</v>
      </c>
      <c r="E76" s="69">
        <v>0</v>
      </c>
      <c r="F76" s="80">
        <v>0</v>
      </c>
      <c r="G76" s="70">
        <f t="shared" ref="G76:G85" si="6">1-D76</f>
        <v>0.33120000000000005</v>
      </c>
      <c r="H76" s="74">
        <f t="shared" si="4"/>
        <v>0</v>
      </c>
      <c r="J76" s="116"/>
      <c r="K76" s="60"/>
    </row>
    <row r="77" spans="1:11" x14ac:dyDescent="0.25">
      <c r="A77" s="75" t="s">
        <v>116</v>
      </c>
      <c r="B77" s="63">
        <v>536170</v>
      </c>
      <c r="C77" s="64" t="s">
        <v>117</v>
      </c>
      <c r="D77" s="128">
        <v>0.66879999999999995</v>
      </c>
      <c r="E77" s="69">
        <v>0</v>
      </c>
      <c r="F77" s="80">
        <v>0</v>
      </c>
      <c r="G77" s="70">
        <f t="shared" si="6"/>
        <v>0.33120000000000005</v>
      </c>
      <c r="H77" s="74">
        <f t="shared" si="4"/>
        <v>0</v>
      </c>
      <c r="J77" s="116"/>
      <c r="K77" s="60"/>
    </row>
    <row r="78" spans="1:11" x14ac:dyDescent="0.25">
      <c r="A78" s="75" t="s">
        <v>118</v>
      </c>
      <c r="B78" s="63">
        <v>536171</v>
      </c>
      <c r="C78" s="64" t="s">
        <v>119</v>
      </c>
      <c r="D78" s="128">
        <v>0.66879999999999995</v>
      </c>
      <c r="E78" s="69">
        <v>0</v>
      </c>
      <c r="F78" s="80">
        <v>0</v>
      </c>
      <c r="G78" s="70">
        <f t="shared" si="6"/>
        <v>0.33120000000000005</v>
      </c>
      <c r="H78" s="74">
        <f t="shared" si="4"/>
        <v>0</v>
      </c>
      <c r="J78" s="116"/>
      <c r="K78" s="60"/>
    </row>
    <row r="79" spans="1:11" x14ac:dyDescent="0.25">
      <c r="A79" s="75" t="s">
        <v>120</v>
      </c>
      <c r="B79" s="63">
        <v>536172</v>
      </c>
      <c r="C79" s="64" t="s">
        <v>121</v>
      </c>
      <c r="D79" s="128">
        <v>0.66879999999999995</v>
      </c>
      <c r="E79" s="69">
        <v>0</v>
      </c>
      <c r="F79" s="80">
        <v>0</v>
      </c>
      <c r="G79" s="70">
        <f t="shared" si="6"/>
        <v>0.33120000000000005</v>
      </c>
      <c r="H79" s="74">
        <f t="shared" si="4"/>
        <v>0</v>
      </c>
      <c r="J79" s="116"/>
      <c r="K79" s="60"/>
    </row>
    <row r="80" spans="1:11" x14ac:dyDescent="0.25">
      <c r="A80" s="75" t="s">
        <v>250</v>
      </c>
      <c r="B80" s="63">
        <v>536173</v>
      </c>
      <c r="C80" s="64" t="s">
        <v>122</v>
      </c>
      <c r="D80" s="128">
        <v>0.66879999999999995</v>
      </c>
      <c r="E80" s="69">
        <v>0</v>
      </c>
      <c r="F80" s="80">
        <v>0</v>
      </c>
      <c r="G80" s="70">
        <f t="shared" si="6"/>
        <v>0.33120000000000005</v>
      </c>
      <c r="H80" s="74">
        <f t="shared" si="4"/>
        <v>0</v>
      </c>
      <c r="J80" s="116"/>
      <c r="K80" s="60"/>
    </row>
    <row r="81" spans="1:11" x14ac:dyDescent="0.25">
      <c r="A81" s="75" t="s">
        <v>251</v>
      </c>
      <c r="B81" s="63">
        <v>536174</v>
      </c>
      <c r="C81" s="64" t="s">
        <v>123</v>
      </c>
      <c r="D81" s="128">
        <v>0.66879999999999995</v>
      </c>
      <c r="E81" s="69">
        <v>0</v>
      </c>
      <c r="F81" s="80">
        <v>0</v>
      </c>
      <c r="G81" s="70">
        <f t="shared" si="6"/>
        <v>0.33120000000000005</v>
      </c>
      <c r="H81" s="74">
        <f t="shared" si="4"/>
        <v>0</v>
      </c>
      <c r="J81" s="116"/>
      <c r="K81" s="60"/>
    </row>
    <row r="82" spans="1:11" x14ac:dyDescent="0.25">
      <c r="A82" s="75" t="s">
        <v>252</v>
      </c>
      <c r="B82" s="63">
        <v>536175</v>
      </c>
      <c r="C82" s="64" t="s">
        <v>124</v>
      </c>
      <c r="D82" s="128">
        <v>0.66879999999999995</v>
      </c>
      <c r="E82" s="69">
        <v>0</v>
      </c>
      <c r="F82" s="80">
        <v>0</v>
      </c>
      <c r="G82" s="70">
        <f t="shared" si="6"/>
        <v>0.33120000000000005</v>
      </c>
      <c r="H82" s="74">
        <f t="shared" si="4"/>
        <v>0</v>
      </c>
      <c r="J82" s="116"/>
      <c r="K82" s="60"/>
    </row>
    <row r="83" spans="1:11" x14ac:dyDescent="0.25">
      <c r="A83" s="75" t="s">
        <v>253</v>
      </c>
      <c r="B83" s="63">
        <v>536176001</v>
      </c>
      <c r="C83" s="64" t="s">
        <v>125</v>
      </c>
      <c r="D83" s="128">
        <v>0.66879999999999995</v>
      </c>
      <c r="E83" s="69">
        <v>0</v>
      </c>
      <c r="F83" s="80">
        <v>0</v>
      </c>
      <c r="G83" s="70">
        <f t="shared" si="6"/>
        <v>0.33120000000000005</v>
      </c>
      <c r="H83" s="74">
        <f t="shared" si="4"/>
        <v>0</v>
      </c>
      <c r="J83" s="116"/>
      <c r="K83" s="60"/>
    </row>
    <row r="84" spans="1:11" x14ac:dyDescent="0.25">
      <c r="A84" s="75" t="s">
        <v>254</v>
      </c>
      <c r="B84" s="63">
        <v>536176002</v>
      </c>
      <c r="C84" s="64" t="s">
        <v>126</v>
      </c>
      <c r="D84" s="128">
        <v>0.66879999999999995</v>
      </c>
      <c r="E84" s="69">
        <v>0</v>
      </c>
      <c r="F84" s="80">
        <v>0</v>
      </c>
      <c r="G84" s="70">
        <f t="shared" si="6"/>
        <v>0.33120000000000005</v>
      </c>
      <c r="H84" s="74">
        <f t="shared" si="4"/>
        <v>0</v>
      </c>
      <c r="J84" s="116"/>
      <c r="K84" s="60"/>
    </row>
    <row r="85" spans="1:11" x14ac:dyDescent="0.25">
      <c r="A85" s="75" t="s">
        <v>127</v>
      </c>
      <c r="B85" s="63">
        <v>536177</v>
      </c>
      <c r="C85" s="64" t="s">
        <v>276</v>
      </c>
      <c r="D85" s="128">
        <v>0.66879999999999995</v>
      </c>
      <c r="E85" s="69">
        <v>0</v>
      </c>
      <c r="F85" s="80">
        <v>0</v>
      </c>
      <c r="G85" s="70">
        <f t="shared" si="6"/>
        <v>0.33120000000000005</v>
      </c>
      <c r="H85" s="74">
        <f t="shared" si="4"/>
        <v>0</v>
      </c>
      <c r="J85" s="116"/>
      <c r="K85" s="60"/>
    </row>
    <row r="86" spans="1:11" x14ac:dyDescent="0.25">
      <c r="A86" s="75" t="s">
        <v>128</v>
      </c>
      <c r="B86" s="63">
        <v>536178</v>
      </c>
      <c r="C86" s="64" t="s">
        <v>277</v>
      </c>
      <c r="D86" s="68">
        <v>0.9</v>
      </c>
      <c r="E86" s="69">
        <v>0</v>
      </c>
      <c r="F86" s="80">
        <v>0</v>
      </c>
      <c r="G86" s="70">
        <v>0.1</v>
      </c>
      <c r="H86" s="74">
        <f t="shared" si="4"/>
        <v>0</v>
      </c>
      <c r="J86" s="116"/>
      <c r="K86" s="60"/>
    </row>
    <row r="87" spans="1:11" x14ac:dyDescent="0.25">
      <c r="A87" s="75" t="s">
        <v>129</v>
      </c>
      <c r="B87" s="63">
        <v>536179</v>
      </c>
      <c r="C87" s="64" t="s">
        <v>130</v>
      </c>
      <c r="D87" s="128">
        <v>0.66879999999999995</v>
      </c>
      <c r="E87" s="69">
        <v>0</v>
      </c>
      <c r="F87" s="80">
        <v>0</v>
      </c>
      <c r="G87" s="70">
        <f>1-D87</f>
        <v>0.33120000000000005</v>
      </c>
      <c r="H87" s="74">
        <f t="shared" si="4"/>
        <v>0</v>
      </c>
      <c r="J87" s="116"/>
      <c r="K87" s="60"/>
    </row>
    <row r="88" spans="1:11" x14ac:dyDescent="0.25">
      <c r="A88" s="75" t="s">
        <v>131</v>
      </c>
      <c r="B88" s="63">
        <v>536181</v>
      </c>
      <c r="C88" s="64" t="s">
        <v>132</v>
      </c>
      <c r="D88" s="68">
        <v>1</v>
      </c>
      <c r="E88" s="69">
        <v>0</v>
      </c>
      <c r="F88" s="80">
        <v>0</v>
      </c>
      <c r="G88" s="70">
        <v>0</v>
      </c>
      <c r="H88" s="74">
        <f t="shared" ref="H88:H98" si="7">1-D88-E88-G88</f>
        <v>0</v>
      </c>
      <c r="J88" s="116"/>
      <c r="K88" s="60"/>
    </row>
    <row r="89" spans="1:11" x14ac:dyDescent="0.25">
      <c r="A89" s="75" t="s">
        <v>133</v>
      </c>
      <c r="B89" s="63">
        <v>536182</v>
      </c>
      <c r="C89" s="64" t="s">
        <v>134</v>
      </c>
      <c r="D89" s="68">
        <v>1</v>
      </c>
      <c r="E89" s="69">
        <v>0</v>
      </c>
      <c r="F89" s="80">
        <v>0</v>
      </c>
      <c r="G89" s="70">
        <v>0</v>
      </c>
      <c r="H89" s="74">
        <f t="shared" si="7"/>
        <v>0</v>
      </c>
      <c r="J89" s="116"/>
      <c r="K89" s="60"/>
    </row>
    <row r="90" spans="1:11" x14ac:dyDescent="0.25">
      <c r="A90" s="75" t="s">
        <v>135</v>
      </c>
      <c r="B90" s="63">
        <v>536183</v>
      </c>
      <c r="C90" s="64" t="s">
        <v>136</v>
      </c>
      <c r="D90" s="68">
        <v>1</v>
      </c>
      <c r="E90" s="69">
        <v>0</v>
      </c>
      <c r="F90" s="80">
        <v>0</v>
      </c>
      <c r="G90" s="70">
        <v>0</v>
      </c>
      <c r="H90" s="74">
        <f t="shared" si="7"/>
        <v>0</v>
      </c>
      <c r="J90" s="116"/>
      <c r="K90" s="60"/>
    </row>
    <row r="91" spans="1:11" x14ac:dyDescent="0.25">
      <c r="A91" s="75" t="s">
        <v>137</v>
      </c>
      <c r="B91" s="63">
        <v>536184</v>
      </c>
      <c r="C91" s="64" t="s">
        <v>278</v>
      </c>
      <c r="D91" s="128">
        <v>0.66879999999999995</v>
      </c>
      <c r="E91" s="69">
        <v>0</v>
      </c>
      <c r="F91" s="80">
        <v>0</v>
      </c>
      <c r="G91" s="70">
        <f>1-D91</f>
        <v>0.33120000000000005</v>
      </c>
      <c r="H91" s="74">
        <f t="shared" si="7"/>
        <v>0</v>
      </c>
      <c r="J91" s="116"/>
      <c r="K91" s="60"/>
    </row>
    <row r="92" spans="1:11" x14ac:dyDescent="0.25">
      <c r="A92" s="75" t="s">
        <v>138</v>
      </c>
      <c r="B92" s="63">
        <v>536185</v>
      </c>
      <c r="C92" s="64" t="s">
        <v>279</v>
      </c>
      <c r="D92" s="128">
        <v>0.66879999999999995</v>
      </c>
      <c r="E92" s="69">
        <v>0</v>
      </c>
      <c r="F92" s="80">
        <v>0</v>
      </c>
      <c r="G92" s="70">
        <f>1-D92</f>
        <v>0.33120000000000005</v>
      </c>
      <c r="H92" s="74">
        <f t="shared" si="7"/>
        <v>0</v>
      </c>
      <c r="J92" s="116"/>
      <c r="K92" s="60"/>
    </row>
    <row r="93" spans="1:11" x14ac:dyDescent="0.25">
      <c r="A93" s="75" t="s">
        <v>139</v>
      </c>
      <c r="B93" s="63">
        <v>536186</v>
      </c>
      <c r="C93" s="64" t="s">
        <v>280</v>
      </c>
      <c r="D93" s="68">
        <v>1</v>
      </c>
      <c r="E93" s="69">
        <v>0</v>
      </c>
      <c r="F93" s="80">
        <v>0</v>
      </c>
      <c r="G93" s="70">
        <v>0</v>
      </c>
      <c r="H93" s="74">
        <f t="shared" si="7"/>
        <v>0</v>
      </c>
      <c r="J93" s="116"/>
      <c r="K93" s="60"/>
    </row>
    <row r="94" spans="1:11" x14ac:dyDescent="0.25">
      <c r="A94" s="75" t="s">
        <v>140</v>
      </c>
      <c r="B94" s="63">
        <v>536187</v>
      </c>
      <c r="C94" s="64" t="s">
        <v>141</v>
      </c>
      <c r="D94" s="128">
        <v>0.66879999999999995</v>
      </c>
      <c r="E94" s="69">
        <v>0</v>
      </c>
      <c r="F94" s="80">
        <v>0</v>
      </c>
      <c r="G94" s="70">
        <f>1-D94</f>
        <v>0.33120000000000005</v>
      </c>
      <c r="H94" s="74">
        <f t="shared" si="7"/>
        <v>0</v>
      </c>
      <c r="J94" s="116"/>
      <c r="K94" s="60"/>
    </row>
    <row r="95" spans="1:11" x14ac:dyDescent="0.25">
      <c r="A95" s="76"/>
      <c r="B95" s="63">
        <v>536188</v>
      </c>
      <c r="C95" s="64" t="s">
        <v>281</v>
      </c>
      <c r="D95" s="128">
        <v>0.66879999999999995</v>
      </c>
      <c r="E95" s="69">
        <v>0</v>
      </c>
      <c r="F95" s="80">
        <v>0</v>
      </c>
      <c r="G95" s="70">
        <f>1-D95</f>
        <v>0.33120000000000005</v>
      </c>
      <c r="H95" s="74">
        <f t="shared" si="7"/>
        <v>0</v>
      </c>
      <c r="J95" s="116"/>
      <c r="K95" s="60"/>
    </row>
    <row r="96" spans="1:11" x14ac:dyDescent="0.25">
      <c r="A96" s="76" t="s">
        <v>142</v>
      </c>
      <c r="B96" s="65">
        <v>536189</v>
      </c>
      <c r="C96" s="66" t="s">
        <v>282</v>
      </c>
      <c r="D96" s="128">
        <v>0.66879999999999995</v>
      </c>
      <c r="E96" s="69">
        <v>0</v>
      </c>
      <c r="F96" s="80">
        <v>0</v>
      </c>
      <c r="G96" s="70">
        <f>1-D96</f>
        <v>0.33120000000000005</v>
      </c>
      <c r="H96" s="74">
        <f t="shared" si="7"/>
        <v>0</v>
      </c>
      <c r="J96" s="116"/>
      <c r="K96" s="60"/>
    </row>
    <row r="97" spans="1:11" x14ac:dyDescent="0.25">
      <c r="A97" s="76"/>
      <c r="B97" s="65">
        <v>536190</v>
      </c>
      <c r="C97" s="66" t="s">
        <v>285</v>
      </c>
      <c r="D97" s="68">
        <v>0</v>
      </c>
      <c r="E97" s="69">
        <v>0</v>
      </c>
      <c r="F97" s="80">
        <v>0</v>
      </c>
      <c r="G97" s="70">
        <v>1</v>
      </c>
      <c r="H97" s="74"/>
      <c r="J97" s="116"/>
      <c r="K97" s="60"/>
    </row>
    <row r="98" spans="1:11" x14ac:dyDescent="0.25">
      <c r="A98" s="76"/>
      <c r="B98" s="63">
        <v>536195</v>
      </c>
      <c r="C98" s="67" t="s">
        <v>290</v>
      </c>
      <c r="D98" s="68">
        <v>1</v>
      </c>
      <c r="E98" s="69">
        <v>0</v>
      </c>
      <c r="F98" s="80">
        <v>0</v>
      </c>
      <c r="G98" s="70">
        <v>0</v>
      </c>
      <c r="H98" s="74">
        <f t="shared" si="7"/>
        <v>0</v>
      </c>
      <c r="J98" s="116"/>
      <c r="K98" s="60"/>
    </row>
    <row r="99" spans="1:11" x14ac:dyDescent="0.25">
      <c r="A99" s="76" t="s">
        <v>31</v>
      </c>
      <c r="B99" s="164" t="s">
        <v>403</v>
      </c>
      <c r="C99" s="165" t="s">
        <v>404</v>
      </c>
      <c r="D99" s="128">
        <v>0.66879999999999995</v>
      </c>
      <c r="E99" s="69">
        <v>0</v>
      </c>
      <c r="F99" s="80">
        <v>0</v>
      </c>
      <c r="G99" s="70">
        <f t="shared" ref="G99:G110" si="8">1-D99</f>
        <v>0.33120000000000005</v>
      </c>
      <c r="H99" s="163"/>
      <c r="J99" s="116"/>
      <c r="K99" s="60"/>
    </row>
    <row r="100" spans="1:11" x14ac:dyDescent="0.25">
      <c r="A100" s="76" t="s">
        <v>31</v>
      </c>
      <c r="B100" s="164" t="s">
        <v>405</v>
      </c>
      <c r="C100" s="165" t="s">
        <v>417</v>
      </c>
      <c r="D100" s="128">
        <v>0.66879999999999995</v>
      </c>
      <c r="E100" s="69">
        <v>0</v>
      </c>
      <c r="F100" s="80">
        <v>0</v>
      </c>
      <c r="G100" s="70">
        <f t="shared" si="8"/>
        <v>0.33120000000000005</v>
      </c>
      <c r="H100" s="163"/>
      <c r="J100" s="116"/>
      <c r="K100" s="60"/>
    </row>
    <row r="101" spans="1:11" x14ac:dyDescent="0.25">
      <c r="A101" s="76" t="s">
        <v>31</v>
      </c>
      <c r="B101" s="164" t="s">
        <v>406</v>
      </c>
      <c r="C101" s="165" t="s">
        <v>418</v>
      </c>
      <c r="D101" s="128">
        <v>0.66879999999999995</v>
      </c>
      <c r="E101" s="69">
        <v>0</v>
      </c>
      <c r="F101" s="80">
        <v>0</v>
      </c>
      <c r="G101" s="70">
        <f t="shared" si="8"/>
        <v>0.33120000000000005</v>
      </c>
      <c r="H101" s="163"/>
      <c r="J101" s="116"/>
      <c r="K101" s="60"/>
    </row>
    <row r="102" spans="1:11" x14ac:dyDescent="0.25">
      <c r="A102" s="76" t="s">
        <v>31</v>
      </c>
      <c r="B102" s="164" t="s">
        <v>407</v>
      </c>
      <c r="C102" s="165" t="s">
        <v>419</v>
      </c>
      <c r="D102" s="128">
        <v>0.66879999999999995</v>
      </c>
      <c r="E102" s="69">
        <v>0</v>
      </c>
      <c r="F102" s="80">
        <v>0</v>
      </c>
      <c r="G102" s="70">
        <f t="shared" si="8"/>
        <v>0.33120000000000005</v>
      </c>
      <c r="H102" s="163"/>
      <c r="J102" s="116"/>
      <c r="K102" s="60"/>
    </row>
    <row r="103" spans="1:11" x14ac:dyDescent="0.25">
      <c r="A103" s="76" t="s">
        <v>31</v>
      </c>
      <c r="B103" s="164" t="s">
        <v>408</v>
      </c>
      <c r="C103" s="165" t="s">
        <v>420</v>
      </c>
      <c r="D103" s="128">
        <v>0.66879999999999995</v>
      </c>
      <c r="E103" s="69">
        <v>0</v>
      </c>
      <c r="F103" s="80">
        <v>0</v>
      </c>
      <c r="G103" s="70">
        <f t="shared" si="8"/>
        <v>0.33120000000000005</v>
      </c>
      <c r="H103" s="163"/>
      <c r="J103" s="116"/>
      <c r="K103" s="60"/>
    </row>
    <row r="104" spans="1:11" x14ac:dyDescent="0.25">
      <c r="A104" s="76" t="s">
        <v>31</v>
      </c>
      <c r="B104" s="164" t="s">
        <v>409</v>
      </c>
      <c r="C104" s="165" t="s">
        <v>421</v>
      </c>
      <c r="D104" s="128">
        <v>0.66879999999999995</v>
      </c>
      <c r="E104" s="69">
        <v>0</v>
      </c>
      <c r="F104" s="80">
        <v>0</v>
      </c>
      <c r="G104" s="70">
        <f t="shared" si="8"/>
        <v>0.33120000000000005</v>
      </c>
      <c r="H104" s="163"/>
      <c r="J104" s="116"/>
      <c r="K104" s="60"/>
    </row>
    <row r="105" spans="1:11" x14ac:dyDescent="0.25">
      <c r="A105" s="76" t="s">
        <v>48</v>
      </c>
      <c r="B105" s="164" t="s">
        <v>410</v>
      </c>
      <c r="C105" s="165" t="s">
        <v>422</v>
      </c>
      <c r="D105" s="128">
        <v>0.66879999999999995</v>
      </c>
      <c r="E105" s="69">
        <v>0</v>
      </c>
      <c r="F105" s="80">
        <v>0</v>
      </c>
      <c r="G105" s="70">
        <f t="shared" si="8"/>
        <v>0.33120000000000005</v>
      </c>
      <c r="H105" s="163"/>
      <c r="J105" s="116"/>
      <c r="K105" s="60"/>
    </row>
    <row r="106" spans="1:11" x14ac:dyDescent="0.25">
      <c r="A106" s="76" t="s">
        <v>48</v>
      </c>
      <c r="B106" s="164" t="s">
        <v>411</v>
      </c>
      <c r="C106" s="165" t="s">
        <v>423</v>
      </c>
      <c r="D106" s="128">
        <v>0.66879999999999995</v>
      </c>
      <c r="E106" s="69">
        <v>0</v>
      </c>
      <c r="F106" s="80">
        <v>0</v>
      </c>
      <c r="G106" s="70">
        <f t="shared" si="8"/>
        <v>0.33120000000000005</v>
      </c>
      <c r="H106" s="163"/>
      <c r="J106" s="116"/>
      <c r="K106" s="60"/>
    </row>
    <row r="107" spans="1:11" x14ac:dyDescent="0.25">
      <c r="A107" s="76" t="s">
        <v>52</v>
      </c>
      <c r="B107" s="164" t="s">
        <v>412</v>
      </c>
      <c r="C107" s="165" t="s">
        <v>424</v>
      </c>
      <c r="D107" s="128">
        <v>0.66879999999999995</v>
      </c>
      <c r="E107" s="69">
        <v>0</v>
      </c>
      <c r="F107" s="80">
        <v>0</v>
      </c>
      <c r="G107" s="70">
        <f t="shared" si="8"/>
        <v>0.33120000000000005</v>
      </c>
      <c r="H107" s="163"/>
      <c r="J107" s="116"/>
      <c r="K107" s="60"/>
    </row>
    <row r="108" spans="1:11" x14ac:dyDescent="0.25">
      <c r="A108" s="76" t="s">
        <v>52</v>
      </c>
      <c r="B108" s="164" t="s">
        <v>413</v>
      </c>
      <c r="C108" s="165" t="s">
        <v>425</v>
      </c>
      <c r="D108" s="128">
        <v>0.66879999999999995</v>
      </c>
      <c r="E108" s="69">
        <v>0</v>
      </c>
      <c r="F108" s="80">
        <v>0</v>
      </c>
      <c r="G108" s="70">
        <f t="shared" si="8"/>
        <v>0.33120000000000005</v>
      </c>
      <c r="H108" s="163"/>
      <c r="J108" s="116"/>
      <c r="K108" s="60"/>
    </row>
    <row r="109" spans="1:11" x14ac:dyDescent="0.25">
      <c r="A109" s="76" t="s">
        <v>127</v>
      </c>
      <c r="B109" s="164" t="s">
        <v>414</v>
      </c>
      <c r="C109" s="165" t="s">
        <v>426</v>
      </c>
      <c r="D109" s="128">
        <v>0.66879999999999995</v>
      </c>
      <c r="E109" s="69">
        <v>0</v>
      </c>
      <c r="F109" s="80">
        <v>0</v>
      </c>
      <c r="G109" s="70">
        <f t="shared" si="8"/>
        <v>0.33120000000000005</v>
      </c>
      <c r="H109" s="163"/>
      <c r="J109" s="116"/>
      <c r="K109" s="60"/>
    </row>
    <row r="110" spans="1:11" x14ac:dyDescent="0.25">
      <c r="A110" s="76" t="s">
        <v>127</v>
      </c>
      <c r="B110" s="164" t="s">
        <v>415</v>
      </c>
      <c r="C110" s="165" t="s">
        <v>427</v>
      </c>
      <c r="D110" s="128">
        <v>0.66879999999999995</v>
      </c>
      <c r="E110" s="69">
        <v>0</v>
      </c>
      <c r="F110" s="80">
        <v>0</v>
      </c>
      <c r="G110" s="70">
        <f t="shared" si="8"/>
        <v>0.33120000000000005</v>
      </c>
      <c r="H110" s="163"/>
      <c r="J110" s="116"/>
      <c r="K110" s="60"/>
    </row>
    <row r="111" spans="1:11" x14ac:dyDescent="0.25">
      <c r="A111" s="158"/>
      <c r="B111" s="159"/>
      <c r="C111" s="160"/>
      <c r="D111" s="161"/>
      <c r="E111" s="161"/>
      <c r="F111" s="162"/>
      <c r="G111" s="161"/>
      <c r="H111" s="163"/>
      <c r="J111" s="116"/>
      <c r="K111" s="60"/>
    </row>
    <row r="112" spans="1:11" x14ac:dyDescent="0.25">
      <c r="A112" s="21"/>
      <c r="B112" s="21"/>
      <c r="K112" s="60"/>
    </row>
    <row r="113" spans="1:11" x14ac:dyDescent="0.25">
      <c r="A113" s="12" t="s">
        <v>434</v>
      </c>
      <c r="D113" s="31"/>
      <c r="E113" s="32"/>
      <c r="G113" s="31"/>
      <c r="K113" s="60"/>
    </row>
    <row r="114" spans="1:11" x14ac:dyDescent="0.25">
      <c r="D114" s="31"/>
      <c r="E114" s="32"/>
      <c r="G114" s="31"/>
      <c r="K114" s="60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10"/>
  <sheetViews>
    <sheetView workbookViewId="0">
      <pane ySplit="4" topLeftCell="A5" activePane="bottomLeft" state="frozen"/>
      <selection pane="bottomLeft" activeCell="A7" sqref="A7"/>
    </sheetView>
  </sheetViews>
  <sheetFormatPr defaultColWidth="8" defaultRowHeight="13.2" x14ac:dyDescent="0.25"/>
  <cols>
    <col min="1" max="1" width="32.88671875" style="99" customWidth="1"/>
    <col min="2" max="2" width="18.109375" style="99" customWidth="1"/>
    <col min="3" max="3" width="21.21875" style="100" customWidth="1"/>
    <col min="4" max="5" width="18.21875" style="99" bestFit="1" customWidth="1"/>
    <col min="6" max="6" width="13.77734375" style="99" bestFit="1" customWidth="1"/>
    <col min="7" max="16384" width="8" style="99"/>
  </cols>
  <sheetData>
    <row r="1" spans="1:68" s="6" customFormat="1" ht="14.1" customHeight="1" x14ac:dyDescent="0.25">
      <c r="A1" s="182" t="s">
        <v>435</v>
      </c>
      <c r="B1" s="183"/>
      <c r="C1" s="183"/>
      <c r="D1" s="183"/>
      <c r="E1" s="183"/>
      <c r="F1" s="183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</row>
    <row r="2" spans="1:68" s="6" customFormat="1" ht="14.1" customHeight="1" x14ac:dyDescent="0.25">
      <c r="A2" s="182" t="s">
        <v>442</v>
      </c>
      <c r="B2" s="183"/>
      <c r="C2" s="183"/>
      <c r="D2" s="183"/>
      <c r="E2" s="183"/>
      <c r="F2" s="183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68" s="6" customFormat="1" ht="14.1" customHeight="1" thickBot="1" x14ac:dyDescent="0.3">
      <c r="A3" s="94"/>
      <c r="B3" s="95"/>
      <c r="C3" s="9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68" ht="66.599999999999994" customHeight="1" thickBot="1" x14ac:dyDescent="0.3">
      <c r="A4" s="96" t="s">
        <v>297</v>
      </c>
      <c r="B4" s="97" t="s">
        <v>443</v>
      </c>
      <c r="C4" s="98" t="s">
        <v>444</v>
      </c>
      <c r="D4" s="97" t="s">
        <v>293</v>
      </c>
      <c r="E4" s="97" t="s">
        <v>298</v>
      </c>
      <c r="F4" s="97" t="s">
        <v>294</v>
      </c>
    </row>
    <row r="5" spans="1:68" x14ac:dyDescent="0.25">
      <c r="A5" s="101" t="s">
        <v>299</v>
      </c>
      <c r="B5" s="114">
        <v>1.691547950009397E-2</v>
      </c>
      <c r="C5" s="102">
        <f>+B5*C$106</f>
        <v>448254230.19218874</v>
      </c>
      <c r="D5" s="107">
        <f>B5*'SFY 2025 PROJECTED'!$E$59</f>
        <v>305741663.60904253</v>
      </c>
      <c r="E5" s="103">
        <f>B5*'SFY 2025 PROJECTED'!$F$59</f>
        <v>142512566.58314621</v>
      </c>
      <c r="F5" s="104">
        <f>C5-D5-E5</f>
        <v>0</v>
      </c>
    </row>
    <row r="6" spans="1:68" x14ac:dyDescent="0.25">
      <c r="A6" s="105" t="s">
        <v>300</v>
      </c>
      <c r="B6" s="115">
        <v>3.6567503651845634E-3</v>
      </c>
      <c r="C6" s="106">
        <f t="shared" ref="C6:C69" si="0">+B6*C$106</f>
        <v>96902592.678008661</v>
      </c>
      <c r="D6" s="107">
        <f>B6*'SFY 2025 PROJECTED'!$E$59</f>
        <v>66094546.125534974</v>
      </c>
      <c r="E6" s="108">
        <f>B6*'SFY 2025 PROJECTED'!$F$59</f>
        <v>30808046.552473683</v>
      </c>
      <c r="F6" s="109">
        <f t="shared" ref="F6:F69" si="1">C6-D6-E6</f>
        <v>0</v>
      </c>
    </row>
    <row r="7" spans="1:68" x14ac:dyDescent="0.25">
      <c r="A7" s="105" t="s">
        <v>301</v>
      </c>
      <c r="B7" s="115">
        <v>1.1588150393183794E-3</v>
      </c>
      <c r="C7" s="106">
        <f t="shared" si="0"/>
        <v>30708189.110566176</v>
      </c>
      <c r="D7" s="107">
        <f>B7*'SFY 2025 PROJECTED'!$E$59</f>
        <v>20945196.258516416</v>
      </c>
      <c r="E7" s="108">
        <f>B7*'SFY 2025 PROJECTED'!$F$59</f>
        <v>9762992.8520497624</v>
      </c>
      <c r="F7" s="109">
        <f t="shared" si="1"/>
        <v>0</v>
      </c>
    </row>
    <row r="8" spans="1:68" x14ac:dyDescent="0.25">
      <c r="A8" s="105" t="s">
        <v>302</v>
      </c>
      <c r="B8" s="115">
        <v>3.8920358847396317E-3</v>
      </c>
      <c r="C8" s="106">
        <f t="shared" si="0"/>
        <v>103137575.81537348</v>
      </c>
      <c r="D8" s="107">
        <f>B8*'SFY 2025 PROJECTED'!$E$59</f>
        <v>70347253.604000762</v>
      </c>
      <c r="E8" s="108">
        <f>B8*'SFY 2025 PROJECTED'!$F$59</f>
        <v>32790322.211372714</v>
      </c>
      <c r="F8" s="109">
        <f t="shared" si="1"/>
        <v>0</v>
      </c>
    </row>
    <row r="9" spans="1:68" x14ac:dyDescent="0.25">
      <c r="A9" s="105" t="s">
        <v>303</v>
      </c>
      <c r="B9" s="115">
        <v>2.8483958949832877E-3</v>
      </c>
      <c r="C9" s="106">
        <f t="shared" si="0"/>
        <v>75481484.824667901</v>
      </c>
      <c r="D9" s="107">
        <f>B9*'SFY 2025 PROJECTED'!$E$59</f>
        <v>51483808.043663204</v>
      </c>
      <c r="E9" s="108">
        <f>B9*'SFY 2025 PROJECTED'!$F$59</f>
        <v>23997676.781004705</v>
      </c>
      <c r="F9" s="109">
        <f t="shared" si="1"/>
        <v>0</v>
      </c>
    </row>
    <row r="10" spans="1:68" x14ac:dyDescent="0.25">
      <c r="A10" s="105" t="s">
        <v>304</v>
      </c>
      <c r="B10" s="115">
        <v>1.6063970646457981E-3</v>
      </c>
      <c r="C10" s="106">
        <f t="shared" si="0"/>
        <v>42568954.64250917</v>
      </c>
      <c r="D10" s="107">
        <f>B10*'SFY 2025 PROJECTED'!$E$59</f>
        <v>29035092.440551892</v>
      </c>
      <c r="E10" s="108">
        <f>B10*'SFY 2025 PROJECTED'!$F$59</f>
        <v>13533862.201957274</v>
      </c>
      <c r="F10" s="109">
        <f t="shared" si="1"/>
        <v>0</v>
      </c>
    </row>
    <row r="11" spans="1:68" x14ac:dyDescent="0.25">
      <c r="A11" s="105" t="s">
        <v>305</v>
      </c>
      <c r="B11" s="115">
        <v>5.8975919687829781E-3</v>
      </c>
      <c r="C11" s="106">
        <f t="shared" si="0"/>
        <v>156284103.44145212</v>
      </c>
      <c r="D11" s="107">
        <f>B11*'SFY 2025 PROJECTED'!$E$59</f>
        <v>106597012.50638619</v>
      </c>
      <c r="E11" s="108">
        <f>B11*'SFY 2025 PROJECTED'!$F$59</f>
        <v>49687090.935065918</v>
      </c>
      <c r="F11" s="109">
        <f t="shared" si="1"/>
        <v>0</v>
      </c>
    </row>
    <row r="12" spans="1:68" x14ac:dyDescent="0.25">
      <c r="A12" s="105" t="s">
        <v>306</v>
      </c>
      <c r="B12" s="115">
        <v>2.9223021124348985E-3</v>
      </c>
      <c r="C12" s="106">
        <f t="shared" si="0"/>
        <v>77439973.474664748</v>
      </c>
      <c r="D12" s="107">
        <f>B12*'SFY 2025 PROJECTED'!$E$59</f>
        <v>52819638.332989715</v>
      </c>
      <c r="E12" s="108">
        <f>B12*'SFY 2025 PROJECTED'!$F$59</f>
        <v>24620335.14167504</v>
      </c>
      <c r="F12" s="109">
        <f t="shared" si="1"/>
        <v>0</v>
      </c>
    </row>
    <row r="13" spans="1:68" x14ac:dyDescent="0.25">
      <c r="A13" s="105" t="s">
        <v>307</v>
      </c>
      <c r="B13" s="115">
        <v>4.7947035368560145E-3</v>
      </c>
      <c r="C13" s="106">
        <f t="shared" si="0"/>
        <v>127057949.66682544</v>
      </c>
      <c r="D13" s="107">
        <f>B13*'SFY 2025 PROJECTED'!$E$59</f>
        <v>86662671.067785829</v>
      </c>
      <c r="E13" s="108">
        <f>B13*'SFY 2025 PROJECTED'!$F$59</f>
        <v>40395278.599039622</v>
      </c>
      <c r="F13" s="109">
        <f t="shared" si="1"/>
        <v>0</v>
      </c>
    </row>
    <row r="14" spans="1:68" x14ac:dyDescent="0.25">
      <c r="A14" s="105" t="s">
        <v>308</v>
      </c>
      <c r="B14" s="115">
        <v>1.0743581298565234E-2</v>
      </c>
      <c r="C14" s="106">
        <f t="shared" si="0"/>
        <v>284701108.50057787</v>
      </c>
      <c r="D14" s="107">
        <f>B14*'SFY 2025 PROJECTED'!$E$59</f>
        <v>194186657.2167868</v>
      </c>
      <c r="E14" s="108">
        <f>B14*'SFY 2025 PROJECTED'!$F$59</f>
        <v>90514451.283791065</v>
      </c>
      <c r="F14" s="109">
        <f t="shared" si="1"/>
        <v>0</v>
      </c>
    </row>
    <row r="15" spans="1:68" x14ac:dyDescent="0.25">
      <c r="A15" s="105" t="s">
        <v>309</v>
      </c>
      <c r="B15" s="115">
        <v>2.4816399496234424E-2</v>
      </c>
      <c r="C15" s="106">
        <f t="shared" si="0"/>
        <v>657625818.54475868</v>
      </c>
      <c r="D15" s="107">
        <f>B15*'SFY 2025 PROJECTED'!$E$59</f>
        <v>448548163.63456726</v>
      </c>
      <c r="E15" s="108">
        <f>B15*'SFY 2025 PROJECTED'!$F$59</f>
        <v>209077654.91019142</v>
      </c>
      <c r="F15" s="109">
        <f t="shared" si="1"/>
        <v>0</v>
      </c>
    </row>
    <row r="16" spans="1:68" x14ac:dyDescent="0.25">
      <c r="A16" s="105" t="s">
        <v>310</v>
      </c>
      <c r="B16" s="115">
        <v>1.0432436769718518E-2</v>
      </c>
      <c r="C16" s="106">
        <f t="shared" si="0"/>
        <v>276455888.41941369</v>
      </c>
      <c r="D16" s="107">
        <f>B16*'SFY 2025 PROJECTED'!$E$59</f>
        <v>188562823.38624609</v>
      </c>
      <c r="E16" s="108">
        <f>B16*'SFY 2025 PROJECTED'!$F$59</f>
        <v>87893065.033167616</v>
      </c>
      <c r="F16" s="109">
        <f t="shared" si="1"/>
        <v>0</v>
      </c>
    </row>
    <row r="17" spans="1:6" x14ac:dyDescent="0.25">
      <c r="A17" s="105" t="s">
        <v>311</v>
      </c>
      <c r="B17" s="115">
        <v>1.7723306987705339E-2</v>
      </c>
      <c r="C17" s="106">
        <f t="shared" si="0"/>
        <v>469661373.1930899</v>
      </c>
      <c r="D17" s="107">
        <f>B17*'SFY 2025 PROJECTED'!$E$59</f>
        <v>320342876.65594673</v>
      </c>
      <c r="E17" s="108">
        <f>B17*'SFY 2025 PROJECTED'!$F$59</f>
        <v>149318496.53714314</v>
      </c>
      <c r="F17" s="109">
        <f t="shared" si="1"/>
        <v>0</v>
      </c>
    </row>
    <row r="18" spans="1:6" x14ac:dyDescent="0.25">
      <c r="A18" s="105" t="s">
        <v>312</v>
      </c>
      <c r="B18" s="115">
        <v>1.0014457151265961E-2</v>
      </c>
      <c r="C18" s="106">
        <f t="shared" si="0"/>
        <v>265379576.21056172</v>
      </c>
      <c r="D18" s="107">
        <f>B18*'SFY 2025 PROJECTED'!$E$59</f>
        <v>181007980.85874647</v>
      </c>
      <c r="E18" s="108">
        <f>B18*'SFY 2025 PROJECTED'!$F$59</f>
        <v>84371595.351815268</v>
      </c>
      <c r="F18" s="109">
        <f t="shared" si="1"/>
        <v>0</v>
      </c>
    </row>
    <row r="19" spans="1:6" x14ac:dyDescent="0.25">
      <c r="A19" s="105" t="s">
        <v>313</v>
      </c>
      <c r="B19" s="115">
        <v>5.9423241204839008E-4</v>
      </c>
      <c r="C19" s="106">
        <f t="shared" si="0"/>
        <v>15746948.965680744</v>
      </c>
      <c r="D19" s="107">
        <f>B19*'SFY 2025 PROJECTED'!$E$59</f>
        <v>10740553.12644726</v>
      </c>
      <c r="E19" s="108">
        <f>B19*'SFY 2025 PROJECTED'!$F$59</f>
        <v>5006395.8392334851</v>
      </c>
      <c r="F19" s="109">
        <f t="shared" si="1"/>
        <v>0</v>
      </c>
    </row>
    <row r="20" spans="1:6" x14ac:dyDescent="0.25">
      <c r="A20" s="105" t="s">
        <v>314</v>
      </c>
      <c r="B20" s="115">
        <v>5.147762684687209E-3</v>
      </c>
      <c r="C20" s="106">
        <f t="shared" si="0"/>
        <v>136413892.34184706</v>
      </c>
      <c r="D20" s="107">
        <f>B20*'SFY 2025 PROJECTED'!$E$59</f>
        <v>93044097.690052181</v>
      </c>
      <c r="E20" s="108">
        <f>B20*'SFY 2025 PROJECTED'!$F$59</f>
        <v>43369794.651794873</v>
      </c>
      <c r="F20" s="109">
        <f t="shared" si="1"/>
        <v>0</v>
      </c>
    </row>
    <row r="21" spans="1:6" x14ac:dyDescent="0.25">
      <c r="A21" s="105" t="s">
        <v>315</v>
      </c>
      <c r="B21" s="115">
        <v>2.4423764757173271E-3</v>
      </c>
      <c r="C21" s="106">
        <f t="shared" si="0"/>
        <v>64722113.668495141</v>
      </c>
      <c r="D21" s="107">
        <f>B21*'SFY 2025 PROJECTED'!$E$59</f>
        <v>44145142.136896417</v>
      </c>
      <c r="E21" s="108">
        <f>B21*'SFY 2025 PROJECTED'!$F$59</f>
        <v>20576971.531598732</v>
      </c>
      <c r="F21" s="109">
        <f t="shared" si="1"/>
        <v>0</v>
      </c>
    </row>
    <row r="22" spans="1:6" x14ac:dyDescent="0.25">
      <c r="A22" s="105" t="s">
        <v>316</v>
      </c>
      <c r="B22" s="115">
        <v>1.6029498044366087E-2</v>
      </c>
      <c r="C22" s="106">
        <f t="shared" si="0"/>
        <v>424776034.64948177</v>
      </c>
      <c r="D22" s="107">
        <f>B22*'SFY 2025 PROJECTED'!$E$59</f>
        <v>289727843.5929147</v>
      </c>
      <c r="E22" s="108">
        <f>B22*'SFY 2025 PROJECTED'!$F$59</f>
        <v>135048191.05656704</v>
      </c>
      <c r="F22" s="109">
        <f t="shared" si="1"/>
        <v>0</v>
      </c>
    </row>
    <row r="23" spans="1:6" x14ac:dyDescent="0.25">
      <c r="A23" s="105" t="s">
        <v>317</v>
      </c>
      <c r="B23" s="115">
        <v>4.6374157033288819E-3</v>
      </c>
      <c r="C23" s="106">
        <f t="shared" si="0"/>
        <v>122889877.65113649</v>
      </c>
      <c r="D23" s="107">
        <f>B23*'SFY 2025 PROJECTED'!$E$59</f>
        <v>83819745.81179291</v>
      </c>
      <c r="E23" s="108">
        <f>B23*'SFY 2025 PROJECTED'!$F$59</f>
        <v>39070131.839343578</v>
      </c>
      <c r="F23" s="109">
        <f t="shared" si="1"/>
        <v>0</v>
      </c>
    </row>
    <row r="24" spans="1:6" x14ac:dyDescent="0.25">
      <c r="A24" s="105" t="s">
        <v>318</v>
      </c>
      <c r="B24" s="115">
        <v>3.6297533081695713E-3</v>
      </c>
      <c r="C24" s="106">
        <f t="shared" si="0"/>
        <v>96187180.205684558</v>
      </c>
      <c r="D24" s="107">
        <f>B24*'SFY 2025 PROJECTED'!$E$59</f>
        <v>65606583.302827761</v>
      </c>
      <c r="E24" s="108">
        <f>B24*'SFY 2025 PROJECTED'!$F$59</f>
        <v>30580596.902856793</v>
      </c>
      <c r="F24" s="109">
        <f t="shared" si="1"/>
        <v>0</v>
      </c>
    </row>
    <row r="25" spans="1:6" x14ac:dyDescent="0.25">
      <c r="A25" s="105" t="s">
        <v>319</v>
      </c>
      <c r="B25" s="115">
        <v>1.6635396237393082E-3</v>
      </c>
      <c r="C25" s="106">
        <f t="shared" si="0"/>
        <v>44083212.268935345</v>
      </c>
      <c r="D25" s="107">
        <f>B25*'SFY 2025 PROJECTED'!$E$59</f>
        <v>30067925.18289483</v>
      </c>
      <c r="E25" s="108">
        <f>B25*'SFY 2025 PROJECTED'!$F$59</f>
        <v>14015287.086040517</v>
      </c>
      <c r="F25" s="109">
        <f t="shared" si="1"/>
        <v>0</v>
      </c>
    </row>
    <row r="26" spans="1:6" x14ac:dyDescent="0.25">
      <c r="A26" s="105" t="s">
        <v>320</v>
      </c>
      <c r="B26" s="115">
        <v>1.2291106040212144E-3</v>
      </c>
      <c r="C26" s="106">
        <f t="shared" si="0"/>
        <v>32570996.738432679</v>
      </c>
      <c r="D26" s="107">
        <f>B26*'SFY 2025 PROJECTED'!$E$59</f>
        <v>22215765.200795732</v>
      </c>
      <c r="E26" s="108">
        <f>B26*'SFY 2025 PROJECTED'!$F$59</f>
        <v>10355231.537636949</v>
      </c>
      <c r="F26" s="109">
        <f t="shared" si="1"/>
        <v>0</v>
      </c>
    </row>
    <row r="27" spans="1:6" x14ac:dyDescent="0.25">
      <c r="A27" s="105" t="s">
        <v>321</v>
      </c>
      <c r="B27" s="115">
        <v>1.4849953372043928E-2</v>
      </c>
      <c r="C27" s="106">
        <f t="shared" si="0"/>
        <v>393518517.58848864</v>
      </c>
      <c r="D27" s="107">
        <f>B27*'SFY 2025 PROJECTED'!$E$59</f>
        <v>268407966.1153087</v>
      </c>
      <c r="E27" s="108">
        <f>B27*'SFY 2025 PROJECTED'!$F$59</f>
        <v>125110551.47317994</v>
      </c>
      <c r="F27" s="109">
        <f t="shared" si="1"/>
        <v>0</v>
      </c>
    </row>
    <row r="28" spans="1:6" x14ac:dyDescent="0.25">
      <c r="A28" s="105" t="s">
        <v>322</v>
      </c>
      <c r="B28" s="115">
        <v>7.9707358246232738E-3</v>
      </c>
      <c r="C28" s="106">
        <f t="shared" si="0"/>
        <v>211221683.14010593</v>
      </c>
      <c r="D28" s="107">
        <f>B28*'SFY 2025 PROJECTED'!$E$59</f>
        <v>144068397.89525181</v>
      </c>
      <c r="E28" s="108">
        <f>B28*'SFY 2025 PROJECTED'!$F$59</f>
        <v>67153285.244854137</v>
      </c>
      <c r="F28" s="109">
        <f t="shared" si="1"/>
        <v>0</v>
      </c>
    </row>
    <row r="29" spans="1:6" x14ac:dyDescent="0.25">
      <c r="A29" s="105" t="s">
        <v>323</v>
      </c>
      <c r="B29" s="115">
        <v>8.9505997509573693E-3</v>
      </c>
      <c r="C29" s="106">
        <f t="shared" si="0"/>
        <v>237187730.98341689</v>
      </c>
      <c r="D29" s="107">
        <f>B29*'SFY 2025 PROJECTED'!$E$59</f>
        <v>161779112.32969692</v>
      </c>
      <c r="E29" s="108">
        <f>B29*'SFY 2025 PROJECTED'!$F$59</f>
        <v>75408618.653719977</v>
      </c>
      <c r="F29" s="109">
        <f t="shared" si="1"/>
        <v>0</v>
      </c>
    </row>
    <row r="30" spans="1:6" x14ac:dyDescent="0.25">
      <c r="A30" s="105" t="s">
        <v>324</v>
      </c>
      <c r="B30" s="115">
        <v>4.0299608112498685E-2</v>
      </c>
      <c r="C30" s="106">
        <f t="shared" si="0"/>
        <v>1067925376.3639765</v>
      </c>
      <c r="D30" s="107">
        <f>B30*'SFY 2025 PROJECTED'!$E$59</f>
        <v>728402007.58360803</v>
      </c>
      <c r="E30" s="108">
        <f>B30*'SFY 2025 PROJECTED'!$F$59</f>
        <v>339523368.78036845</v>
      </c>
      <c r="F30" s="109">
        <f t="shared" si="1"/>
        <v>0</v>
      </c>
    </row>
    <row r="31" spans="1:6" x14ac:dyDescent="0.25">
      <c r="A31" s="105" t="s">
        <v>325</v>
      </c>
      <c r="B31" s="115">
        <v>1.4021293979118595E-3</v>
      </c>
      <c r="C31" s="106">
        <f t="shared" si="0"/>
        <v>37155933.645707533</v>
      </c>
      <c r="D31" s="107">
        <f>B31*'SFY 2025 PROJECTED'!$E$59</f>
        <v>25343022.331133775</v>
      </c>
      <c r="E31" s="108">
        <f>B31*'SFY 2025 PROJECTED'!$F$59</f>
        <v>11812911.314573761</v>
      </c>
      <c r="F31" s="109">
        <f t="shared" si="1"/>
        <v>0</v>
      </c>
    </row>
    <row r="32" spans="1:6" x14ac:dyDescent="0.25">
      <c r="A32" s="105" t="s">
        <v>326</v>
      </c>
      <c r="B32" s="115">
        <v>2.047591207964643E-3</v>
      </c>
      <c r="C32" s="106">
        <f t="shared" si="0"/>
        <v>54260443.558185034</v>
      </c>
      <c r="D32" s="107">
        <f>B32*'SFY 2025 PROJECTED'!$E$59</f>
        <v>37009529.780747928</v>
      </c>
      <c r="E32" s="108">
        <f>B32*'SFY 2025 PROJECTED'!$F$59</f>
        <v>17250913.777437102</v>
      </c>
      <c r="F32" s="109">
        <f t="shared" si="1"/>
        <v>0</v>
      </c>
    </row>
    <row r="33" spans="1:6" x14ac:dyDescent="0.25">
      <c r="A33" s="105" t="s">
        <v>327</v>
      </c>
      <c r="B33" s="115">
        <v>1.6594247002379409E-2</v>
      </c>
      <c r="C33" s="106">
        <f t="shared" si="0"/>
        <v>439741682.50029767</v>
      </c>
      <c r="D33" s="107">
        <f>B33*'SFY 2025 PROJECTED'!$E$59</f>
        <v>299935493.09782571</v>
      </c>
      <c r="E33" s="108">
        <f>B33*'SFY 2025 PROJECTED'!$F$59</f>
        <v>139806189.40247199</v>
      </c>
      <c r="F33" s="109">
        <f t="shared" si="1"/>
        <v>0</v>
      </c>
    </row>
    <row r="34" spans="1:6" x14ac:dyDescent="0.25">
      <c r="A34" s="105" t="s">
        <v>328</v>
      </c>
      <c r="B34" s="115">
        <v>3.4717972816565301E-3</v>
      </c>
      <c r="C34" s="106">
        <f t="shared" si="0"/>
        <v>92001401.31195429</v>
      </c>
      <c r="D34" s="107">
        <f>B34*'SFY 2025 PROJECTED'!$E$59</f>
        <v>62751580.680945069</v>
      </c>
      <c r="E34" s="108">
        <f>B34*'SFY 2025 PROJECTED'!$F$59</f>
        <v>29249820.631009229</v>
      </c>
      <c r="F34" s="109">
        <f t="shared" si="1"/>
        <v>0</v>
      </c>
    </row>
    <row r="35" spans="1:6" x14ac:dyDescent="0.25">
      <c r="A35" s="105" t="s">
        <v>329</v>
      </c>
      <c r="B35" s="115">
        <v>6.7686256469416672E-3</v>
      </c>
      <c r="C35" s="106">
        <f t="shared" si="0"/>
        <v>179366188.15990922</v>
      </c>
      <c r="D35" s="107">
        <f>B35*'SFY 2025 PROJECTED'!$E$59</f>
        <v>122340656.41658463</v>
      </c>
      <c r="E35" s="108">
        <f>B35*'SFY 2025 PROJECTED'!$F$59</f>
        <v>57025531.743324608</v>
      </c>
      <c r="F35" s="109">
        <f t="shared" si="1"/>
        <v>0</v>
      </c>
    </row>
    <row r="36" spans="1:6" x14ac:dyDescent="0.25">
      <c r="A36" s="105" t="s">
        <v>330</v>
      </c>
      <c r="B36" s="115">
        <v>2.8061934816189144E-2</v>
      </c>
      <c r="C36" s="106">
        <f t="shared" si="0"/>
        <v>743631357.81426501</v>
      </c>
      <c r="D36" s="107">
        <f>B36*'SFY 2025 PROJECTED'!$E$59</f>
        <v>507210134.64279968</v>
      </c>
      <c r="E36" s="108">
        <f>B36*'SFY 2025 PROJECTED'!$F$59</f>
        <v>236421223.17146537</v>
      </c>
      <c r="F36" s="109">
        <f t="shared" si="1"/>
        <v>0</v>
      </c>
    </row>
    <row r="37" spans="1:6" x14ac:dyDescent="0.25">
      <c r="A37" s="105" t="s">
        <v>331</v>
      </c>
      <c r="B37" s="115">
        <v>9.4263263168387606E-3</v>
      </c>
      <c r="C37" s="106">
        <f t="shared" si="0"/>
        <v>249794316.89603922</v>
      </c>
      <c r="D37" s="107">
        <f>B37*'SFY 2025 PROJECTED'!$E$59</f>
        <v>170377711.7175999</v>
      </c>
      <c r="E37" s="108">
        <f>B37*'SFY 2025 PROJECTED'!$F$59</f>
        <v>79416605.178439334</v>
      </c>
      <c r="F37" s="109">
        <f t="shared" si="1"/>
        <v>0</v>
      </c>
    </row>
    <row r="38" spans="1:6" x14ac:dyDescent="0.25">
      <c r="A38" s="105" t="s">
        <v>332</v>
      </c>
      <c r="B38" s="115">
        <v>3.7226378439374978E-2</v>
      </c>
      <c r="C38" s="106">
        <f t="shared" si="0"/>
        <v>986485875.85663307</v>
      </c>
      <c r="D38" s="107">
        <f>B38*'SFY 2025 PROJECTED'!$E$59</f>
        <v>672854403.80989909</v>
      </c>
      <c r="E38" s="108">
        <f>B38*'SFY 2025 PROJECTED'!$F$59</f>
        <v>313631472.04673404</v>
      </c>
      <c r="F38" s="109">
        <f t="shared" si="1"/>
        <v>0</v>
      </c>
    </row>
    <row r="39" spans="1:6" x14ac:dyDescent="0.25">
      <c r="A39" s="105" t="s">
        <v>333</v>
      </c>
      <c r="B39" s="115">
        <v>6.291822071185651E-3</v>
      </c>
      <c r="C39" s="106">
        <f t="shared" si="0"/>
        <v>166731061.86613739</v>
      </c>
      <c r="D39" s="107">
        <f>B39*'SFY 2025 PROJECTED'!$E$59</f>
        <v>113722590.4335556</v>
      </c>
      <c r="E39" s="108">
        <f>B39*'SFY 2025 PROJECTED'!$F$59</f>
        <v>53008471.432581782</v>
      </c>
      <c r="F39" s="109">
        <f t="shared" si="1"/>
        <v>0</v>
      </c>
    </row>
    <row r="40" spans="1:6" x14ac:dyDescent="0.25">
      <c r="A40" s="105" t="s">
        <v>334</v>
      </c>
      <c r="B40" s="115">
        <v>2.562422869017247E-2</v>
      </c>
      <c r="C40" s="106">
        <f t="shared" si="0"/>
        <v>679033006.76271391</v>
      </c>
      <c r="D40" s="107">
        <f>B40*'SFY 2025 PROJECTED'!$E$59</f>
        <v>463149407.52275842</v>
      </c>
      <c r="E40" s="108">
        <f>B40*'SFY 2025 PROJECTED'!$F$59</f>
        <v>215883599.23995548</v>
      </c>
      <c r="F40" s="109">
        <f t="shared" si="1"/>
        <v>0</v>
      </c>
    </row>
    <row r="41" spans="1:6" x14ac:dyDescent="0.25">
      <c r="A41" s="105" t="s">
        <v>335</v>
      </c>
      <c r="B41" s="115">
        <v>8.7812933704340095E-4</v>
      </c>
      <c r="C41" s="106">
        <f t="shared" si="0"/>
        <v>23270117.171870891</v>
      </c>
      <c r="D41" s="107">
        <f>B41*'SFY 2025 PROJECTED'!$E$59</f>
        <v>15871895.583572641</v>
      </c>
      <c r="E41" s="108">
        <f>B41*'SFY 2025 PROJECTED'!$F$59</f>
        <v>7398221.5882982509</v>
      </c>
      <c r="F41" s="109">
        <f t="shared" si="1"/>
        <v>0</v>
      </c>
    </row>
    <row r="42" spans="1:6" x14ac:dyDescent="0.25">
      <c r="A42" s="105" t="s">
        <v>336</v>
      </c>
      <c r="B42" s="115">
        <v>1.4125281632478301E-3</v>
      </c>
      <c r="C42" s="106">
        <f t="shared" si="0"/>
        <v>37431497.253029384</v>
      </c>
      <c r="D42" s="107">
        <f>B42*'SFY 2025 PROJECTED'!$E$59</f>
        <v>25530976.554558661</v>
      </c>
      <c r="E42" s="108">
        <f>B42*'SFY 2025 PROJECTED'!$F$59</f>
        <v>11900520.69847073</v>
      </c>
      <c r="F42" s="109">
        <f t="shared" si="1"/>
        <v>0</v>
      </c>
    </row>
    <row r="43" spans="1:6" x14ac:dyDescent="0.25">
      <c r="A43" s="105" t="s">
        <v>337</v>
      </c>
      <c r="B43" s="115">
        <v>5.3450492536999024E-3</v>
      </c>
      <c r="C43" s="106">
        <f t="shared" si="0"/>
        <v>141641916.71559015</v>
      </c>
      <c r="D43" s="107">
        <f>B43*'SFY 2025 PROJECTED'!$E$59</f>
        <v>96609986.781007349</v>
      </c>
      <c r="E43" s="108">
        <f>B43*'SFY 2025 PROJECTED'!$F$59</f>
        <v>45031929.934582792</v>
      </c>
      <c r="F43" s="109">
        <f t="shared" si="1"/>
        <v>0</v>
      </c>
    </row>
    <row r="44" spans="1:6" x14ac:dyDescent="0.25">
      <c r="A44" s="105" t="s">
        <v>338</v>
      </c>
      <c r="B44" s="115">
        <v>2.1309323374680508E-3</v>
      </c>
      <c r="C44" s="106">
        <f t="shared" si="0"/>
        <v>56468954.044020802</v>
      </c>
      <c r="D44" s="107">
        <f>B44*'SFY 2025 PROJECTED'!$E$59</f>
        <v>38515892.966094643</v>
      </c>
      <c r="E44" s="108">
        <f>B44*'SFY 2025 PROJECTED'!$F$59</f>
        <v>17953061.077926163</v>
      </c>
      <c r="F44" s="109">
        <f t="shared" si="1"/>
        <v>0</v>
      </c>
    </row>
    <row r="45" spans="1:6" x14ac:dyDescent="0.25">
      <c r="A45" s="105" t="s">
        <v>339</v>
      </c>
      <c r="B45" s="115">
        <v>5.2530990449043254E-2</v>
      </c>
      <c r="C45" s="106">
        <f t="shared" si="0"/>
        <v>1392052686.7026317</v>
      </c>
      <c r="D45" s="107">
        <f>B45*'SFY 2025 PROJECTED'!$E$59</f>
        <v>949480173.51988077</v>
      </c>
      <c r="E45" s="108">
        <f>B45*'SFY 2025 PROJECTED'!$F$59</f>
        <v>442572513.18275106</v>
      </c>
      <c r="F45" s="109">
        <f t="shared" si="1"/>
        <v>0</v>
      </c>
    </row>
    <row r="46" spans="1:6" x14ac:dyDescent="0.25">
      <c r="A46" s="105" t="s">
        <v>340</v>
      </c>
      <c r="B46" s="115">
        <v>7.917740657570083E-3</v>
      </c>
      <c r="C46" s="106">
        <f t="shared" si="0"/>
        <v>209817329.93739581</v>
      </c>
      <c r="D46" s="107">
        <f>B46*'SFY 2025 PROJECTED'!$E$59</f>
        <v>143110527.88405928</v>
      </c>
      <c r="E46" s="108">
        <f>B46*'SFY 2025 PROJECTED'!$F$59</f>
        <v>66706802.053336523</v>
      </c>
      <c r="F46" s="109">
        <f t="shared" si="1"/>
        <v>0</v>
      </c>
    </row>
    <row r="47" spans="1:6" x14ac:dyDescent="0.25">
      <c r="A47" s="105" t="s">
        <v>341</v>
      </c>
      <c r="B47" s="115">
        <v>1.2144255198793473E-2</v>
      </c>
      <c r="C47" s="106">
        <f t="shared" si="0"/>
        <v>321818471.97192442</v>
      </c>
      <c r="D47" s="107">
        <f>B47*'SFY 2025 PROJECTED'!$E$59</f>
        <v>219503371.91158271</v>
      </c>
      <c r="E47" s="108">
        <f>B47*'SFY 2025 PROJECTED'!$F$59</f>
        <v>102315100.06034175</v>
      </c>
      <c r="F47" s="109">
        <f t="shared" si="1"/>
        <v>0</v>
      </c>
    </row>
    <row r="48" spans="1:6" x14ac:dyDescent="0.25">
      <c r="A48" s="105" t="s">
        <v>342</v>
      </c>
      <c r="B48" s="115">
        <v>6.8739428676721347E-3</v>
      </c>
      <c r="C48" s="106">
        <f t="shared" si="0"/>
        <v>182157057.29869151</v>
      </c>
      <c r="D48" s="107">
        <f>B48*'SFY 2025 PROJECTED'!$E$59</f>
        <v>124244230.1386677</v>
      </c>
      <c r="E48" s="108">
        <f>B48*'SFY 2025 PROJECTED'!$F$59</f>
        <v>57912827.160023808</v>
      </c>
      <c r="F48" s="109">
        <f t="shared" si="1"/>
        <v>0</v>
      </c>
    </row>
    <row r="49" spans="1:6" x14ac:dyDescent="0.25">
      <c r="A49" s="105" t="s">
        <v>343</v>
      </c>
      <c r="B49" s="115">
        <v>9.4740949351415724E-3</v>
      </c>
      <c r="C49" s="106">
        <f t="shared" si="0"/>
        <v>251060168.40350327</v>
      </c>
      <c r="D49" s="107">
        <f>B49*'SFY 2025 PROJECTED'!$E$59</f>
        <v>171241113.59917977</v>
      </c>
      <c r="E49" s="108">
        <f>B49*'SFY 2025 PROJECTED'!$F$59</f>
        <v>79819054.804323524</v>
      </c>
      <c r="F49" s="109">
        <f t="shared" si="1"/>
        <v>0</v>
      </c>
    </row>
    <row r="50" spans="1:6" x14ac:dyDescent="0.25">
      <c r="A50" s="105" t="s">
        <v>344</v>
      </c>
      <c r="B50" s="115">
        <v>3.1908976236577529E-3</v>
      </c>
      <c r="C50" s="106">
        <f t="shared" si="0"/>
        <v>84557659.622172952</v>
      </c>
      <c r="D50" s="107">
        <f>B50*'SFY 2025 PROJECTED'!$E$59</f>
        <v>57674412.827483974</v>
      </c>
      <c r="E50" s="108">
        <f>B50*'SFY 2025 PROJECTED'!$F$59</f>
        <v>26883246.794688988</v>
      </c>
      <c r="F50" s="109">
        <f t="shared" si="1"/>
        <v>0</v>
      </c>
    </row>
    <row r="51" spans="1:6" x14ac:dyDescent="0.25">
      <c r="A51" s="105" t="s">
        <v>345</v>
      </c>
      <c r="B51" s="115">
        <v>5.5984300297601663E-3</v>
      </c>
      <c r="C51" s="106">
        <f t="shared" si="0"/>
        <v>148356417.75694472</v>
      </c>
      <c r="D51" s="107">
        <f>B51*'SFY 2025 PROJECTED'!$E$59</f>
        <v>101189759.99989748</v>
      </c>
      <c r="E51" s="108">
        <f>B51*'SFY 2025 PROJECTED'!$F$59</f>
        <v>47166657.757047243</v>
      </c>
      <c r="F51" s="109">
        <f t="shared" si="1"/>
        <v>0</v>
      </c>
    </row>
    <row r="52" spans="1:6" x14ac:dyDescent="0.25">
      <c r="A52" s="105" t="s">
        <v>346</v>
      </c>
      <c r="B52" s="115">
        <v>4.1766356270185915E-4</v>
      </c>
      <c r="C52" s="106">
        <f t="shared" si="0"/>
        <v>11067936.843126956</v>
      </c>
      <c r="D52" s="107">
        <f>B52*'SFY 2025 PROJECTED'!$E$59</f>
        <v>7549129.9249682324</v>
      </c>
      <c r="E52" s="108">
        <f>B52*'SFY 2025 PROJECTED'!$F$59</f>
        <v>3518806.9181587254</v>
      </c>
      <c r="F52" s="109">
        <f t="shared" si="1"/>
        <v>0</v>
      </c>
    </row>
    <row r="53" spans="1:6" x14ac:dyDescent="0.25">
      <c r="A53" s="105" t="s">
        <v>347</v>
      </c>
      <c r="B53" s="115">
        <v>1.4870352823099226E-2</v>
      </c>
      <c r="C53" s="106">
        <f t="shared" si="0"/>
        <v>394059095.83394039</v>
      </c>
      <c r="D53" s="107">
        <f>B53*'SFY 2025 PROJECTED'!$E$59</f>
        <v>268776679.40554225</v>
      </c>
      <c r="E53" s="108">
        <f>B53*'SFY 2025 PROJECTED'!$F$59</f>
        <v>125282416.42839813</v>
      </c>
      <c r="F53" s="109">
        <f t="shared" si="1"/>
        <v>0</v>
      </c>
    </row>
    <row r="54" spans="1:6" x14ac:dyDescent="0.25">
      <c r="A54" s="105" t="s">
        <v>348</v>
      </c>
      <c r="B54" s="115">
        <v>5.1938330303028116E-3</v>
      </c>
      <c r="C54" s="106">
        <f t="shared" si="0"/>
        <v>137634740.22313207</v>
      </c>
      <c r="D54" s="107">
        <f>B54*'SFY 2025 PROJECTED'!$E$59</f>
        <v>93876803.857883811</v>
      </c>
      <c r="E54" s="108">
        <f>B54*'SFY 2025 PROJECTED'!$F$59</f>
        <v>43757936.365248263</v>
      </c>
      <c r="F54" s="109">
        <f t="shared" si="1"/>
        <v>0</v>
      </c>
    </row>
    <row r="55" spans="1:6" x14ac:dyDescent="0.25">
      <c r="A55" s="105" t="s">
        <v>349</v>
      </c>
      <c r="B55" s="115">
        <v>1.9481775280555724E-2</v>
      </c>
      <c r="C55" s="106">
        <f t="shared" si="0"/>
        <v>516260161.65336633</v>
      </c>
      <c r="D55" s="107">
        <f>B55*'SFY 2025 PROJECTED'!$E$59</f>
        <v>352126605.94702852</v>
      </c>
      <c r="E55" s="108">
        <f>B55*'SFY 2025 PROJECTED'!$F$59</f>
        <v>164133555.70633784</v>
      </c>
      <c r="F55" s="109">
        <f t="shared" si="1"/>
        <v>0</v>
      </c>
    </row>
    <row r="56" spans="1:6" x14ac:dyDescent="0.25">
      <c r="A56" s="105" t="s">
        <v>350</v>
      </c>
      <c r="B56" s="115">
        <v>1.1558674456167649E-3</v>
      </c>
      <c r="C56" s="106">
        <f t="shared" si="0"/>
        <v>30630078.918914255</v>
      </c>
      <c r="D56" s="107">
        <f>B56*'SFY 2025 PROJECTED'!$E$59</f>
        <v>20891919.483124375</v>
      </c>
      <c r="E56" s="108">
        <f>B56*'SFY 2025 PROJECTED'!$F$59</f>
        <v>9738159.4357898775</v>
      </c>
      <c r="F56" s="109">
        <f t="shared" si="1"/>
        <v>0</v>
      </c>
    </row>
    <row r="57" spans="1:6" x14ac:dyDescent="0.25">
      <c r="A57" s="105" t="s">
        <v>351</v>
      </c>
      <c r="B57" s="115">
        <v>6.2445752937967253E-3</v>
      </c>
      <c r="C57" s="106">
        <f t="shared" si="0"/>
        <v>165479038.95851499</v>
      </c>
      <c r="D57" s="107">
        <f>B57*'SFY 2025 PROJECTED'!$E$59</f>
        <v>112868620.65286</v>
      </c>
      <c r="E57" s="108">
        <f>B57*'SFY 2025 PROJECTED'!$F$59</f>
        <v>52610418.305654995</v>
      </c>
      <c r="F57" s="109">
        <f t="shared" si="1"/>
        <v>0</v>
      </c>
    </row>
    <row r="58" spans="1:6" x14ac:dyDescent="0.25">
      <c r="A58" s="105" t="s">
        <v>352</v>
      </c>
      <c r="B58" s="115">
        <v>8.4669491417304829E-3</v>
      </c>
      <c r="C58" s="106">
        <f t="shared" si="0"/>
        <v>224371160.721854</v>
      </c>
      <c r="D58" s="107">
        <f>B58*'SFY 2025 PROJECTED'!$E$59</f>
        <v>153037288.49492276</v>
      </c>
      <c r="E58" s="108">
        <f>B58*'SFY 2025 PROJECTED'!$F$59</f>
        <v>71333872.226931244</v>
      </c>
      <c r="F58" s="109">
        <f t="shared" si="1"/>
        <v>0</v>
      </c>
    </row>
    <row r="59" spans="1:6" x14ac:dyDescent="0.25">
      <c r="A59" s="105" t="s">
        <v>353</v>
      </c>
      <c r="B59" s="115">
        <v>7.5238283543836923E-3</v>
      </c>
      <c r="C59" s="106">
        <f t="shared" si="0"/>
        <v>199378793.0796575</v>
      </c>
      <c r="D59" s="107">
        <f>B59*'SFY 2025 PROJECTED'!$E$59</f>
        <v>135990694.07198158</v>
      </c>
      <c r="E59" s="108">
        <f>B59*'SFY 2025 PROJECTED'!$F$59</f>
        <v>63388099.007675938</v>
      </c>
      <c r="F59" s="109">
        <f t="shared" si="1"/>
        <v>0</v>
      </c>
    </row>
    <row r="60" spans="1:6" x14ac:dyDescent="0.25">
      <c r="A60" s="105" t="s">
        <v>354</v>
      </c>
      <c r="B60" s="115">
        <v>3.439480374691464E-3</v>
      </c>
      <c r="C60" s="106">
        <f t="shared" si="0"/>
        <v>91145014.695557296</v>
      </c>
      <c r="D60" s="107">
        <f>B60*'SFY 2025 PROJECTED'!$E$59</f>
        <v>62167463.340485223</v>
      </c>
      <c r="E60" s="108">
        <f>B60*'SFY 2025 PROJECTED'!$F$59</f>
        <v>28977551.355072074</v>
      </c>
      <c r="F60" s="109">
        <f t="shared" si="1"/>
        <v>0</v>
      </c>
    </row>
    <row r="61" spans="1:6" x14ac:dyDescent="0.25">
      <c r="A61" s="105" t="s">
        <v>355</v>
      </c>
      <c r="B61" s="115">
        <v>2.5637958153592122E-3</v>
      </c>
      <c r="C61" s="106">
        <f t="shared" si="0"/>
        <v>67939683.269245431</v>
      </c>
      <c r="D61" s="107">
        <f>B61*'SFY 2025 PROJECTED'!$E$59</f>
        <v>46339756.300580934</v>
      </c>
      <c r="E61" s="108">
        <f>B61*'SFY 2025 PROJECTED'!$F$59</f>
        <v>21599926.968664505</v>
      </c>
      <c r="F61" s="109">
        <f t="shared" si="1"/>
        <v>0</v>
      </c>
    </row>
    <row r="62" spans="1:6" x14ac:dyDescent="0.25">
      <c r="A62" s="105" t="s">
        <v>356</v>
      </c>
      <c r="B62" s="115">
        <v>3.1418229520735717E-3</v>
      </c>
      <c r="C62" s="106">
        <f t="shared" si="0"/>
        <v>83257198.164206043</v>
      </c>
      <c r="D62" s="107">
        <f>B62*'SFY 2025 PROJECTED'!$E$59</f>
        <v>56787404.467411675</v>
      </c>
      <c r="E62" s="108">
        <f>B62*'SFY 2025 PROJECTED'!$F$59</f>
        <v>26469793.696794376</v>
      </c>
      <c r="F62" s="109">
        <f t="shared" si="1"/>
        <v>0</v>
      </c>
    </row>
    <row r="63" spans="1:6" x14ac:dyDescent="0.25">
      <c r="A63" s="105" t="s">
        <v>357</v>
      </c>
      <c r="B63" s="115">
        <v>6.2459616625540918E-3</v>
      </c>
      <c r="C63" s="106">
        <f t="shared" si="0"/>
        <v>165515777.24075478</v>
      </c>
      <c r="D63" s="107">
        <f>B63*'SFY 2025 PROJECTED'!$E$59</f>
        <v>112893678.80685738</v>
      </c>
      <c r="E63" s="108">
        <f>B63*'SFY 2025 PROJECTED'!$F$59</f>
        <v>52622098.433897406</v>
      </c>
      <c r="F63" s="109">
        <f t="shared" si="1"/>
        <v>0</v>
      </c>
    </row>
    <row r="64" spans="1:6" x14ac:dyDescent="0.25">
      <c r="A64" s="105" t="s">
        <v>358</v>
      </c>
      <c r="B64" s="115">
        <v>9.3989650532675093E-2</v>
      </c>
      <c r="C64" s="106">
        <f t="shared" si="0"/>
        <v>2490692530.7865534</v>
      </c>
      <c r="D64" s="107">
        <f>B64*'SFY 2025 PROJECTED'!$E$59</f>
        <v>1698831659.825722</v>
      </c>
      <c r="E64" s="108">
        <f>B64*'SFY 2025 PROJECTED'!$F$59</f>
        <v>791860870.96083152</v>
      </c>
      <c r="F64" s="109">
        <f t="shared" si="1"/>
        <v>0</v>
      </c>
    </row>
    <row r="65" spans="1:6" x14ac:dyDescent="0.25">
      <c r="A65" s="105" t="s">
        <v>359</v>
      </c>
      <c r="B65" s="115">
        <v>1.6900635155425953E-3</v>
      </c>
      <c r="C65" s="106">
        <f t="shared" si="0"/>
        <v>44786086.030327529</v>
      </c>
      <c r="D65" s="107">
        <f>B65*'SFY 2025 PROJECTED'!$E$59</f>
        <v>30547335.701838627</v>
      </c>
      <c r="E65" s="108">
        <f>B65*'SFY 2025 PROJECTED'!$F$59</f>
        <v>14238750.328488899</v>
      </c>
      <c r="F65" s="109">
        <f t="shared" si="1"/>
        <v>0</v>
      </c>
    </row>
    <row r="66" spans="1:6" x14ac:dyDescent="0.25">
      <c r="A66" s="105" t="s">
        <v>360</v>
      </c>
      <c r="B66" s="115">
        <v>3.1893828042996999E-3</v>
      </c>
      <c r="C66" s="106">
        <f t="shared" si="0"/>
        <v>84517517.444399014</v>
      </c>
      <c r="D66" s="107">
        <f>B66*'SFY 2025 PROJECTED'!$E$59</f>
        <v>57647032.97161907</v>
      </c>
      <c r="E66" s="108">
        <f>B66*'SFY 2025 PROJECTED'!$F$59</f>
        <v>26870484.472779948</v>
      </c>
      <c r="F66" s="109">
        <f t="shared" si="1"/>
        <v>0</v>
      </c>
    </row>
    <row r="67" spans="1:6" x14ac:dyDescent="0.25">
      <c r="A67" s="105" t="s">
        <v>361</v>
      </c>
      <c r="B67" s="115">
        <v>7.0591213420980953E-3</v>
      </c>
      <c r="C67" s="106">
        <f t="shared" si="0"/>
        <v>187064221.44390607</v>
      </c>
      <c r="D67" s="107">
        <f>B67*'SFY 2025 PROJECTED'!$E$59</f>
        <v>127591269.44874243</v>
      </c>
      <c r="E67" s="108">
        <f>B67*'SFY 2025 PROJECTED'!$F$59</f>
        <v>59472951.995163634</v>
      </c>
      <c r="F67" s="109">
        <f t="shared" si="1"/>
        <v>0</v>
      </c>
    </row>
    <row r="68" spans="1:6" x14ac:dyDescent="0.25">
      <c r="A68" s="105" t="s">
        <v>362</v>
      </c>
      <c r="B68" s="115">
        <v>1.1263613463365144E-2</v>
      </c>
      <c r="C68" s="106">
        <f t="shared" si="0"/>
        <v>298481777.13053101</v>
      </c>
      <c r="D68" s="107">
        <f>B68*'SFY 2025 PROJECTED'!$E$59</f>
        <v>203586065.56316286</v>
      </c>
      <c r="E68" s="108">
        <f>B68*'SFY 2025 PROJECTED'!$F$59</f>
        <v>94895711.567368209</v>
      </c>
      <c r="F68" s="109">
        <f t="shared" si="1"/>
        <v>0</v>
      </c>
    </row>
    <row r="69" spans="1:6" x14ac:dyDescent="0.25">
      <c r="A69" s="105" t="s">
        <v>363</v>
      </c>
      <c r="B69" s="115">
        <v>1.8065985757056851E-2</v>
      </c>
      <c r="C69" s="106">
        <f t="shared" si="0"/>
        <v>478742239.50598484</v>
      </c>
      <c r="D69" s="107">
        <f>B69*'SFY 2025 PROJECTED'!$E$59</f>
        <v>326536681.39109766</v>
      </c>
      <c r="E69" s="108">
        <f>B69*'SFY 2025 PROJECTED'!$F$59</f>
        <v>152205558.11488718</v>
      </c>
      <c r="F69" s="109">
        <f t="shared" si="1"/>
        <v>0</v>
      </c>
    </row>
    <row r="70" spans="1:6" x14ac:dyDescent="0.25">
      <c r="A70" s="105" t="s">
        <v>364</v>
      </c>
      <c r="B70" s="115">
        <v>2.5881685811534653E-3</v>
      </c>
      <c r="C70" s="106">
        <f t="shared" ref="C70:C104" si="2">+B70*C$106</f>
        <v>68585552.9514319</v>
      </c>
      <c r="D70" s="107">
        <f>B70*'SFY 2025 PROJECTED'!$E$59</f>
        <v>46780285.932664201</v>
      </c>
      <c r="E70" s="108">
        <f>B70*'SFY 2025 PROJECTED'!$F$59</f>
        <v>21805267.018767703</v>
      </c>
      <c r="F70" s="109">
        <f t="shared" ref="F70:F104" si="3">C70-D70-E70</f>
        <v>0</v>
      </c>
    </row>
    <row r="71" spans="1:6" x14ac:dyDescent="0.25">
      <c r="A71" s="105" t="s">
        <v>365</v>
      </c>
      <c r="B71" s="115">
        <v>1.4651913776001719E-2</v>
      </c>
      <c r="C71" s="106">
        <f t="shared" si="2"/>
        <v>388270538.26452214</v>
      </c>
      <c r="D71" s="107">
        <f>B71*'SFY 2025 PROJECTED'!$E$59</f>
        <v>264828466.31135273</v>
      </c>
      <c r="E71" s="108">
        <f>B71*'SFY 2025 PROJECTED'!$F$59</f>
        <v>123442071.95316942</v>
      </c>
      <c r="F71" s="109">
        <f t="shared" si="3"/>
        <v>0</v>
      </c>
    </row>
    <row r="72" spans="1:6" x14ac:dyDescent="0.25">
      <c r="A72" s="105" t="s">
        <v>366</v>
      </c>
      <c r="B72" s="115">
        <v>7.7531158230976678E-3</v>
      </c>
      <c r="C72" s="106">
        <f t="shared" si="2"/>
        <v>205454829.98895869</v>
      </c>
      <c r="D72" s="107">
        <f>B72*'SFY 2025 PROJECTED'!$E$59</f>
        <v>140134988.77725005</v>
      </c>
      <c r="E72" s="108">
        <f>B72*'SFY 2025 PROJECTED'!$F$59</f>
        <v>65319841.211708643</v>
      </c>
      <c r="F72" s="109">
        <f t="shared" si="3"/>
        <v>0</v>
      </c>
    </row>
    <row r="73" spans="1:6" x14ac:dyDescent="0.25">
      <c r="A73" s="105" t="s">
        <v>367</v>
      </c>
      <c r="B73" s="115">
        <v>1.2123297266192824E-3</v>
      </c>
      <c r="C73" s="106">
        <f t="shared" si="2"/>
        <v>32126309.416284304</v>
      </c>
      <c r="D73" s="107">
        <f>B73*'SFY 2025 PROJECTED'!$E$59</f>
        <v>21912456.425324272</v>
      </c>
      <c r="E73" s="108">
        <f>B73*'SFY 2025 PROJECTED'!$F$59</f>
        <v>10213852.990960034</v>
      </c>
      <c r="F73" s="109">
        <f t="shared" si="3"/>
        <v>0</v>
      </c>
    </row>
    <row r="74" spans="1:6" x14ac:dyDescent="0.25">
      <c r="A74" s="105" t="s">
        <v>368</v>
      </c>
      <c r="B74" s="115">
        <v>4.1030565244603223E-3</v>
      </c>
      <c r="C74" s="106">
        <f t="shared" si="2"/>
        <v>108729548.21037038</v>
      </c>
      <c r="D74" s="107">
        <f>B74*'SFY 2025 PROJECTED'!$E$59</f>
        <v>74161381.453210711</v>
      </c>
      <c r="E74" s="108">
        <f>B74*'SFY 2025 PROJECTED'!$F$59</f>
        <v>34568166.757159665</v>
      </c>
      <c r="F74" s="109">
        <f t="shared" si="3"/>
        <v>0</v>
      </c>
    </row>
    <row r="75" spans="1:6" x14ac:dyDescent="0.25">
      <c r="A75" s="105" t="s">
        <v>369</v>
      </c>
      <c r="B75" s="115">
        <v>5.660297319206027E-3</v>
      </c>
      <c r="C75" s="106">
        <f t="shared" si="2"/>
        <v>149995879.06837118</v>
      </c>
      <c r="D75" s="107">
        <f>B75*'SFY 2025 PROJECTED'!$E$59</f>
        <v>102307990.67128073</v>
      </c>
      <c r="E75" s="108">
        <f>B75*'SFY 2025 PROJECTED'!$F$59</f>
        <v>47687888.397090465</v>
      </c>
      <c r="F75" s="109">
        <f t="shared" si="3"/>
        <v>0</v>
      </c>
    </row>
    <row r="76" spans="1:6" x14ac:dyDescent="0.25">
      <c r="A76" s="105" t="s">
        <v>370</v>
      </c>
      <c r="B76" s="115">
        <v>1.3728193996172013E-3</v>
      </c>
      <c r="C76" s="106">
        <f t="shared" si="2"/>
        <v>36379229.046678379</v>
      </c>
      <c r="D76" s="107">
        <f>B76*'SFY 2025 PROJECTED'!$E$59</f>
        <v>24813253.864390802</v>
      </c>
      <c r="E76" s="108">
        <f>B76*'SFY 2025 PROJECTED'!$F$59</f>
        <v>11565975.182287581</v>
      </c>
      <c r="F76" s="109">
        <f t="shared" si="3"/>
        <v>0</v>
      </c>
    </row>
    <row r="77" spans="1:6" x14ac:dyDescent="0.25">
      <c r="A77" s="105" t="s">
        <v>371</v>
      </c>
      <c r="B77" s="115">
        <v>4.3334963434581864E-3</v>
      </c>
      <c r="C77" s="106">
        <f t="shared" si="2"/>
        <v>114836121.99504736</v>
      </c>
      <c r="D77" s="107">
        <f>B77*'SFY 2025 PROJECTED'!$E$59</f>
        <v>78326504.506434381</v>
      </c>
      <c r="E77" s="108">
        <f>B77*'SFY 2025 PROJECTED'!$F$59</f>
        <v>36509617.488612995</v>
      </c>
      <c r="F77" s="109">
        <f t="shared" si="3"/>
        <v>0</v>
      </c>
    </row>
    <row r="78" spans="1:6" x14ac:dyDescent="0.25">
      <c r="A78" s="105" t="s">
        <v>372</v>
      </c>
      <c r="B78" s="115">
        <v>1.9713474122592899E-2</v>
      </c>
      <c r="C78" s="106">
        <f t="shared" si="2"/>
        <v>522400099.10374832</v>
      </c>
      <c r="D78" s="107">
        <f>B78*'SFY 2025 PROJECTED'!$E$59</f>
        <v>356314485.42276794</v>
      </c>
      <c r="E78" s="108">
        <f>B78*'SFY 2025 PROJECTED'!$F$59</f>
        <v>166085613.68098038</v>
      </c>
      <c r="F78" s="109">
        <f t="shared" si="3"/>
        <v>0</v>
      </c>
    </row>
    <row r="79" spans="1:6" x14ac:dyDescent="0.25">
      <c r="A79" s="105" t="s">
        <v>373</v>
      </c>
      <c r="B79" s="115">
        <v>1.9376779034934325E-3</v>
      </c>
      <c r="C79" s="106">
        <f t="shared" si="2"/>
        <v>51347779.824156776</v>
      </c>
      <c r="D79" s="107">
        <f>B79*'SFY 2025 PROJECTED'!$E$59</f>
        <v>35022883.374324255</v>
      </c>
      <c r="E79" s="108">
        <f>B79*'SFY 2025 PROJECTED'!$F$59</f>
        <v>16324896.449832527</v>
      </c>
      <c r="F79" s="109">
        <f t="shared" si="3"/>
        <v>0</v>
      </c>
    </row>
    <row r="80" spans="1:6" x14ac:dyDescent="0.25">
      <c r="A80" s="105" t="s">
        <v>374</v>
      </c>
      <c r="B80" s="115">
        <v>1.4531842218819408E-2</v>
      </c>
      <c r="C80" s="106">
        <f t="shared" si="2"/>
        <v>385088684.42275339</v>
      </c>
      <c r="D80" s="107">
        <f>B80*'SFY 2025 PROJECTED'!$E$59</f>
        <v>262658212.86717197</v>
      </c>
      <c r="E80" s="108">
        <f>B80*'SFY 2025 PROJECTED'!$F$59</f>
        <v>122430471.55558145</v>
      </c>
      <c r="F80" s="109">
        <f t="shared" si="3"/>
        <v>0</v>
      </c>
    </row>
    <row r="81" spans="1:6" x14ac:dyDescent="0.25">
      <c r="A81" s="105" t="s">
        <v>375</v>
      </c>
      <c r="B81" s="115">
        <v>7.2127132251122621E-3</v>
      </c>
      <c r="C81" s="106">
        <f t="shared" si="2"/>
        <v>191134352.07685095</v>
      </c>
      <c r="D81" s="107">
        <f>B81*'SFY 2025 PROJECTED'!$E$59</f>
        <v>130367391.62898189</v>
      </c>
      <c r="E81" s="108">
        <f>B81*'SFY 2025 PROJECTED'!$F$59</f>
        <v>60766960.447869077</v>
      </c>
      <c r="F81" s="109">
        <f t="shared" si="3"/>
        <v>0</v>
      </c>
    </row>
    <row r="82" spans="1:6" x14ac:dyDescent="0.25">
      <c r="A82" s="105" t="s">
        <v>376</v>
      </c>
      <c r="B82" s="115">
        <v>2.2970070935259636E-2</v>
      </c>
      <c r="C82" s="106">
        <f t="shared" si="2"/>
        <v>608698764.02188754</v>
      </c>
      <c r="D82" s="107">
        <f>B82*'SFY 2025 PROJECTED'!$E$59</f>
        <v>415176389.23123533</v>
      </c>
      <c r="E82" s="108">
        <f>B82*'SFY 2025 PROJECTED'!$F$59</f>
        <v>193522374.79065225</v>
      </c>
      <c r="F82" s="109">
        <f t="shared" si="3"/>
        <v>0</v>
      </c>
    </row>
    <row r="83" spans="1:6" x14ac:dyDescent="0.25">
      <c r="A83" s="105" t="s">
        <v>377</v>
      </c>
      <c r="B83" s="115">
        <v>1.1289041651525682E-2</v>
      </c>
      <c r="C83" s="106">
        <f t="shared" si="2"/>
        <v>299155615.1325233</v>
      </c>
      <c r="D83" s="107">
        <f>B83*'SFY 2025 PROJECTED'!$E$59</f>
        <v>204045671.60334182</v>
      </c>
      <c r="E83" s="108">
        <f>B83*'SFY 2025 PROJECTED'!$F$59</f>
        <v>95109943.52918148</v>
      </c>
      <c r="F83" s="109">
        <f t="shared" si="3"/>
        <v>0</v>
      </c>
    </row>
    <row r="84" spans="1:6" x14ac:dyDescent="0.25">
      <c r="A84" s="105" t="s">
        <v>378</v>
      </c>
      <c r="B84" s="115">
        <v>1.6139448032281675E-2</v>
      </c>
      <c r="C84" s="106">
        <f t="shared" si="2"/>
        <v>427689670.48182505</v>
      </c>
      <c r="D84" s="107">
        <f>B84*'SFY 2025 PROJECTED'!$E$59</f>
        <v>291715153.04038972</v>
      </c>
      <c r="E84" s="108">
        <f>B84*'SFY 2025 PROJECTED'!$F$59</f>
        <v>135974517.44143537</v>
      </c>
      <c r="F84" s="109">
        <f t="shared" si="3"/>
        <v>0</v>
      </c>
    </row>
    <row r="85" spans="1:6" x14ac:dyDescent="0.25">
      <c r="A85" s="105" t="s">
        <v>379</v>
      </c>
      <c r="B85" s="115">
        <v>8.233633030583604E-3</v>
      </c>
      <c r="C85" s="106">
        <f t="shared" si="2"/>
        <v>218188366.21147677</v>
      </c>
      <c r="D85" s="107">
        <f>B85*'SFY 2025 PROJECTED'!$E$59</f>
        <v>148820177.41814584</v>
      </c>
      <c r="E85" s="108">
        <f>B85*'SFY 2025 PROJECTED'!$F$59</f>
        <v>69368188.793330938</v>
      </c>
      <c r="F85" s="109">
        <f t="shared" si="3"/>
        <v>0</v>
      </c>
    </row>
    <row r="86" spans="1:6" x14ac:dyDescent="0.25">
      <c r="A86" s="105" t="s">
        <v>380</v>
      </c>
      <c r="B86" s="115">
        <v>7.7931955657714602E-3</v>
      </c>
      <c r="C86" s="106">
        <f t="shared" si="2"/>
        <v>206516929.0088796</v>
      </c>
      <c r="D86" s="107">
        <f>B86*'SFY 2025 PROJECTED'!$E$59</f>
        <v>140859416.79018575</v>
      </c>
      <c r="E86" s="108">
        <f>B86*'SFY 2025 PROJECTED'!$F$59</f>
        <v>65657512.218693838</v>
      </c>
      <c r="F86" s="109">
        <f t="shared" si="3"/>
        <v>0</v>
      </c>
    </row>
    <row r="87" spans="1:6" x14ac:dyDescent="0.25">
      <c r="A87" s="105" t="s">
        <v>381</v>
      </c>
      <c r="B87" s="115">
        <v>5.8184112639830454E-3</v>
      </c>
      <c r="C87" s="106">
        <f t="shared" si="2"/>
        <v>154185842.74030131</v>
      </c>
      <c r="D87" s="107">
        <f>B87*'SFY 2025 PROJECTED'!$E$59</f>
        <v>105165847.61324003</v>
      </c>
      <c r="E87" s="108">
        <f>B87*'SFY 2025 PROJECTED'!$F$59</f>
        <v>49019995.127061293</v>
      </c>
      <c r="F87" s="109">
        <f t="shared" si="3"/>
        <v>0</v>
      </c>
    </row>
    <row r="88" spans="1:6" x14ac:dyDescent="0.25">
      <c r="A88" s="105" t="s">
        <v>382</v>
      </c>
      <c r="B88" s="115">
        <v>6.4533385654611738E-3</v>
      </c>
      <c r="C88" s="106">
        <f t="shared" si="2"/>
        <v>171011191.89759248</v>
      </c>
      <c r="D88" s="107">
        <f>B88*'SFY 2025 PROJECTED'!$E$59</f>
        <v>116641947.32555647</v>
      </c>
      <c r="E88" s="108">
        <f>B88*'SFY 2025 PROJECTED'!$F$59</f>
        <v>54369244.572036028</v>
      </c>
      <c r="F88" s="109">
        <f t="shared" si="3"/>
        <v>0</v>
      </c>
    </row>
    <row r="89" spans="1:6" x14ac:dyDescent="0.25">
      <c r="A89" s="105" t="s">
        <v>383</v>
      </c>
      <c r="B89" s="115">
        <v>4.3702869206997605E-3</v>
      </c>
      <c r="C89" s="106">
        <f t="shared" si="2"/>
        <v>115811059.29313911</v>
      </c>
      <c r="D89" s="107">
        <f>B89*'SFY 2025 PROJECTED'!$E$59</f>
        <v>78991481.948599905</v>
      </c>
      <c r="E89" s="108">
        <f>B89*'SFY 2025 PROJECTED'!$F$59</f>
        <v>36819577.344539225</v>
      </c>
      <c r="F89" s="109">
        <f t="shared" si="3"/>
        <v>0</v>
      </c>
    </row>
    <row r="90" spans="1:6" x14ac:dyDescent="0.25">
      <c r="A90" s="105" t="s">
        <v>384</v>
      </c>
      <c r="B90" s="115">
        <v>8.3869450646754176E-3</v>
      </c>
      <c r="C90" s="106">
        <f t="shared" si="2"/>
        <v>222251080.94685525</v>
      </c>
      <c r="D90" s="107">
        <f>B90*'SFY 2025 PROJECTED'!$E$59</f>
        <v>151591241.42222902</v>
      </c>
      <c r="E90" s="108">
        <f>B90*'SFY 2025 PROJECTED'!$F$59</f>
        <v>70659839.52462624</v>
      </c>
      <c r="F90" s="109">
        <f t="shared" si="3"/>
        <v>0</v>
      </c>
    </row>
    <row r="91" spans="1:6" x14ac:dyDescent="0.25">
      <c r="A91" s="105" t="s">
        <v>385</v>
      </c>
      <c r="B91" s="115">
        <v>3.6627129509439176E-3</v>
      </c>
      <c r="C91" s="106">
        <f t="shared" si="2"/>
        <v>97060599.093936697</v>
      </c>
      <c r="D91" s="107">
        <f>B91*'SFY 2025 PROJECTED'!$E$59</f>
        <v>66202317.87918029</v>
      </c>
      <c r="E91" s="108">
        <f>B91*'SFY 2025 PROJECTED'!$F$59</f>
        <v>30858281.214756414</v>
      </c>
      <c r="F91" s="109">
        <f t="shared" si="3"/>
        <v>0</v>
      </c>
    </row>
    <row r="92" spans="1:6" x14ac:dyDescent="0.25">
      <c r="A92" s="105" t="s">
        <v>386</v>
      </c>
      <c r="B92" s="115">
        <v>2.9483112176542808E-3</v>
      </c>
      <c r="C92" s="106">
        <f t="shared" si="2"/>
        <v>78129205.573467329</v>
      </c>
      <c r="D92" s="107">
        <f>B92*'SFY 2025 PROJECTED'!$E$59</f>
        <v>53289744.255716428</v>
      </c>
      <c r="E92" s="108">
        <f>B92*'SFY 2025 PROJECTED'!$F$59</f>
        <v>24839461.317750905</v>
      </c>
      <c r="F92" s="109">
        <f t="shared" si="3"/>
        <v>0</v>
      </c>
    </row>
    <row r="93" spans="1:6" x14ac:dyDescent="0.25">
      <c r="A93" s="105" t="s">
        <v>387</v>
      </c>
      <c r="B93" s="115">
        <v>3.6063761308596803E-4</v>
      </c>
      <c r="C93" s="106">
        <f t="shared" si="2"/>
        <v>9556769.3266573343</v>
      </c>
      <c r="D93" s="107">
        <f>B93*'SFY 2025 PROJECTED'!$E$59</f>
        <v>6518404.8601333192</v>
      </c>
      <c r="E93" s="108">
        <f>B93*'SFY 2025 PROJECTED'!$F$59</f>
        <v>3038364.4665240156</v>
      </c>
      <c r="F93" s="109">
        <f t="shared" si="3"/>
        <v>0</v>
      </c>
    </row>
    <row r="94" spans="1:6" x14ac:dyDescent="0.25">
      <c r="A94" s="105" t="s">
        <v>388</v>
      </c>
      <c r="B94" s="115">
        <v>1.5581746468558002E-2</v>
      </c>
      <c r="C94" s="106">
        <f t="shared" si="2"/>
        <v>412910776.08970654</v>
      </c>
      <c r="D94" s="107">
        <f>B94*'SFY 2025 PROJECTED'!$E$59</f>
        <v>281634882.84235644</v>
      </c>
      <c r="E94" s="108">
        <f>B94*'SFY 2025 PROJECTED'!$F$59</f>
        <v>131275893.24735013</v>
      </c>
      <c r="F94" s="109">
        <f t="shared" si="3"/>
        <v>0</v>
      </c>
    </row>
    <row r="95" spans="1:6" x14ac:dyDescent="0.25">
      <c r="A95" s="105" t="s">
        <v>389</v>
      </c>
      <c r="B95" s="115">
        <v>7.9800280933360525E-3</v>
      </c>
      <c r="C95" s="106">
        <f t="shared" si="2"/>
        <v>211467924.9778595</v>
      </c>
      <c r="D95" s="107">
        <f>B95*'SFY 2025 PROJECTED'!$E$59</f>
        <v>144236352.56038153</v>
      </c>
      <c r="E95" s="108">
        <f>B95*'SFY 2025 PROJECTED'!$F$59</f>
        <v>67231572.41747795</v>
      </c>
      <c r="F95" s="109">
        <f t="shared" si="3"/>
        <v>0</v>
      </c>
    </row>
    <row r="96" spans="1:6" x14ac:dyDescent="0.25">
      <c r="A96" s="105" t="s">
        <v>390</v>
      </c>
      <c r="B96" s="115">
        <v>6.3724065700624902E-2</v>
      </c>
      <c r="C96" s="106">
        <f t="shared" si="2"/>
        <v>1688665226.1433907</v>
      </c>
      <c r="D96" s="107">
        <f>B96*'SFY 2025 PROJECTED'!$E$59</f>
        <v>1151791284.3755183</v>
      </c>
      <c r="E96" s="108">
        <f>B96*'SFY 2025 PROJECTED'!$F$59</f>
        <v>536873941.76787245</v>
      </c>
      <c r="F96" s="109">
        <f t="shared" si="3"/>
        <v>0</v>
      </c>
    </row>
    <row r="97" spans="1:6" x14ac:dyDescent="0.25">
      <c r="A97" s="105" t="s">
        <v>391</v>
      </c>
      <c r="B97" s="115">
        <v>2.4714830647075202E-3</v>
      </c>
      <c r="C97" s="106">
        <f t="shared" si="2"/>
        <v>65493427.992824346</v>
      </c>
      <c r="D97" s="107">
        <f>B97*'SFY 2025 PROJECTED'!$E$59</f>
        <v>44671234.048142374</v>
      </c>
      <c r="E97" s="108">
        <f>B97*'SFY 2025 PROJECTED'!$F$59</f>
        <v>20822193.944681972</v>
      </c>
      <c r="F97" s="109">
        <f t="shared" si="3"/>
        <v>0</v>
      </c>
    </row>
    <row r="98" spans="1:6" x14ac:dyDescent="0.25">
      <c r="A98" s="105" t="s">
        <v>392</v>
      </c>
      <c r="B98" s="115">
        <v>1.883365836533336E-3</v>
      </c>
      <c r="C98" s="106">
        <f t="shared" si="2"/>
        <v>49908529.239199407</v>
      </c>
      <c r="D98" s="107">
        <f>B98*'SFY 2025 PROJECTED'!$E$59</f>
        <v>34041210.835491799</v>
      </c>
      <c r="E98" s="108">
        <f>B98*'SFY 2025 PROJECTED'!$F$59</f>
        <v>15867318.403707612</v>
      </c>
      <c r="F98" s="109">
        <f t="shared" si="3"/>
        <v>0</v>
      </c>
    </row>
    <row r="99" spans="1:6" x14ac:dyDescent="0.25">
      <c r="A99" s="105" t="s">
        <v>393</v>
      </c>
      <c r="B99" s="115">
        <v>2.3557038233369019E-3</v>
      </c>
      <c r="C99" s="106">
        <f t="shared" si="2"/>
        <v>62425319.003508747</v>
      </c>
      <c r="D99" s="107">
        <f>B99*'SFY 2025 PROJECTED'!$E$59</f>
        <v>42578562.784058549</v>
      </c>
      <c r="E99" s="108">
        <f>B99*'SFY 2025 PROJECTED'!$F$59</f>
        <v>19846756.219450198</v>
      </c>
      <c r="F99" s="109">
        <f t="shared" si="3"/>
        <v>0</v>
      </c>
    </row>
    <row r="100" spans="1:6" x14ac:dyDescent="0.25">
      <c r="A100" s="105" t="s">
        <v>394</v>
      </c>
      <c r="B100" s="115">
        <v>1.4534224605221899E-2</v>
      </c>
      <c r="C100" s="106">
        <f t="shared" si="2"/>
        <v>385151816.82067704</v>
      </c>
      <c r="D100" s="107">
        <f>B100*'SFY 2025 PROJECTED'!$E$59</f>
        <v>262701273.70869604</v>
      </c>
      <c r="E100" s="108">
        <f>B100*'SFY 2025 PROJECTED'!$F$59</f>
        <v>122450543.11198102</v>
      </c>
      <c r="F100" s="109">
        <f t="shared" si="3"/>
        <v>0</v>
      </c>
    </row>
    <row r="101" spans="1:6" x14ac:dyDescent="0.25">
      <c r="A101" s="105" t="s">
        <v>395</v>
      </c>
      <c r="B101" s="115">
        <v>8.0715490893262451E-3</v>
      </c>
      <c r="C101" s="106">
        <f t="shared" si="2"/>
        <v>213893199.03549281</v>
      </c>
      <c r="D101" s="107">
        <f>B101*'SFY 2025 PROJECTED'!$E$59</f>
        <v>145890564.1107572</v>
      </c>
      <c r="E101" s="108">
        <f>B101*'SFY 2025 PROJECTED'!$F$59</f>
        <v>68002634.924735621</v>
      </c>
      <c r="F101" s="109">
        <f t="shared" si="3"/>
        <v>0</v>
      </c>
    </row>
    <row r="102" spans="1:6" x14ac:dyDescent="0.25">
      <c r="A102" s="105" t="s">
        <v>396</v>
      </c>
      <c r="B102" s="115">
        <v>1.0694786130305202E-2</v>
      </c>
      <c r="C102" s="106">
        <f t="shared" si="2"/>
        <v>283408053.78194708</v>
      </c>
      <c r="D102" s="107">
        <f>B102*'SFY 2025 PROJECTED'!$E$59</f>
        <v>193304700.78629825</v>
      </c>
      <c r="E102" s="108">
        <f>B102*'SFY 2025 PROJECTED'!$F$59</f>
        <v>90103352.995648846</v>
      </c>
      <c r="F102" s="109">
        <f t="shared" si="3"/>
        <v>0</v>
      </c>
    </row>
    <row r="103" spans="1:6" x14ac:dyDescent="0.25">
      <c r="A103" s="105" t="s">
        <v>397</v>
      </c>
      <c r="B103" s="115">
        <v>3.7811117049952815E-3</v>
      </c>
      <c r="C103" s="106">
        <f t="shared" si="2"/>
        <v>100198124.24376847</v>
      </c>
      <c r="D103" s="107">
        <f>B103*'SFY 2025 PROJECTED'!$E$59</f>
        <v>68342335.963367671</v>
      </c>
      <c r="E103" s="108">
        <f>B103*'SFY 2025 PROJECTED'!$F$59</f>
        <v>31855788.280400801</v>
      </c>
      <c r="F103" s="109">
        <f t="shared" si="3"/>
        <v>0</v>
      </c>
    </row>
    <row r="104" spans="1:6" x14ac:dyDescent="0.25">
      <c r="A104" s="105" t="s">
        <v>398</v>
      </c>
      <c r="B104" s="115">
        <v>2.1419638451510999E-3</v>
      </c>
      <c r="C104" s="106">
        <f t="shared" si="2"/>
        <v>56761285.099980339</v>
      </c>
      <c r="D104" s="107">
        <f>B104*'SFY 2025 PROJECTED'!$E$59</f>
        <v>38715283.796908081</v>
      </c>
      <c r="E104" s="108">
        <f>B104*'SFY 2025 PROJECTED'!$F$59</f>
        <v>18046001.303072266</v>
      </c>
      <c r="F104" s="109">
        <f t="shared" si="3"/>
        <v>0</v>
      </c>
    </row>
    <row r="105" spans="1:6" x14ac:dyDescent="0.25">
      <c r="A105" s="105"/>
      <c r="C105" s="106"/>
      <c r="F105" s="110"/>
    </row>
    <row r="106" spans="1:6" ht="13.8" thickBot="1" x14ac:dyDescent="0.3">
      <c r="A106" s="111" t="s">
        <v>446</v>
      </c>
      <c r="B106" s="112"/>
      <c r="C106" s="123">
        <f>'SFY 2025 PROJECTED'!D59</f>
        <v>26499646681</v>
      </c>
      <c r="D106" s="123">
        <f>SUM(D5:D104)</f>
        <v>18074667266</v>
      </c>
      <c r="E106" s="123">
        <f>SUM(E5:E104)</f>
        <v>8424979415.0000019</v>
      </c>
      <c r="F106" s="113">
        <f>SUM(F5:F104)</f>
        <v>0</v>
      </c>
    </row>
    <row r="108" spans="1:6" ht="29.25" customHeight="1" x14ac:dyDescent="0.25">
      <c r="A108" s="189" t="s">
        <v>445</v>
      </c>
      <c r="B108" s="189"/>
      <c r="C108" s="189"/>
      <c r="D108" s="189"/>
      <c r="E108" s="189"/>
      <c r="F108" s="189"/>
    </row>
    <row r="110" spans="1:6" x14ac:dyDescent="0.25">
      <c r="D110" s="150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2025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2025 PROJECTED'!Print_Area</vt:lpstr>
      <vt:lpstr>'County Estimates'!Print_Titles</vt:lpstr>
      <vt:lpstr>'SFY 2017 BLENDED SHARES'!Print_Titles</vt:lpstr>
      <vt:lpstr>'SFY 2025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Mohr, Wayne S</cp:lastModifiedBy>
  <cp:lastPrinted>2018-12-28T19:35:55Z</cp:lastPrinted>
  <dcterms:created xsi:type="dcterms:W3CDTF">2004-06-15T15:41:35Z</dcterms:created>
  <dcterms:modified xsi:type="dcterms:W3CDTF">2024-02-09T19:15:07Z</dcterms:modified>
</cp:coreProperties>
</file>