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BUDGET\Budget Estimates 2023-24\Completed Estimates\"/>
    </mc:Choice>
  </mc:AlternateContent>
  <xr:revisionPtr revIDLastSave="0" documentId="8_{FFCF7E1C-E890-496C-AA6E-576645EEB092}" xr6:coauthVersionLast="47" xr6:coauthVersionMax="47" xr10:uidLastSave="{00000000-0000-0000-0000-000000000000}"/>
  <bookViews>
    <workbookView xWindow="28680" yWindow="-120" windowWidth="29040" windowHeight="15840" tabRatio="905" firstSheet="1" activeTab="4" xr2:uid="{00000000-000D-0000-FFFF-FFFF00000000}"/>
  </bookViews>
  <sheets>
    <sheet name="READ ME FIRST" sheetId="122" state="hidden" r:id="rId1"/>
    <sheet name="SFY 2024 PROJECTED" sheetId="4" r:id="rId2"/>
    <sheet name="TRANSADMIN YTD DEC 2014" sheetId="113" state="hidden" r:id="rId3"/>
    <sheet name="SFY 2017 BLENDED SHARES" sheetId="124" state="hidden" r:id="rId4"/>
    <sheet name="County Estimates" sheetId="125" r:id="rId5"/>
  </sheets>
  <externalReferences>
    <externalReference r:id="rId6"/>
  </externalReferences>
  <definedNames>
    <definedName name="_FFP2">#REF!</definedName>
    <definedName name="_ffp2003">#REF!</definedName>
    <definedName name="_FFP3">#REF!</definedName>
    <definedName name="_FFP4">#REF!</definedName>
    <definedName name="_FFP5">#REF!</definedName>
    <definedName name="_FFP6">#REF!</definedName>
    <definedName name="_Key1" hidden="1">[1]NLTC!#REF!</definedName>
    <definedName name="_Key2" hidden="1">#REF!</definedName>
    <definedName name="_Key3" hidden="1">#REF!</definedName>
    <definedName name="_Key4" hidden="1">#REF!</definedName>
    <definedName name="_Key5" hidden="1">#REF!</definedName>
    <definedName name="_Key6" hidden="1">#REF!</definedName>
    <definedName name="_Order1" hidden="1">255</definedName>
    <definedName name="_Regression_Out2" hidden="1">#REF!</definedName>
    <definedName name="_Regression_Out3" hidden="1">#REF!</definedName>
    <definedName name="_Regression_Out4" hidden="1">#REF!</definedName>
    <definedName name="_Regression_Out5" hidden="1">#REF!</definedName>
    <definedName name="_Regression_Out6" hidden="1">#REF!</definedName>
    <definedName name="_Regression_X" hidden="1">'[1]FFP_96-04'!#REF!</definedName>
    <definedName name="_Regression_X2" hidden="1">#REF!</definedName>
    <definedName name="_Regression_X3" hidden="1">#REF!</definedName>
    <definedName name="_Regression_X4" hidden="1">#REF!</definedName>
    <definedName name="_Regression_X5" hidden="1">#REF!</definedName>
    <definedName name="_Regression_X6" hidden="1">#REF!</definedName>
    <definedName name="_Regression_Y2" hidden="1">#REF!</definedName>
    <definedName name="_Regression_Y3" hidden="1">#REF!</definedName>
    <definedName name="_Regression_Y4" hidden="1">#REF!</definedName>
    <definedName name="_Regression_Y5" hidden="1">#REF!</definedName>
    <definedName name="_Regression_Y6" hidden="1">#REF!</definedName>
    <definedName name="AFDCOVERCOST">#REF!</definedName>
    <definedName name="AFDCOVERCOST2">#REF!</definedName>
    <definedName name="AFDCOVERCOST3">#REF!</definedName>
    <definedName name="AFDCOVERCOST4">#REF!</definedName>
    <definedName name="AFDCOVERCOST5">#REF!</definedName>
    <definedName name="AFDCUNDERCOST">#REF!</definedName>
    <definedName name="AFDCUNDERCOST2">#REF!</definedName>
    <definedName name="AFDCUNDERCOST3">#REF!</definedName>
    <definedName name="AFDCUNDERCOST4">#REF!</definedName>
    <definedName name="AFDCUNDERCOST5">#REF!</definedName>
    <definedName name="AGEDCOST">#REF!</definedName>
    <definedName name="AGEDCOST2">#REF!</definedName>
    <definedName name="AGEDCOST3">#REF!</definedName>
    <definedName name="AGEDCOST4">#REF!</definedName>
    <definedName name="AGEDCOST5">#REF!</definedName>
    <definedName name="ALIENCOST">#REF!</definedName>
    <definedName name="ALIENCOSTMTD">#REF!</definedName>
    <definedName name="ALLELIGCOST">#REF!</definedName>
    <definedName name="ALLELIGCOSTYTD">#REF!</definedName>
    <definedName name="BLINDCOST">#REF!</definedName>
    <definedName name="BLINDCOST2">#REF!</definedName>
    <definedName name="BLINDCOST3">#REF!</definedName>
    <definedName name="BLINDCOST4">#REF!</definedName>
    <definedName name="BLINDCOST5">#REF!</definedName>
    <definedName name="_xlnm.Database">#REF!</definedName>
    <definedName name="DISABCOST">#REF!</definedName>
    <definedName name="DISABCOST2">#REF!</definedName>
    <definedName name="DISABCOST3">#REF!</definedName>
    <definedName name="DISABCOST4">#REF!</definedName>
    <definedName name="DISABCOST5">#REF!</definedName>
    <definedName name="FFPRate2003">#REF!</definedName>
    <definedName name="ILLEGALALIENCOST">#REF!</definedName>
    <definedName name="ILLEGALALIENCOSTMTD">#REF!</definedName>
    <definedName name="MICCOST">#REF!</definedName>
    <definedName name="MICCOST2">#REF!</definedName>
    <definedName name="MICCOST3">#REF!</definedName>
    <definedName name="MICCOST4">#REF!</definedName>
    <definedName name="MICCOST5">#REF!</definedName>
    <definedName name="MOBQCOST3">#REF!</definedName>
    <definedName name="MPWCOST">#REF!</definedName>
    <definedName name="MPWCOST2">#REF!</definedName>
    <definedName name="MPWCOST3">#REF!</definedName>
    <definedName name="MPWCOST4">#REF!</definedName>
    <definedName name="MPWCOST5">#REF!</definedName>
    <definedName name="MQBBCOST">#REF!</definedName>
    <definedName name="MQBBCOST2">#REF!</definedName>
    <definedName name="MQBBCOST3">#REF!</definedName>
    <definedName name="MQBBCOST4">#REF!</definedName>
    <definedName name="MQBBCOST5">#REF!</definedName>
    <definedName name="MQBECOST">#REF!</definedName>
    <definedName name="MQBECOST2">#REF!</definedName>
    <definedName name="MQBECOST4">#REF!</definedName>
    <definedName name="MQBECOST5">#REF!</definedName>
    <definedName name="MQBQCOST">#REF!</definedName>
    <definedName name="MQBQCOST2">#REF!</definedName>
    <definedName name="MQBQCOST3">#REF!</definedName>
    <definedName name="MQBQCOST4">#REF!</definedName>
    <definedName name="MQBQCOST5">#REF!</definedName>
    <definedName name="OTHERCHILDCOST">#REF!</definedName>
    <definedName name="OTHERCHILDCOST2">#REF!</definedName>
    <definedName name="OTHERCHILDCOST3">#REF!</definedName>
    <definedName name="OTHERCHILDCOST4">#REF!</definedName>
    <definedName name="OTHERCHILDCOST5">#REF!</definedName>
    <definedName name="_xlnm.Print_Area" localSheetId="0">'READ ME FIRST'!$A$1:$K$40</definedName>
    <definedName name="_xlnm.Print_Area" localSheetId="3">'SFY 2017 BLENDED SHARES'!$A$1:$H$98</definedName>
    <definedName name="_xlnm.Print_Area" localSheetId="1">'SFY 2024 PROJECTED'!$A$1:$G$63</definedName>
    <definedName name="_xlnm.Print_Titles" localSheetId="4">'County Estimates'!$1:$4</definedName>
    <definedName name="_xlnm.Print_Titles" localSheetId="3">'SFY 2017 BLENDED SHARES'!$A:$C,'SFY 2017 BLENDED SHARES'!$1:$7</definedName>
    <definedName name="_xlnm.Print_Titles" localSheetId="1">'SFY 2024 PROJECTED'!$1:$4</definedName>
    <definedName name="_xlnm.Print_Titles" localSheetId="2">'TRANSADMIN YTD DEC 2014'!$1:$4</definedName>
    <definedName name="TOT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1" i="4" l="1"/>
  <c r="D61" i="4" l="1"/>
  <c r="E65" i="4" l="1"/>
  <c r="D65" i="4"/>
  <c r="F27" i="4" l="1"/>
  <c r="F56" i="4"/>
  <c r="F55" i="4"/>
  <c r="F59" i="4" l="1"/>
  <c r="H59" i="4" s="1"/>
  <c r="F12" i="4"/>
  <c r="H12" i="4" s="1"/>
  <c r="F30" i="4"/>
  <c r="F65" i="4"/>
  <c r="F47" i="4" l="1"/>
  <c r="H47" i="4" s="1"/>
  <c r="H56" i="4"/>
  <c r="H55" i="4"/>
  <c r="H30" i="4"/>
  <c r="H27" i="4"/>
  <c r="G110" i="124" l="1"/>
  <c r="G109" i="124"/>
  <c r="G108" i="124"/>
  <c r="G107" i="124"/>
  <c r="G106" i="124"/>
  <c r="G105" i="124"/>
  <c r="G104" i="124"/>
  <c r="G103" i="124"/>
  <c r="G102" i="124"/>
  <c r="G101" i="124"/>
  <c r="G100" i="124"/>
  <c r="G99" i="124"/>
  <c r="G47" i="124"/>
  <c r="G105" i="113" l="1"/>
  <c r="F105" i="113"/>
  <c r="E105" i="113"/>
  <c r="D105" i="113"/>
  <c r="C105" i="113"/>
  <c r="B105" i="113"/>
  <c r="H104" i="113"/>
  <c r="J104" i="113" s="1"/>
  <c r="K104" i="113" s="1"/>
  <c r="H103" i="113"/>
  <c r="J103" i="113" s="1"/>
  <c r="K103" i="113" s="1"/>
  <c r="L103" i="113" s="1"/>
  <c r="H102" i="113"/>
  <c r="J102" i="113" s="1"/>
  <c r="K102" i="113" s="1"/>
  <c r="L102" i="113" s="1"/>
  <c r="H101" i="113"/>
  <c r="J101" i="113" s="1"/>
  <c r="H100" i="113"/>
  <c r="J100" i="113" s="1"/>
  <c r="H99" i="113"/>
  <c r="J99" i="113" s="1"/>
  <c r="K99" i="113" s="1"/>
  <c r="L99" i="113" s="1"/>
  <c r="H98" i="113"/>
  <c r="J98" i="113" s="1"/>
  <c r="H97" i="113"/>
  <c r="J97" i="113" s="1"/>
  <c r="H96" i="113"/>
  <c r="J96" i="113" s="1"/>
  <c r="H95" i="113"/>
  <c r="H94" i="113"/>
  <c r="J94" i="113" s="1"/>
  <c r="H93" i="113"/>
  <c r="J93" i="113" s="1"/>
  <c r="K93" i="113" s="1"/>
  <c r="H92" i="113"/>
  <c r="J92" i="113" s="1"/>
  <c r="H91" i="113"/>
  <c r="J91" i="113" s="1"/>
  <c r="K91" i="113" s="1"/>
  <c r="L91" i="113" s="1"/>
  <c r="H90" i="113"/>
  <c r="J90" i="113" s="1"/>
  <c r="H89" i="113"/>
  <c r="J89" i="113" s="1"/>
  <c r="H88" i="113"/>
  <c r="J88" i="113" s="1"/>
  <c r="H87" i="113"/>
  <c r="J87" i="113" s="1"/>
  <c r="K87" i="113" s="1"/>
  <c r="L87" i="113" s="1"/>
  <c r="H86" i="113"/>
  <c r="J86" i="113" s="1"/>
  <c r="H85" i="113"/>
  <c r="J85" i="113" s="1"/>
  <c r="H84" i="113"/>
  <c r="J84" i="113" s="1"/>
  <c r="H83" i="113"/>
  <c r="J83" i="113" s="1"/>
  <c r="K83" i="113" s="1"/>
  <c r="L83" i="113" s="1"/>
  <c r="H82" i="113"/>
  <c r="J82" i="113" s="1"/>
  <c r="H81" i="113"/>
  <c r="J81" i="113" s="1"/>
  <c r="H80" i="113"/>
  <c r="J80" i="113" s="1"/>
  <c r="H79" i="113"/>
  <c r="H78" i="113"/>
  <c r="J78" i="113" s="1"/>
  <c r="H77" i="113"/>
  <c r="J77" i="113" s="1"/>
  <c r="K77" i="113" s="1"/>
  <c r="H76" i="113"/>
  <c r="J76" i="113" s="1"/>
  <c r="H75" i="113"/>
  <c r="J75" i="113" s="1"/>
  <c r="K75" i="113" s="1"/>
  <c r="L75" i="113" s="1"/>
  <c r="H74" i="113"/>
  <c r="J74" i="113" s="1"/>
  <c r="H73" i="113"/>
  <c r="J73" i="113" s="1"/>
  <c r="H72" i="113"/>
  <c r="J72" i="113" s="1"/>
  <c r="H71" i="113"/>
  <c r="J71" i="113" s="1"/>
  <c r="K71" i="113" s="1"/>
  <c r="L71" i="113" s="1"/>
  <c r="H70" i="113"/>
  <c r="J70" i="113" s="1"/>
  <c r="H69" i="113"/>
  <c r="J69" i="113" s="1"/>
  <c r="K69" i="113" s="1"/>
  <c r="H68" i="113"/>
  <c r="J68" i="113" s="1"/>
  <c r="H67" i="113"/>
  <c r="J67" i="113" s="1"/>
  <c r="K67" i="113" s="1"/>
  <c r="L67" i="113" s="1"/>
  <c r="H66" i="113"/>
  <c r="J66" i="113" s="1"/>
  <c r="H65" i="113"/>
  <c r="J65" i="113" s="1"/>
  <c r="H64" i="113"/>
  <c r="J64" i="113" s="1"/>
  <c r="H63" i="113"/>
  <c r="H62" i="113"/>
  <c r="J62" i="113" s="1"/>
  <c r="H61" i="113"/>
  <c r="J61" i="113" s="1"/>
  <c r="K61" i="113" s="1"/>
  <c r="H60" i="113"/>
  <c r="J60" i="113" s="1"/>
  <c r="H59" i="113"/>
  <c r="J59" i="113" s="1"/>
  <c r="K59" i="113" s="1"/>
  <c r="L59" i="113" s="1"/>
  <c r="H58" i="113"/>
  <c r="J58" i="113" s="1"/>
  <c r="H57" i="113"/>
  <c r="J57" i="113" s="1"/>
  <c r="H56" i="113"/>
  <c r="J56" i="113" s="1"/>
  <c r="H55" i="113"/>
  <c r="J55" i="113" s="1"/>
  <c r="K55" i="113" s="1"/>
  <c r="L55" i="113" s="1"/>
  <c r="H54" i="113"/>
  <c r="J54" i="113" s="1"/>
  <c r="H53" i="113"/>
  <c r="J53" i="113" s="1"/>
  <c r="K53" i="113" s="1"/>
  <c r="H52" i="113"/>
  <c r="J52" i="113" s="1"/>
  <c r="H51" i="113"/>
  <c r="J51" i="113" s="1"/>
  <c r="K51" i="113" s="1"/>
  <c r="L51" i="113" s="1"/>
  <c r="H50" i="113"/>
  <c r="J50" i="113" s="1"/>
  <c r="H49" i="113"/>
  <c r="J49" i="113" s="1"/>
  <c r="H48" i="113"/>
  <c r="J48" i="113" s="1"/>
  <c r="H47" i="113"/>
  <c r="J47" i="113" s="1"/>
  <c r="K47" i="113" s="1"/>
  <c r="L47" i="113" s="1"/>
  <c r="H46" i="113"/>
  <c r="J46" i="113" s="1"/>
  <c r="H45" i="113"/>
  <c r="J45" i="113" s="1"/>
  <c r="K45" i="113" s="1"/>
  <c r="H44" i="113"/>
  <c r="J44" i="113" s="1"/>
  <c r="H43" i="113"/>
  <c r="J43" i="113" s="1"/>
  <c r="K43" i="113" s="1"/>
  <c r="L43" i="113" s="1"/>
  <c r="H42" i="113"/>
  <c r="J42" i="113" s="1"/>
  <c r="H41" i="113"/>
  <c r="J41" i="113" s="1"/>
  <c r="H40" i="113"/>
  <c r="J40" i="113" s="1"/>
  <c r="H39" i="113"/>
  <c r="H38" i="113"/>
  <c r="J38" i="113" s="1"/>
  <c r="H37" i="113"/>
  <c r="J37" i="113" s="1"/>
  <c r="H36" i="113"/>
  <c r="J36" i="113" s="1"/>
  <c r="H35" i="113"/>
  <c r="J35" i="113" s="1"/>
  <c r="K35" i="113" s="1"/>
  <c r="L35" i="113" s="1"/>
  <c r="H34" i="113"/>
  <c r="J34" i="113" s="1"/>
  <c r="H33" i="113"/>
  <c r="J33" i="113" s="1"/>
  <c r="H32" i="113"/>
  <c r="J32" i="113" s="1"/>
  <c r="H31" i="113"/>
  <c r="H30" i="113"/>
  <c r="J30" i="113" s="1"/>
  <c r="H29" i="113"/>
  <c r="J29" i="113" s="1"/>
  <c r="K29" i="113" s="1"/>
  <c r="H28" i="113"/>
  <c r="J28" i="113" s="1"/>
  <c r="H27" i="113"/>
  <c r="J27" i="113" s="1"/>
  <c r="K27" i="113" s="1"/>
  <c r="L27" i="113" s="1"/>
  <c r="H26" i="113"/>
  <c r="J26" i="113" s="1"/>
  <c r="H25" i="113"/>
  <c r="J25" i="113" s="1"/>
  <c r="H24" i="113"/>
  <c r="J24" i="113" s="1"/>
  <c r="H23" i="113"/>
  <c r="J23" i="113" s="1"/>
  <c r="H22" i="113"/>
  <c r="J22" i="113" s="1"/>
  <c r="H21" i="113"/>
  <c r="J21" i="113" s="1"/>
  <c r="H20" i="113"/>
  <c r="J20" i="113" s="1"/>
  <c r="H19" i="113"/>
  <c r="J19" i="113" s="1"/>
  <c r="H18" i="113"/>
  <c r="J18" i="113" s="1"/>
  <c r="H17" i="113"/>
  <c r="J17" i="113" s="1"/>
  <c r="H16" i="113"/>
  <c r="J16" i="113" s="1"/>
  <c r="H15" i="113"/>
  <c r="H14" i="113"/>
  <c r="J14" i="113" s="1"/>
  <c r="H13" i="113"/>
  <c r="J13" i="113" s="1"/>
  <c r="K13" i="113" s="1"/>
  <c r="H12" i="113"/>
  <c r="J12" i="113" s="1"/>
  <c r="H11" i="113"/>
  <c r="J11" i="113" s="1"/>
  <c r="H10" i="113"/>
  <c r="J10" i="113" s="1"/>
  <c r="H9" i="113"/>
  <c r="J9" i="113" s="1"/>
  <c r="H8" i="113"/>
  <c r="J8" i="113" s="1"/>
  <c r="H7" i="113"/>
  <c r="H6" i="113"/>
  <c r="J6" i="113" s="1"/>
  <c r="H5" i="113"/>
  <c r="J5" i="113" s="1"/>
  <c r="C106" i="125"/>
  <c r="G96" i="124"/>
  <c r="H96" i="124" s="1"/>
  <c r="G95" i="124"/>
  <c r="H95" i="124" s="1"/>
  <c r="G94" i="124"/>
  <c r="H94" i="124" s="1"/>
  <c r="G92" i="124"/>
  <c r="H92" i="124" s="1"/>
  <c r="G91" i="124"/>
  <c r="H91" i="124" s="1"/>
  <c r="G87" i="124"/>
  <c r="H87" i="124" s="1"/>
  <c r="G85" i="124"/>
  <c r="H85" i="124" s="1"/>
  <c r="G84" i="124"/>
  <c r="H84" i="124" s="1"/>
  <c r="G83" i="124"/>
  <c r="H83" i="124" s="1"/>
  <c r="G82" i="124"/>
  <c r="H82" i="124" s="1"/>
  <c r="G81" i="124"/>
  <c r="H81" i="124" s="1"/>
  <c r="G80" i="124"/>
  <c r="H80" i="124" s="1"/>
  <c r="G79" i="124"/>
  <c r="H79" i="124" s="1"/>
  <c r="G78" i="124"/>
  <c r="H78" i="124" s="1"/>
  <c r="G77" i="124"/>
  <c r="H77" i="124" s="1"/>
  <c r="G76" i="124"/>
  <c r="H76" i="124" s="1"/>
  <c r="G74" i="124"/>
  <c r="H74" i="124" s="1"/>
  <c r="G73" i="124"/>
  <c r="H73" i="124" s="1"/>
  <c r="G72" i="124"/>
  <c r="H72" i="124" s="1"/>
  <c r="G71" i="124"/>
  <c r="H71" i="124" s="1"/>
  <c r="G70" i="124"/>
  <c r="H70" i="124" s="1"/>
  <c r="G69" i="124"/>
  <c r="H69" i="124" s="1"/>
  <c r="G68" i="124"/>
  <c r="H68" i="124" s="1"/>
  <c r="G67" i="124"/>
  <c r="H67" i="124" s="1"/>
  <c r="G66" i="124"/>
  <c r="H66" i="124" s="1"/>
  <c r="G65" i="124"/>
  <c r="H65" i="124" s="1"/>
  <c r="G64" i="124"/>
  <c r="H64" i="124" s="1"/>
  <c r="G63" i="124"/>
  <c r="H63" i="124" s="1"/>
  <c r="G62" i="124"/>
  <c r="H62" i="124" s="1"/>
  <c r="G61" i="124"/>
  <c r="H61" i="124" s="1"/>
  <c r="G60" i="124"/>
  <c r="H60" i="124" s="1"/>
  <c r="G59" i="124"/>
  <c r="H59" i="124" s="1"/>
  <c r="G58" i="124"/>
  <c r="H58" i="124" s="1"/>
  <c r="G57" i="124"/>
  <c r="H57" i="124" s="1"/>
  <c r="G54" i="124"/>
  <c r="H54" i="124" s="1"/>
  <c r="G53" i="124"/>
  <c r="H53" i="124" s="1"/>
  <c r="G51" i="124"/>
  <c r="H51" i="124" s="1"/>
  <c r="G50" i="124"/>
  <c r="H50" i="124" s="1"/>
  <c r="G49" i="124"/>
  <c r="H49" i="124" s="1"/>
  <c r="G48" i="124"/>
  <c r="H48" i="124" s="1"/>
  <c r="G46" i="124"/>
  <c r="H46" i="124" s="1"/>
  <c r="G45" i="124"/>
  <c r="H45" i="124" s="1"/>
  <c r="G38" i="124"/>
  <c r="H38" i="124" s="1"/>
  <c r="G37" i="124"/>
  <c r="H37" i="124" s="1"/>
  <c r="G36" i="124"/>
  <c r="H36" i="124" s="1"/>
  <c r="G35" i="124"/>
  <c r="H35" i="124" s="1"/>
  <c r="G34" i="124"/>
  <c r="H34" i="124" s="1"/>
  <c r="G33" i="124"/>
  <c r="H33" i="124" s="1"/>
  <c r="G32" i="124"/>
  <c r="H32" i="124" s="1"/>
  <c r="G31" i="124"/>
  <c r="H31" i="124" s="1"/>
  <c r="G30" i="124"/>
  <c r="H30" i="124" s="1"/>
  <c r="G29" i="124"/>
  <c r="H29" i="124" s="1"/>
  <c r="G28" i="124"/>
  <c r="H28" i="124" s="1"/>
  <c r="G27" i="124"/>
  <c r="H27" i="124" s="1"/>
  <c r="G26" i="124"/>
  <c r="H26" i="124" s="1"/>
  <c r="G25" i="124"/>
  <c r="H25" i="124" s="1"/>
  <c r="G24" i="124"/>
  <c r="H24" i="124" s="1"/>
  <c r="G23" i="124"/>
  <c r="H23" i="124" s="1"/>
  <c r="G22" i="124"/>
  <c r="H22" i="124" s="1"/>
  <c r="G21" i="124"/>
  <c r="H21" i="124" s="1"/>
  <c r="G20" i="124"/>
  <c r="H20" i="124" s="1"/>
  <c r="G19" i="124"/>
  <c r="H19" i="124" s="1"/>
  <c r="G18" i="124"/>
  <c r="H18" i="124" s="1"/>
  <c r="G17" i="124"/>
  <c r="H17" i="124" s="1"/>
  <c r="G16" i="124"/>
  <c r="H16" i="124" s="1"/>
  <c r="G15" i="124"/>
  <c r="H15" i="124" s="1"/>
  <c r="G14" i="124"/>
  <c r="H14" i="124" s="1"/>
  <c r="G13" i="124"/>
  <c r="H13" i="124" s="1"/>
  <c r="G12" i="124"/>
  <c r="H12" i="124" s="1"/>
  <c r="G11" i="124"/>
  <c r="H11" i="124" s="1"/>
  <c r="G10" i="124"/>
  <c r="H10" i="124" s="1"/>
  <c r="G9" i="124"/>
  <c r="H9" i="124" s="1"/>
  <c r="G8" i="124"/>
  <c r="E5" i="124"/>
  <c r="F5" i="124" s="1"/>
  <c r="G5" i="124" s="1"/>
  <c r="H39" i="124"/>
  <c r="H40" i="124"/>
  <c r="H41" i="124"/>
  <c r="H42" i="124"/>
  <c r="H43" i="124"/>
  <c r="H44" i="124"/>
  <c r="H47" i="124"/>
  <c r="H52" i="124"/>
  <c r="H55" i="124"/>
  <c r="H56" i="124"/>
  <c r="H75" i="124"/>
  <c r="H86" i="124"/>
  <c r="H88" i="124"/>
  <c r="H89" i="124"/>
  <c r="H90" i="124"/>
  <c r="H93" i="124"/>
  <c r="H98" i="124"/>
  <c r="H8" i="124" l="1"/>
  <c r="H105" i="113"/>
  <c r="I88" i="113" s="1"/>
  <c r="K17" i="113"/>
  <c r="L17" i="113" s="1"/>
  <c r="K33" i="113"/>
  <c r="L33" i="113" s="1"/>
  <c r="K49" i="113"/>
  <c r="L49" i="113" s="1"/>
  <c r="K65" i="113"/>
  <c r="L65" i="113" s="1"/>
  <c r="K81" i="113"/>
  <c r="L81" i="113" s="1"/>
  <c r="K97" i="113"/>
  <c r="L97" i="113" s="1"/>
  <c r="K9" i="113"/>
  <c r="L9" i="113" s="1"/>
  <c r="K25" i="113"/>
  <c r="L25" i="113" s="1"/>
  <c r="K41" i="113"/>
  <c r="L41" i="113" s="1"/>
  <c r="K57" i="113"/>
  <c r="L57" i="113" s="1"/>
  <c r="K73" i="113"/>
  <c r="L73" i="113" s="1"/>
  <c r="K89" i="113"/>
  <c r="L89" i="113" s="1"/>
  <c r="K101" i="113"/>
  <c r="L101" i="113" s="1"/>
  <c r="L45" i="113"/>
  <c r="L61" i="113"/>
  <c r="J7" i="113"/>
  <c r="K7" i="113" s="1"/>
  <c r="L7" i="113" s="1"/>
  <c r="J15" i="113"/>
  <c r="K15" i="113" s="1"/>
  <c r="L15" i="113" s="1"/>
  <c r="J31" i="113"/>
  <c r="K31" i="113" s="1"/>
  <c r="L31" i="113" s="1"/>
  <c r="J39" i="113"/>
  <c r="K39" i="113" s="1"/>
  <c r="L39" i="113" s="1"/>
  <c r="J63" i="113"/>
  <c r="K63" i="113" s="1"/>
  <c r="L63" i="113" s="1"/>
  <c r="J79" i="113"/>
  <c r="K79" i="113" s="1"/>
  <c r="L79" i="113" s="1"/>
  <c r="J95" i="113"/>
  <c r="K95" i="113" s="1"/>
  <c r="L95" i="113" s="1"/>
  <c r="K85" i="113"/>
  <c r="L85" i="113" s="1"/>
  <c r="K37" i="113"/>
  <c r="L37" i="113" s="1"/>
  <c r="K21" i="113"/>
  <c r="L21" i="113" s="1"/>
  <c r="L13" i="113"/>
  <c r="L29" i="113"/>
  <c r="L53" i="113"/>
  <c r="L69" i="113"/>
  <c r="L77" i="113"/>
  <c r="L93" i="113"/>
  <c r="L104" i="113"/>
  <c r="K5" i="113"/>
  <c r="K8" i="113"/>
  <c r="L8" i="113" s="1"/>
  <c r="K16" i="113"/>
  <c r="L16" i="113" s="1"/>
  <c r="K24" i="113"/>
  <c r="L24" i="113" s="1"/>
  <c r="K32" i="113"/>
  <c r="L32" i="113" s="1"/>
  <c r="K40" i="113"/>
  <c r="L40" i="113" s="1"/>
  <c r="K48" i="113"/>
  <c r="L48" i="113" s="1"/>
  <c r="K56" i="113"/>
  <c r="L56" i="113" s="1"/>
  <c r="K72" i="113"/>
  <c r="L72" i="113" s="1"/>
  <c r="K96" i="113"/>
  <c r="L96" i="113" s="1"/>
  <c r="K10" i="113"/>
  <c r="L10" i="113" s="1"/>
  <c r="K18" i="113"/>
  <c r="L18" i="113" s="1"/>
  <c r="K26" i="113"/>
  <c r="L26" i="113" s="1"/>
  <c r="K34" i="113"/>
  <c r="L34" i="113" s="1"/>
  <c r="K42" i="113"/>
  <c r="L42" i="113" s="1"/>
  <c r="K50" i="113"/>
  <c r="L50" i="113" s="1"/>
  <c r="K58" i="113"/>
  <c r="L58" i="113" s="1"/>
  <c r="K66" i="113"/>
  <c r="L66" i="113" s="1"/>
  <c r="K74" i="113"/>
  <c r="L74" i="113" s="1"/>
  <c r="K82" i="113"/>
  <c r="L82" i="113" s="1"/>
  <c r="K90" i="113"/>
  <c r="L90" i="113" s="1"/>
  <c r="K98" i="113"/>
  <c r="L98" i="113" s="1"/>
  <c r="K12" i="113"/>
  <c r="L12" i="113" s="1"/>
  <c r="K20" i="113"/>
  <c r="L20" i="113" s="1"/>
  <c r="K28" i="113"/>
  <c r="L28" i="113" s="1"/>
  <c r="K36" i="113"/>
  <c r="L36" i="113" s="1"/>
  <c r="K44" i="113"/>
  <c r="L44" i="113" s="1"/>
  <c r="K52" i="113"/>
  <c r="L52" i="113" s="1"/>
  <c r="K60" i="113"/>
  <c r="L60" i="113" s="1"/>
  <c r="K68" i="113"/>
  <c r="L68" i="113" s="1"/>
  <c r="K76" i="113"/>
  <c r="L76" i="113" s="1"/>
  <c r="K84" i="113"/>
  <c r="L84" i="113" s="1"/>
  <c r="K92" i="113"/>
  <c r="L92" i="113" s="1"/>
  <c r="K100" i="113"/>
  <c r="L100" i="113" s="1"/>
  <c r="K6" i="113"/>
  <c r="L6" i="113" s="1"/>
  <c r="K14" i="113"/>
  <c r="L14" i="113" s="1"/>
  <c r="K22" i="113"/>
  <c r="L22" i="113" s="1"/>
  <c r="K30" i="113"/>
  <c r="L30" i="113" s="1"/>
  <c r="K38" i="113"/>
  <c r="L38" i="113" s="1"/>
  <c r="K46" i="113"/>
  <c r="L46" i="113" s="1"/>
  <c r="K54" i="113"/>
  <c r="L54" i="113" s="1"/>
  <c r="K62" i="113"/>
  <c r="L62" i="113" s="1"/>
  <c r="K70" i="113"/>
  <c r="L70" i="113" s="1"/>
  <c r="K78" i="113"/>
  <c r="L78" i="113" s="1"/>
  <c r="K86" i="113"/>
  <c r="L86" i="113" s="1"/>
  <c r="K94" i="113"/>
  <c r="L94" i="113" s="1"/>
  <c r="K64" i="113"/>
  <c r="L64" i="113" s="1"/>
  <c r="K80" i="113"/>
  <c r="L80" i="113" s="1"/>
  <c r="K88" i="113"/>
  <c r="L88" i="113" s="1"/>
  <c r="K23" i="113"/>
  <c r="L23" i="113" s="1"/>
  <c r="K19" i="113"/>
  <c r="L19" i="113" s="1"/>
  <c r="K11" i="113"/>
  <c r="L11" i="113" s="1"/>
  <c r="I65" i="113"/>
  <c r="C104" i="125"/>
  <c r="C103" i="125"/>
  <c r="C102" i="125"/>
  <c r="C101" i="125"/>
  <c r="C100" i="125"/>
  <c r="C99" i="125"/>
  <c r="C98" i="125"/>
  <c r="C97" i="125"/>
  <c r="C96" i="125"/>
  <c r="C95" i="125"/>
  <c r="C94" i="125"/>
  <c r="C93" i="125"/>
  <c r="C92" i="125"/>
  <c r="C91" i="125"/>
  <c r="C90" i="125"/>
  <c r="C89" i="125"/>
  <c r="C88" i="125"/>
  <c r="C87" i="125"/>
  <c r="C86" i="125"/>
  <c r="C85" i="125"/>
  <c r="C84" i="125"/>
  <c r="C83" i="125"/>
  <c r="C82" i="125"/>
  <c r="C81" i="125"/>
  <c r="C80" i="125"/>
  <c r="C79" i="125"/>
  <c r="C78" i="125"/>
  <c r="C77" i="125"/>
  <c r="C76" i="125"/>
  <c r="C75" i="125"/>
  <c r="C74" i="125"/>
  <c r="C73" i="125"/>
  <c r="C72" i="125"/>
  <c r="C71" i="125"/>
  <c r="C70" i="125"/>
  <c r="C69" i="125"/>
  <c r="C68" i="125"/>
  <c r="C67" i="125"/>
  <c r="C66" i="125"/>
  <c r="C65" i="125"/>
  <c r="C64" i="125"/>
  <c r="C63" i="125"/>
  <c r="C62" i="125"/>
  <c r="C61" i="125"/>
  <c r="C60" i="125"/>
  <c r="C59" i="125"/>
  <c r="C58" i="125"/>
  <c r="C57" i="125"/>
  <c r="C56" i="125"/>
  <c r="C55" i="125"/>
  <c r="C54" i="125"/>
  <c r="C53" i="125"/>
  <c r="C52" i="125"/>
  <c r="C51" i="125"/>
  <c r="C50" i="125"/>
  <c r="C49" i="125"/>
  <c r="C48" i="125"/>
  <c r="C47" i="125"/>
  <c r="C46" i="125"/>
  <c r="C45" i="125"/>
  <c r="C44" i="125"/>
  <c r="C43" i="125"/>
  <c r="C42" i="125"/>
  <c r="C41" i="125"/>
  <c r="C40" i="125"/>
  <c r="C39" i="125"/>
  <c r="C38" i="125"/>
  <c r="C37" i="125"/>
  <c r="C36" i="125"/>
  <c r="C35" i="125"/>
  <c r="C34" i="125"/>
  <c r="C33" i="125"/>
  <c r="C32" i="125"/>
  <c r="C31" i="125"/>
  <c r="C30" i="125"/>
  <c r="C29" i="125"/>
  <c r="C28" i="125"/>
  <c r="C27" i="125"/>
  <c r="C26" i="125"/>
  <c r="C25" i="125"/>
  <c r="C24" i="125"/>
  <c r="C23" i="125"/>
  <c r="C22" i="125"/>
  <c r="C21" i="125"/>
  <c r="C20" i="125"/>
  <c r="C19" i="125"/>
  <c r="C18" i="125"/>
  <c r="C17" i="125"/>
  <c r="C16" i="125"/>
  <c r="C15" i="125"/>
  <c r="C14" i="125"/>
  <c r="C13" i="125"/>
  <c r="C12" i="125"/>
  <c r="C11" i="125"/>
  <c r="C10" i="125"/>
  <c r="C9" i="125"/>
  <c r="C8" i="125"/>
  <c r="C7" i="125"/>
  <c r="C6" i="125"/>
  <c r="C5" i="125"/>
  <c r="I93" i="113" l="1"/>
  <c r="I34" i="113"/>
  <c r="I76" i="113"/>
  <c r="I103" i="113"/>
  <c r="I44" i="113"/>
  <c r="I29" i="113"/>
  <c r="I98" i="113"/>
  <c r="I33" i="113"/>
  <c r="I12" i="113"/>
  <c r="I61" i="113"/>
  <c r="I66" i="113"/>
  <c r="I6" i="113"/>
  <c r="I70" i="113"/>
  <c r="I94" i="113"/>
  <c r="I99" i="113"/>
  <c r="I67" i="113"/>
  <c r="I35" i="113"/>
  <c r="I71" i="113"/>
  <c r="I101" i="113"/>
  <c r="I64" i="113"/>
  <c r="I46" i="113"/>
  <c r="I31" i="113"/>
  <c r="I72" i="113"/>
  <c r="I102" i="113"/>
  <c r="I41" i="113"/>
  <c r="I68" i="113"/>
  <c r="I69" i="113"/>
  <c r="I5" i="113"/>
  <c r="I58" i="113"/>
  <c r="I104" i="113"/>
  <c r="I54" i="113"/>
  <c r="I62" i="113"/>
  <c r="I75" i="113"/>
  <c r="I43" i="113"/>
  <c r="I11" i="113"/>
  <c r="I48" i="113"/>
  <c r="I14" i="113"/>
  <c r="I63" i="113"/>
  <c r="I8" i="113"/>
  <c r="I39" i="113"/>
  <c r="I23" i="113"/>
  <c r="I81" i="113"/>
  <c r="I49" i="113"/>
  <c r="I17" i="113"/>
  <c r="I28" i="113"/>
  <c r="I92" i="113"/>
  <c r="I77" i="113"/>
  <c r="I13" i="113"/>
  <c r="I89" i="113"/>
  <c r="I57" i="113"/>
  <c r="I25" i="113"/>
  <c r="I20" i="113"/>
  <c r="I52" i="113"/>
  <c r="I84" i="113"/>
  <c r="I85" i="113"/>
  <c r="I53" i="113"/>
  <c r="I21" i="113"/>
  <c r="I10" i="113"/>
  <c r="I42" i="113"/>
  <c r="I74" i="113"/>
  <c r="I22" i="113"/>
  <c r="I86" i="113"/>
  <c r="I91" i="113"/>
  <c r="I59" i="113"/>
  <c r="I27" i="113"/>
  <c r="I16" i="113"/>
  <c r="I80" i="113"/>
  <c r="I78" i="113"/>
  <c r="I95" i="113"/>
  <c r="I15" i="113"/>
  <c r="I87" i="113"/>
  <c r="I7" i="113"/>
  <c r="I97" i="113"/>
  <c r="I24" i="113"/>
  <c r="I73" i="113"/>
  <c r="I9" i="113"/>
  <c r="I36" i="113"/>
  <c r="I100" i="113"/>
  <c r="I37" i="113"/>
  <c r="I26" i="113"/>
  <c r="I90" i="113"/>
  <c r="I60" i="113"/>
  <c r="I45" i="113"/>
  <c r="I18" i="113"/>
  <c r="I50" i="113"/>
  <c r="I82" i="113"/>
  <c r="I38" i="113"/>
  <c r="I30" i="113"/>
  <c r="I83" i="113"/>
  <c r="I51" i="113"/>
  <c r="I19" i="113"/>
  <c r="I32" i="113"/>
  <c r="I96" i="113"/>
  <c r="I47" i="113"/>
  <c r="I79" i="113"/>
  <c r="I55" i="113"/>
  <c r="I56" i="113"/>
  <c r="I40" i="113"/>
  <c r="K105" i="113"/>
  <c r="J105" i="113"/>
  <c r="L5" i="113"/>
  <c r="L105" i="113" s="1"/>
  <c r="I105" i="113" l="1"/>
  <c r="F8" i="4" l="1"/>
  <c r="H8" i="4" s="1"/>
  <c r="F31" i="4"/>
  <c r="H31" i="4" s="1"/>
  <c r="F36" i="4"/>
  <c r="H36" i="4" s="1"/>
  <c r="F44" i="4"/>
  <c r="F35" i="4"/>
  <c r="H35" i="4" s="1"/>
  <c r="F32" i="4"/>
  <c r="H32" i="4" s="1"/>
  <c r="E61" i="4"/>
  <c r="H44" i="4" l="1"/>
  <c r="F25" i="4"/>
  <c r="H25" i="4" s="1"/>
  <c r="F40" i="4"/>
  <c r="H40" i="4" s="1"/>
  <c r="F11" i="4"/>
  <c r="H11" i="4" s="1"/>
  <c r="F33" i="4"/>
  <c r="H33" i="4" s="1"/>
  <c r="F9" i="4"/>
  <c r="H9" i="4" s="1"/>
  <c r="F13" i="4"/>
  <c r="H13" i="4" s="1"/>
  <c r="F54" i="4"/>
  <c r="H54" i="4" s="1"/>
  <c r="F43" i="4"/>
  <c r="H43" i="4" s="1"/>
  <c r="F14" i="4"/>
  <c r="H14" i="4" s="1"/>
  <c r="F53" i="4"/>
  <c r="H53" i="4" s="1"/>
  <c r="F42" i="4"/>
  <c r="H42" i="4" s="1"/>
  <c r="F24" i="4"/>
  <c r="H24" i="4" s="1"/>
  <c r="F58" i="4"/>
  <c r="H58" i="4" s="1"/>
  <c r="F52" i="4"/>
  <c r="H52" i="4" s="1"/>
  <c r="F10" i="4"/>
  <c r="H10" i="4" s="1"/>
  <c r="F23" i="4"/>
  <c r="H23" i="4" s="1"/>
  <c r="F39" i="4"/>
  <c r="H39" i="4" s="1"/>
  <c r="F6" i="4"/>
  <c r="H6" i="4" s="1"/>
  <c r="F38" i="4"/>
  <c r="H38" i="4" s="1"/>
  <c r="F28" i="4"/>
  <c r="H28" i="4" s="1"/>
  <c r="F48" i="4"/>
  <c r="H48" i="4" s="1"/>
  <c r="F26" i="4"/>
  <c r="H26" i="4" s="1"/>
  <c r="F57" i="4"/>
  <c r="F37" i="4"/>
  <c r="H37" i="4" s="1"/>
  <c r="F50" i="4"/>
  <c r="H50" i="4" s="1"/>
  <c r="F22" i="4"/>
  <c r="H22" i="4" s="1"/>
  <c r="F17" i="4"/>
  <c r="H17" i="4" s="1"/>
  <c r="F29" i="4"/>
  <c r="H29" i="4" s="1"/>
  <c r="F49" i="4"/>
  <c r="H49" i="4" s="1"/>
  <c r="F21" i="4"/>
  <c r="H21" i="4" s="1"/>
  <c r="F34" i="4"/>
  <c r="H34" i="4" s="1"/>
  <c r="F19" i="4"/>
  <c r="H19" i="4" s="1"/>
  <c r="F45" i="4"/>
  <c r="H45" i="4" s="1"/>
  <c r="F41" i="4"/>
  <c r="H41" i="4" s="1"/>
  <c r="F18" i="4"/>
  <c r="H18" i="4" s="1"/>
  <c r="F5" i="4"/>
  <c r="F15" i="4"/>
  <c r="H15" i="4" s="1"/>
  <c r="F51" i="4"/>
  <c r="H51" i="4" s="1"/>
  <c r="F16" i="4"/>
  <c r="H16" i="4" s="1"/>
  <c r="F20" i="4"/>
  <c r="H20" i="4" s="1"/>
  <c r="F7" i="4"/>
  <c r="H7" i="4" s="1"/>
  <c r="F46" i="4"/>
  <c r="H46" i="4" s="1"/>
  <c r="H57" i="4" l="1"/>
  <c r="F61" i="4"/>
  <c r="E57" i="125" s="1"/>
  <c r="H5" i="4"/>
  <c r="D72" i="125"/>
  <c r="D96" i="125"/>
  <c r="D82" i="125"/>
  <c r="D37" i="125"/>
  <c r="D65" i="125"/>
  <c r="D88" i="125"/>
  <c r="D99" i="125"/>
  <c r="D12" i="125"/>
  <c r="D5" i="125"/>
  <c r="D31" i="125"/>
  <c r="D55" i="125"/>
  <c r="D22" i="125"/>
  <c r="D41" i="125"/>
  <c r="D89" i="125"/>
  <c r="D77" i="125"/>
  <c r="D29" i="125"/>
  <c r="D44" i="125"/>
  <c r="D64" i="125"/>
  <c r="D20" i="125"/>
  <c r="D93" i="125"/>
  <c r="D18" i="125"/>
  <c r="D46" i="125"/>
  <c r="D7" i="125"/>
  <c r="D90" i="125"/>
  <c r="D33" i="125"/>
  <c r="D56" i="125"/>
  <c r="D50" i="125"/>
  <c r="D61" i="125"/>
  <c r="D34" i="125"/>
  <c r="D63" i="125"/>
  <c r="D52" i="125"/>
  <c r="D75" i="125"/>
  <c r="D102" i="125"/>
  <c r="D47" i="125"/>
  <c r="D48" i="125"/>
  <c r="D66" i="125"/>
  <c r="D74" i="125"/>
  <c r="D97" i="125"/>
  <c r="D23" i="125"/>
  <c r="D84" i="125"/>
  <c r="D32" i="125"/>
  <c r="D43" i="125"/>
  <c r="D11" i="125"/>
  <c r="D83" i="125"/>
  <c r="D101" i="125"/>
  <c r="D26" i="125"/>
  <c r="D25" i="125"/>
  <c r="D38" i="125"/>
  <c r="D40" i="125"/>
  <c r="D86" i="125"/>
  <c r="D59" i="125"/>
  <c r="D98" i="125"/>
  <c r="D100" i="125"/>
  <c r="D10" i="125"/>
  <c r="D70" i="125"/>
  <c r="D6" i="125"/>
  <c r="D92" i="125"/>
  <c r="D13" i="125"/>
  <c r="D27" i="125"/>
  <c r="D49" i="125"/>
  <c r="D103" i="125"/>
  <c r="D24" i="125"/>
  <c r="D21" i="125"/>
  <c r="D60" i="125"/>
  <c r="D81" i="125"/>
  <c r="D87" i="125"/>
  <c r="D80" i="125"/>
  <c r="D85" i="125"/>
  <c r="D35" i="125"/>
  <c r="D76" i="125"/>
  <c r="D36" i="125"/>
  <c r="D9" i="125"/>
  <c r="D14" i="125"/>
  <c r="D54" i="125"/>
  <c r="D57" i="125"/>
  <c r="D67" i="125"/>
  <c r="D39" i="125"/>
  <c r="D79" i="125"/>
  <c r="D42" i="125"/>
  <c r="D45" i="125"/>
  <c r="D19" i="125"/>
  <c r="D30" i="125"/>
  <c r="D62" i="125"/>
  <c r="D51" i="125"/>
  <c r="D71" i="125"/>
  <c r="D17" i="125"/>
  <c r="D78" i="125"/>
  <c r="D15" i="125"/>
  <c r="D69" i="125"/>
  <c r="D8" i="125"/>
  <c r="D104" i="125"/>
  <c r="D68" i="125"/>
  <c r="D73" i="125"/>
  <c r="D95" i="125"/>
  <c r="D16" i="125"/>
  <c r="D28" i="125"/>
  <c r="D58" i="125"/>
  <c r="D94" i="125"/>
  <c r="D53" i="125"/>
  <c r="D91" i="125"/>
  <c r="H61" i="4" l="1"/>
  <c r="E98" i="125"/>
  <c r="F98" i="125" s="1"/>
  <c r="E62" i="125"/>
  <c r="F62" i="125" s="1"/>
  <c r="E92" i="125"/>
  <c r="F92" i="125" s="1"/>
  <c r="E12" i="125"/>
  <c r="F12" i="125" s="1"/>
  <c r="E10" i="125"/>
  <c r="F10" i="125" s="1"/>
  <c r="E45" i="125"/>
  <c r="E13" i="125"/>
  <c r="F13" i="125" s="1"/>
  <c r="E18" i="125"/>
  <c r="F18" i="125" s="1"/>
  <c r="E100" i="125"/>
  <c r="F100" i="125" s="1"/>
  <c r="E29" i="125"/>
  <c r="F29" i="125" s="1"/>
  <c r="E96" i="125"/>
  <c r="F96" i="125" s="1"/>
  <c r="E47" i="125"/>
  <c r="F47" i="125" s="1"/>
  <c r="E55" i="125"/>
  <c r="F55" i="125" s="1"/>
  <c r="E60" i="125"/>
  <c r="F60" i="125" s="1"/>
  <c r="E85" i="125"/>
  <c r="F85" i="125" s="1"/>
  <c r="E39" i="125"/>
  <c r="F39" i="125" s="1"/>
  <c r="E89" i="125"/>
  <c r="F89" i="125" s="1"/>
  <c r="E83" i="125"/>
  <c r="F83" i="125" s="1"/>
  <c r="E81" i="125"/>
  <c r="F81" i="125" s="1"/>
  <c r="E103" i="125"/>
  <c r="F103" i="125" s="1"/>
  <c r="E16" i="125"/>
  <c r="F16" i="125" s="1"/>
  <c r="E101" i="125"/>
  <c r="F101" i="125" s="1"/>
  <c r="E6" i="125"/>
  <c r="F6" i="125" s="1"/>
  <c r="E97" i="125"/>
  <c r="F97" i="125" s="1"/>
  <c r="E51" i="125"/>
  <c r="F51" i="125" s="1"/>
  <c r="E58" i="125"/>
  <c r="F58" i="125" s="1"/>
  <c r="E52" i="125"/>
  <c r="F52" i="125" s="1"/>
  <c r="E8" i="125"/>
  <c r="F8" i="125" s="1"/>
  <c r="E93" i="125"/>
  <c r="F93" i="125" s="1"/>
  <c r="E19" i="125"/>
  <c r="F19" i="125" s="1"/>
  <c r="E59" i="125"/>
  <c r="F59" i="125" s="1"/>
  <c r="E80" i="125"/>
  <c r="F80" i="125" s="1"/>
  <c r="E50" i="125"/>
  <c r="F50" i="125" s="1"/>
  <c r="E77" i="125"/>
  <c r="F77" i="125" s="1"/>
  <c r="E104" i="125"/>
  <c r="F104" i="125" s="1"/>
  <c r="E88" i="125"/>
  <c r="F88" i="125" s="1"/>
  <c r="E15" i="125"/>
  <c r="E72" i="125"/>
  <c r="F72" i="125" s="1"/>
  <c r="E73" i="125"/>
  <c r="F73" i="125" s="1"/>
  <c r="E94" i="125"/>
  <c r="F94" i="125" s="1"/>
  <c r="E23" i="125"/>
  <c r="F23" i="125" s="1"/>
  <c r="E76" i="125"/>
  <c r="F76" i="125" s="1"/>
  <c r="E63" i="125"/>
  <c r="F63" i="125" s="1"/>
  <c r="E9" i="125"/>
  <c r="F9" i="125" s="1"/>
  <c r="E56" i="125"/>
  <c r="F56" i="125" s="1"/>
  <c r="E75" i="125"/>
  <c r="F75" i="125" s="1"/>
  <c r="E46" i="125"/>
  <c r="F46" i="125" s="1"/>
  <c r="E86" i="125"/>
  <c r="F86" i="125" s="1"/>
  <c r="E21" i="125"/>
  <c r="F21" i="125" s="1"/>
  <c r="E33" i="125"/>
  <c r="F33" i="125" s="1"/>
  <c r="E67" i="125"/>
  <c r="F67" i="125" s="1"/>
  <c r="E69" i="125"/>
  <c r="F69" i="125" s="1"/>
  <c r="E95" i="125"/>
  <c r="F95" i="125" s="1"/>
  <c r="E25" i="125"/>
  <c r="F25" i="125" s="1"/>
  <c r="E53" i="125"/>
  <c r="F53" i="125" s="1"/>
  <c r="E30" i="125"/>
  <c r="F30" i="125" s="1"/>
  <c r="E70" i="125"/>
  <c r="F70" i="125" s="1"/>
  <c r="E71" i="125"/>
  <c r="F71" i="125" s="1"/>
  <c r="E84" i="125"/>
  <c r="F84" i="125" s="1"/>
  <c r="E68" i="125"/>
  <c r="F68" i="125" s="1"/>
  <c r="E90" i="125"/>
  <c r="F90" i="125" s="1"/>
  <c r="E5" i="125"/>
  <c r="F5" i="125" s="1"/>
  <c r="E102" i="125"/>
  <c r="F102" i="125" s="1"/>
  <c r="E49" i="125"/>
  <c r="F49" i="125" s="1"/>
  <c r="E64" i="125"/>
  <c r="F64" i="125" s="1"/>
  <c r="E26" i="125"/>
  <c r="F26" i="125" s="1"/>
  <c r="E11" i="125"/>
  <c r="F11" i="125" s="1"/>
  <c r="E28" i="125"/>
  <c r="E22" i="125"/>
  <c r="F22" i="125" s="1"/>
  <c r="E44" i="125"/>
  <c r="F44" i="125" s="1"/>
  <c r="E87" i="125"/>
  <c r="F87" i="125" s="1"/>
  <c r="E99" i="125"/>
  <c r="F99" i="125" s="1"/>
  <c r="E48" i="125"/>
  <c r="F48" i="125" s="1"/>
  <c r="E66" i="125"/>
  <c r="F66" i="125" s="1"/>
  <c r="E20" i="125"/>
  <c r="F20" i="125" s="1"/>
  <c r="E65" i="125"/>
  <c r="F65" i="125" s="1"/>
  <c r="E32" i="125"/>
  <c r="F32" i="125" s="1"/>
  <c r="E34" i="125"/>
  <c r="F34" i="125" s="1"/>
  <c r="E36" i="125"/>
  <c r="F36" i="125" s="1"/>
  <c r="E61" i="125"/>
  <c r="F61" i="125" s="1"/>
  <c r="E24" i="125"/>
  <c r="F24" i="125" s="1"/>
  <c r="E35" i="125"/>
  <c r="F35" i="125" s="1"/>
  <c r="E7" i="125"/>
  <c r="F7" i="125" s="1"/>
  <c r="E42" i="125"/>
  <c r="F42" i="125" s="1"/>
  <c r="E82" i="125"/>
  <c r="F82" i="125" s="1"/>
  <c r="E74" i="125"/>
  <c r="F74" i="125" s="1"/>
  <c r="E27" i="125"/>
  <c r="F27" i="125" s="1"/>
  <c r="E31" i="125"/>
  <c r="F31" i="125" s="1"/>
  <c r="E41" i="125"/>
  <c r="F41" i="125" s="1"/>
  <c r="E43" i="125"/>
  <c r="F43" i="125" s="1"/>
  <c r="E37" i="125"/>
  <c r="F37" i="125" s="1"/>
  <c r="E79" i="125"/>
  <c r="F79" i="125" s="1"/>
  <c r="E38" i="125"/>
  <c r="F38" i="125" s="1"/>
  <c r="E91" i="125"/>
  <c r="F91" i="125" s="1"/>
  <c r="E54" i="125"/>
  <c r="F54" i="125" s="1"/>
  <c r="E14" i="125"/>
  <c r="F14" i="125" s="1"/>
  <c r="E78" i="125"/>
  <c r="F78" i="125" s="1"/>
  <c r="E17" i="125"/>
  <c r="F17" i="125" s="1"/>
  <c r="E40" i="125"/>
  <c r="F40" i="125" s="1"/>
  <c r="F28" i="125"/>
  <c r="F15" i="125"/>
  <c r="F45" i="125"/>
  <c r="F57" i="125"/>
  <c r="D106" i="125"/>
  <c r="E106" i="125" l="1"/>
  <c r="F106" i="125"/>
</calcChain>
</file>

<file path=xl/sharedStrings.xml><?xml version="1.0" encoding="utf-8"?>
<sst xmlns="http://schemas.openxmlformats.org/spreadsheetml/2006/main" count="577" uniqueCount="487">
  <si>
    <t>001</t>
  </si>
  <si>
    <t>015</t>
  </si>
  <si>
    <t>HOSP INPT-GENERAL</t>
  </si>
  <si>
    <t>019</t>
  </si>
  <si>
    <t>HOSP INPT-SPECIALITY</t>
  </si>
  <si>
    <t>017</t>
  </si>
  <si>
    <t>HOSP INPT-MTL,  SO &lt; 21</t>
  </si>
  <si>
    <t>043</t>
  </si>
  <si>
    <t>HOSP OUTPT-MTL,  SO &lt;21</t>
  </si>
  <si>
    <t>041</t>
  </si>
  <si>
    <t>HOSP INPT-MTL, NSO &lt; 21</t>
  </si>
  <si>
    <t>058</t>
  </si>
  <si>
    <t>HOSP INPT-MTL, NSO &gt; 65</t>
  </si>
  <si>
    <t>018</t>
  </si>
  <si>
    <t>HOSP INPT-MTL,  SO &gt; 65</t>
  </si>
  <si>
    <t>025</t>
  </si>
  <si>
    <t>HOSP OUTPT-MTL,  SO &gt;65</t>
  </si>
  <si>
    <t>044</t>
  </si>
  <si>
    <t>HOSP OUTPT-MTL, NSO</t>
  </si>
  <si>
    <t>035</t>
  </si>
  <si>
    <t>LTC-SNF SO AND NSO</t>
  </si>
  <si>
    <t>036</t>
  </si>
  <si>
    <t>NF-SNF SWING BEDS</t>
  </si>
  <si>
    <t>020</t>
  </si>
  <si>
    <t>LTC-ICF SO AND NSO</t>
  </si>
  <si>
    <t>022</t>
  </si>
  <si>
    <t>NF-ICF SWING BEDS</t>
  </si>
  <si>
    <t>047</t>
  </si>
  <si>
    <t>LTC-ICF MRC, NSO</t>
  </si>
  <si>
    <t>021</t>
  </si>
  <si>
    <t>LTC-ICF MRC,  SO</t>
  </si>
  <si>
    <t>027</t>
  </si>
  <si>
    <t>PHYSICIAN</t>
  </si>
  <si>
    <t>007</t>
  </si>
  <si>
    <t>DENTAL</t>
  </si>
  <si>
    <t>029</t>
  </si>
  <si>
    <t>OPTICAL SUPPLIES</t>
  </si>
  <si>
    <t>028</t>
  </si>
  <si>
    <t>CHIROPRACTIC</t>
  </si>
  <si>
    <t>030</t>
  </si>
  <si>
    <t>OPTICAL</t>
  </si>
  <si>
    <t>046</t>
  </si>
  <si>
    <t>PODIATRY</t>
  </si>
  <si>
    <t>016</t>
  </si>
  <si>
    <t>HOSP OUTPT-GENERAL</t>
  </si>
  <si>
    <t>045</t>
  </si>
  <si>
    <t>HOSP OUTPT-SPECIALITY</t>
  </si>
  <si>
    <t>004</t>
  </si>
  <si>
    <t>003</t>
  </si>
  <si>
    <t>CLINICS-HEALTH DEPT</t>
  </si>
  <si>
    <t>002</t>
  </si>
  <si>
    <t>CLINICS-FREE STANDING</t>
  </si>
  <si>
    <t>006</t>
  </si>
  <si>
    <t>CLINICS-RURAL HEALTH</t>
  </si>
  <si>
    <t>080</t>
  </si>
  <si>
    <t>023</t>
  </si>
  <si>
    <t>LAB AND X-RAY</t>
  </si>
  <si>
    <t>014</t>
  </si>
  <si>
    <t>HOME HEALTH</t>
  </si>
  <si>
    <t>032</t>
  </si>
  <si>
    <t>PRESCRIBED DRUGS</t>
  </si>
  <si>
    <t>024</t>
  </si>
  <si>
    <t>FAMILY PLAN-STERILIZATION</t>
  </si>
  <si>
    <t>010</t>
  </si>
  <si>
    <t>FAMILY PLAN-HOSP INPT</t>
  </si>
  <si>
    <t>011</t>
  </si>
  <si>
    <t>FAMILY PLAN-HOSP OUTPT</t>
  </si>
  <si>
    <t>012</t>
  </si>
  <si>
    <t>FAMILY PLAN-PHYSICIAN</t>
  </si>
  <si>
    <t>038</t>
  </si>
  <si>
    <t>FAMILY PLAN-HEALTH DEPT</t>
  </si>
  <si>
    <t>008</t>
  </si>
  <si>
    <t>FAMILY PLAN-FREE STANDING</t>
  </si>
  <si>
    <t>081</t>
  </si>
  <si>
    <t>033</t>
  </si>
  <si>
    <t>HEALTH CHECK-HEALTH DEPT</t>
  </si>
  <si>
    <t>PART B BUY-IN NON CASH</t>
  </si>
  <si>
    <t>PART B BUY-IN CAT NEEDY</t>
  </si>
  <si>
    <t>AMBULANCE</t>
  </si>
  <si>
    <t>013</t>
  </si>
  <si>
    <t>HEARING AIDS</t>
  </si>
  <si>
    <t>053</t>
  </si>
  <si>
    <t>PERSONAL CARE</t>
  </si>
  <si>
    <t>073</t>
  </si>
  <si>
    <t>061</t>
  </si>
  <si>
    <t>034</t>
  </si>
  <si>
    <t>037</t>
  </si>
  <si>
    <t>031</t>
  </si>
  <si>
    <t>FAMILY PLAN-DRUGS</t>
  </si>
  <si>
    <t>069</t>
  </si>
  <si>
    <t>049</t>
  </si>
  <si>
    <t>084</t>
  </si>
  <si>
    <t>HIGH RISK INTERVENTION</t>
  </si>
  <si>
    <t>050</t>
  </si>
  <si>
    <t>HOSP OUTPT-EMERGENCY ROOM</t>
  </si>
  <si>
    <t>071</t>
  </si>
  <si>
    <t>NF-HEAD LEVEL OF CARE</t>
  </si>
  <si>
    <t>051</t>
  </si>
  <si>
    <t>072</t>
  </si>
  <si>
    <t>NF-VENT LEVEL OF CARE</t>
  </si>
  <si>
    <t>052</t>
  </si>
  <si>
    <t>055</t>
  </si>
  <si>
    <t>CAP-DISABLED</t>
  </si>
  <si>
    <t>056</t>
  </si>
  <si>
    <t>CAP-MENTALLY RETARDED</t>
  </si>
  <si>
    <t>057</t>
  </si>
  <si>
    <t>CAP-CHILDREN</t>
  </si>
  <si>
    <t>062</t>
  </si>
  <si>
    <t>CASE MANAGEMENT-FSO</t>
  </si>
  <si>
    <t>063</t>
  </si>
  <si>
    <t>054</t>
  </si>
  <si>
    <t>009</t>
  </si>
  <si>
    <t>NF-SNF SWING VENT CARE</t>
  </si>
  <si>
    <t>005</t>
  </si>
  <si>
    <t>064</t>
  </si>
  <si>
    <t>070</t>
  </si>
  <si>
    <t>078</t>
  </si>
  <si>
    <t>HMO PREMIUMS</t>
  </si>
  <si>
    <t>059</t>
  </si>
  <si>
    <t>HOME INFUSION THERAPY</t>
  </si>
  <si>
    <t>060</t>
  </si>
  <si>
    <t>HOSPICE</t>
  </si>
  <si>
    <t>PART A MEDICARE SUB-TOTAL</t>
  </si>
  <si>
    <t>PART B BUY-IN MQBQ</t>
  </si>
  <si>
    <t>PART B BUY-IN DUAL Q</t>
  </si>
  <si>
    <t>PART B BUY-IN MQBB</t>
  </si>
  <si>
    <t>PART B BUY-IN DUAL B</t>
  </si>
  <si>
    <t>065</t>
  </si>
  <si>
    <t>066</t>
  </si>
  <si>
    <t>067</t>
  </si>
  <si>
    <t>HEALTH CHECK-FQHC</t>
  </si>
  <si>
    <t>040</t>
  </si>
  <si>
    <t>HOSP INPT-INDIAN HEALTH</t>
  </si>
  <si>
    <t>042</t>
  </si>
  <si>
    <t>HOSP OUTPT-INDIAN HEALTH</t>
  </si>
  <si>
    <t>039</t>
  </si>
  <si>
    <t>NF-INDIAN HEALTH</t>
  </si>
  <si>
    <t>075</t>
  </si>
  <si>
    <t>083</t>
  </si>
  <si>
    <t>026</t>
  </si>
  <si>
    <t>048</t>
  </si>
  <si>
    <t>AMBULATORY SURG CENTER</t>
  </si>
  <si>
    <t>074</t>
  </si>
  <si>
    <t>085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</si>
  <si>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</si>
  <si>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</si>
  <si>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</si>
  <si>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</si>
  <si>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</si>
  <si>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</si>
  <si>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</si>
  <si>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</si>
  <si>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</si>
  <si>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</si>
  <si>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</si>
  <si>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</si>
  <si>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</si>
  <si>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</si>
  <si>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</si>
  <si>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</si>
  <si>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</si>
  <si>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</si>
  <si>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</si>
  <si>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</si>
  <si>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</si>
  <si>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</si>
  <si>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</si>
  <si>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</si>
  <si>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</si>
  <si>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</si>
  <si>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</si>
  <si>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</si>
  <si>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</si>
  <si>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</si>
  <si>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</si>
  <si>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</si>
  <si>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</si>
  <si>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</si>
  <si>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</si>
  <si>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</si>
  <si>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</si>
  <si>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</si>
  <si>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</si>
  <si>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</si>
  <si>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</si>
  <si>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</si>
  <si>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</si>
  <si>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</si>
  <si>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</si>
  <si>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</si>
  <si>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</si>
  <si>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</si>
  <si>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</si>
  <si>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</si>
  <si>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</si>
  <si>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</si>
  <si>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</si>
  <si>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</si>
  <si>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</si>
  <si>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</si>
  <si>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</si>
  <si>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</si>
  <si>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</si>
  <si>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</si>
  <si>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</si>
  <si>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</si>
  <si>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</si>
  <si>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</si>
  <si>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</si>
  <si>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</si>
  <si>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</si>
  <si>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</si>
  <si>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</si>
  <si>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</si>
  <si>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</si>
  <si>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</si>
  <si>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</si>
  <si>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</si>
  <si>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</si>
  <si>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</si>
  <si>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</si>
  <si>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</si>
  <si>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</si>
  <si>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</si>
  <si>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</si>
  <si>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</si>
  <si>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</si>
  <si>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</si>
  <si>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</si>
  <si>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</si>
  <si>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</si>
  <si>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</si>
  <si>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</si>
  <si>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</si>
  <si>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</si>
  <si>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</si>
  <si>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</si>
  <si>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</si>
  <si>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</si>
  <si>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</si>
  <si>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</si>
  <si>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</si>
  <si>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</si>
  <si>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</si>
  <si>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 xml:space="preserve"> DESCRIPTION</t>
  </si>
  <si>
    <t>CLINICS-MENTAL HEALTH</t>
  </si>
  <si>
    <t>GROUP HEALTH PLAN</t>
  </si>
  <si>
    <t>COUNTY</t>
  </si>
  <si>
    <t>105</t>
  </si>
  <si>
    <t>106</t>
  </si>
  <si>
    <t>101</t>
  </si>
  <si>
    <t>107</t>
  </si>
  <si>
    <t>108</t>
  </si>
  <si>
    <t>110</t>
  </si>
  <si>
    <t>111</t>
  </si>
  <si>
    <t>NCAS ACCOUNT NUMBER</t>
  </si>
  <si>
    <t>COS NUMBER</t>
  </si>
  <si>
    <t>CATEGORY OF SERVICE DESCRIPTION</t>
  </si>
  <si>
    <t>STATE
FP RATE</t>
  </si>
  <si>
    <t>CHECK COLUMN</t>
  </si>
  <si>
    <t>Double Click above for the Word file</t>
  </si>
  <si>
    <t>CAP AIDS</t>
  </si>
  <si>
    <t>HIV CASE MANAGEMENT</t>
  </si>
  <si>
    <t>HEALTH CHECK-INDIAN HEALTH</t>
  </si>
  <si>
    <t>HEALTH CHECK-RURAL HLTH CTR</t>
  </si>
  <si>
    <t>HEALTH CHECK-OTHER PROV</t>
  </si>
  <si>
    <t>FAMILY PLAN-RURAL HLTH CTR</t>
  </si>
  <si>
    <t>CASE MANAGEMENT-NFP</t>
  </si>
  <si>
    <t>HOSP INPT-LONG TERM CARE</t>
  </si>
  <si>
    <t>HOSP INPT-GENERAL-XOVERS</t>
  </si>
  <si>
    <t>HOSP OUTPT-GENERAL-XOVERS</t>
  </si>
  <si>
    <t>LOCAL EDUCATION AGENCIES-FSO</t>
  </si>
  <si>
    <t>DURABLE MED EQUIPMENT</t>
  </si>
  <si>
    <t>HOSP INPT-VENT CARE</t>
  </si>
  <si>
    <t>CLINICS-DHS IMMUNIZATIONS</t>
  </si>
  <si>
    <t>PHYSICAL MED-NON PHYSICIAN</t>
  </si>
  <si>
    <t>CLINICS-FQHC, CORE &amp; AMBULATORY</t>
  </si>
  <si>
    <t>FAMILY PLANNING-FQHC</t>
  </si>
  <si>
    <t>ACH - PCS BASIC</t>
  </si>
  <si>
    <t>ACH - PCS ENHANCED</t>
  </si>
  <si>
    <t>HOME HEALTH-INDIAN HEALTH</t>
  </si>
  <si>
    <t>TRANSPORTATION-CNTY ADMIN</t>
  </si>
  <si>
    <t>ACF-TRANSPORTATION</t>
  </si>
  <si>
    <t>PROVIDER TAX</t>
  </si>
  <si>
    <t>CAP CHOICE</t>
  </si>
  <si>
    <t>PART D PAYMENTS</t>
  </si>
  <si>
    <t>TOTALS</t>
  </si>
  <si>
    <t>RATIOS</t>
  </si>
  <si>
    <t>HOSPITAL INPATIENT GENERAL</t>
  </si>
  <si>
    <t>HOSPITAL INPATIENT SPECIALTY</t>
  </si>
  <si>
    <t>HOSPITAL INPT MENTAL NSO &lt; 21</t>
  </si>
  <si>
    <t>LTC NURSING FACILITY</t>
  </si>
  <si>
    <t>NF SNF SWING BEDS</t>
  </si>
  <si>
    <t>HOSPITAL OUTPATIENT GENERAL</t>
  </si>
  <si>
    <t>HOSPITAL OUTPATIENT SPECIALITY</t>
  </si>
  <si>
    <t>CLINICS HEALTH DEPT</t>
  </si>
  <si>
    <t>CLINICS FREE STANDING</t>
  </si>
  <si>
    <t>CLINICS RURAL HEALTH</t>
  </si>
  <si>
    <t>LABORATORY AND RADIOLOGY</t>
  </si>
  <si>
    <t>FAMILY PLANNING STERILIZATION</t>
  </si>
  <si>
    <t>HEALTH CHECK HEALTH DEPT</t>
  </si>
  <si>
    <t>PERSONAL CARE SERVICES</t>
  </si>
  <si>
    <t>HOSPITAL INPT  LONG TERM CARE</t>
  </si>
  <si>
    <t>HOSPITAL EMERGENCY ROOM</t>
  </si>
  <si>
    <t>NF HEAD LEVEL OF CARE</t>
  </si>
  <si>
    <t>NF VENT LEVEL OF CARE</t>
  </si>
  <si>
    <t>CAP DISABLED</t>
  </si>
  <si>
    <t>CAP MENTALLY RETARDED</t>
  </si>
  <si>
    <t>CAP CHILDREN</t>
  </si>
  <si>
    <t>LOCAL EDUCATION AGENCIES  FSO</t>
  </si>
  <si>
    <t>GROUP HEALTH PLANS</t>
  </si>
  <si>
    <t>DURABLE MEDICAL EQUIPMENT</t>
  </si>
  <si>
    <t>PRACTITIONER NOT PHYSICIAN</t>
  </si>
  <si>
    <t>CLINICS FQHC CORE &amp; AMBULATORY</t>
  </si>
  <si>
    <t>AMBULATORY SURGERY CENTER</t>
  </si>
  <si>
    <t>COUNTY TRANSPORTATION</t>
  </si>
  <si>
    <t xml:space="preserve">PART B MQBE BUYIN </t>
  </si>
  <si>
    <t>TOTAL REQUIREMENTS</t>
  </si>
  <si>
    <r>
      <t>MEDICAID</t>
    </r>
    <r>
      <rPr>
        <b/>
        <sz val="10"/>
        <color indexed="61"/>
        <rFont val="Arial"/>
        <family val="2"/>
      </rPr>
      <t xml:space="preserve"> ADMINISTRATIVE </t>
    </r>
    <r>
      <rPr>
        <b/>
        <sz val="10"/>
        <color indexed="12"/>
        <rFont val="Arial"/>
        <family val="2"/>
      </rPr>
      <t>EXPENDITURES</t>
    </r>
  </si>
  <si>
    <t>FEDERAL SHARE</t>
  </si>
  <si>
    <t>COUNTY SHARE</t>
  </si>
  <si>
    <t xml:space="preserve">(THESE ARE THE RATES THAT RESULT FROM THE BLENDING OF DIFFERENT MATCH RATES FOR </t>
  </si>
  <si>
    <t>NORMAL PROGRAM AID CATEGORIES AND THOSE WITH SPECIAL OR ENHANCED FMAP)</t>
  </si>
  <si>
    <t xml:space="preserve">COUNTY </t>
  </si>
  <si>
    <t>STATE SHARE</t>
  </si>
  <si>
    <t xml:space="preserve">  1. Alamance</t>
  </si>
  <si>
    <t xml:space="preserve">  2. Alexander</t>
  </si>
  <si>
    <t xml:space="preserve">  3. Alleghany</t>
  </si>
  <si>
    <t xml:space="preserve">  4. Anson</t>
  </si>
  <si>
    <t xml:space="preserve">  5. Ashe</t>
  </si>
  <si>
    <t xml:space="preserve">  6. Avery</t>
  </si>
  <si>
    <t xml:space="preserve">  7. Beaufort</t>
  </si>
  <si>
    <t xml:space="preserve">  8. Bertie</t>
  </si>
  <si>
    <t xml:space="preserve">  9. Bladen</t>
  </si>
  <si>
    <t xml:space="preserve"> 10. Brunswick</t>
  </si>
  <si>
    <t xml:space="preserve"> 11. Buncombe</t>
  </si>
  <si>
    <t xml:space="preserve"> 12. Burke</t>
  </si>
  <si>
    <t xml:space="preserve"> 13. Cabarrus</t>
  </si>
  <si>
    <t xml:space="preserve"> 14. Caldwell</t>
  </si>
  <si>
    <t xml:space="preserve"> 15. Camden</t>
  </si>
  <si>
    <t xml:space="preserve"> 16. Carteret</t>
  </si>
  <si>
    <t xml:space="preserve"> 17. Caswell</t>
  </si>
  <si>
    <t xml:space="preserve"> 18. Catawba</t>
  </si>
  <si>
    <t xml:space="preserve"> 19. Chatham</t>
  </si>
  <si>
    <t xml:space="preserve"> 20. Cherokee</t>
  </si>
  <si>
    <t xml:space="preserve"> 21. Chowan</t>
  </si>
  <si>
    <t xml:space="preserve"> 22. Clay</t>
  </si>
  <si>
    <t xml:space="preserve"> 23. Cleveland</t>
  </si>
  <si>
    <t xml:space="preserve"> 24. Columbus</t>
  </si>
  <si>
    <t xml:space="preserve"> 25. Craven</t>
  </si>
  <si>
    <t xml:space="preserve"> 26. Cumberland</t>
  </si>
  <si>
    <t xml:space="preserve"> 27. Currituck</t>
  </si>
  <si>
    <t xml:space="preserve"> 28. Dare</t>
  </si>
  <si>
    <t xml:space="preserve"> 29. Davidson</t>
  </si>
  <si>
    <t xml:space="preserve"> 30. Davie</t>
  </si>
  <si>
    <t xml:space="preserve"> 31. Duplin</t>
  </si>
  <si>
    <t xml:space="preserve"> 32. Durham</t>
  </si>
  <si>
    <t xml:space="preserve"> 33. Edgecombe</t>
  </si>
  <si>
    <t xml:space="preserve"> 34. Forsyth</t>
  </si>
  <si>
    <t xml:space="preserve"> 35. Franklin</t>
  </si>
  <si>
    <t xml:space="preserve"> 36. Gaston</t>
  </si>
  <si>
    <t xml:space="preserve"> 37. Gates</t>
  </si>
  <si>
    <t xml:space="preserve"> 38. Graham</t>
  </si>
  <si>
    <t xml:space="preserve"> 39. Granville</t>
  </si>
  <si>
    <t xml:space="preserve"> 40. Greene</t>
  </si>
  <si>
    <t xml:space="preserve"> 41. Guilford</t>
  </si>
  <si>
    <t xml:space="preserve"> 42. Halifax</t>
  </si>
  <si>
    <t xml:space="preserve"> 43. Harnett</t>
  </si>
  <si>
    <t xml:space="preserve"> 44. Haywood</t>
  </si>
  <si>
    <t xml:space="preserve"> 45. Henderson</t>
  </si>
  <si>
    <t xml:space="preserve"> 46. Hertford</t>
  </si>
  <si>
    <t xml:space="preserve"> 47. Hoke</t>
  </si>
  <si>
    <t xml:space="preserve"> 48. Hyde</t>
  </si>
  <si>
    <t xml:space="preserve"> 49. Iredell</t>
  </si>
  <si>
    <t xml:space="preserve"> 50. Jackson</t>
  </si>
  <si>
    <t xml:space="preserve"> 51. Johnston</t>
  </si>
  <si>
    <t xml:space="preserve"> 52. Jones</t>
  </si>
  <si>
    <t xml:space="preserve"> 53. Lee</t>
  </si>
  <si>
    <t xml:space="preserve"> 54. Lenoir</t>
  </si>
  <si>
    <t xml:space="preserve"> 55. Lincoln</t>
  </si>
  <si>
    <t xml:space="preserve"> 56. Macon</t>
  </si>
  <si>
    <t xml:space="preserve"> 57. Madison</t>
  </si>
  <si>
    <t xml:space="preserve"> 58. Martin</t>
  </si>
  <si>
    <t xml:space="preserve"> 59. McDowell</t>
  </si>
  <si>
    <t xml:space="preserve"> 60. Mecklenburg</t>
  </si>
  <si>
    <t xml:space="preserve"> 61. Mitchell</t>
  </si>
  <si>
    <t xml:space="preserve"> 62. Montgomery</t>
  </si>
  <si>
    <t xml:space="preserve"> 63. Moore</t>
  </si>
  <si>
    <t xml:space="preserve"> 64. Nash</t>
  </si>
  <si>
    <t xml:space="preserve"> 65. New Hanover</t>
  </si>
  <si>
    <t xml:space="preserve"> 66. Northampton</t>
  </si>
  <si>
    <t xml:space="preserve"> 67. Onslow</t>
  </si>
  <si>
    <t xml:space="preserve"> 68. Orange</t>
  </si>
  <si>
    <t xml:space="preserve"> 69. Pamlico</t>
  </si>
  <si>
    <t xml:space="preserve"> 70. Pasquotank</t>
  </si>
  <si>
    <t xml:space="preserve"> 71. Pender</t>
  </si>
  <si>
    <t xml:space="preserve"> 72. Perquimans</t>
  </si>
  <si>
    <t xml:space="preserve"> 73. Person</t>
  </si>
  <si>
    <t xml:space="preserve"> 74. Pitt</t>
  </si>
  <si>
    <t xml:space="preserve"> 75. Polk</t>
  </si>
  <si>
    <t xml:space="preserve"> 76. Randolph</t>
  </si>
  <si>
    <t xml:space="preserve"> 77. Richmond</t>
  </si>
  <si>
    <t xml:space="preserve"> 78. Robeson</t>
  </si>
  <si>
    <t xml:space="preserve"> 79. Rockingham</t>
  </si>
  <si>
    <t xml:space="preserve"> 80. Rowan</t>
  </si>
  <si>
    <t xml:space="preserve"> 81. Rutherford</t>
  </si>
  <si>
    <t xml:space="preserve"> 82. Sampson</t>
  </si>
  <si>
    <t xml:space="preserve"> 83. Scotland</t>
  </si>
  <si>
    <t xml:space="preserve"> 84. Stanly</t>
  </si>
  <si>
    <t xml:space="preserve"> 85. Stokes</t>
  </si>
  <si>
    <t xml:space="preserve"> 86. Surry</t>
  </si>
  <si>
    <t xml:space="preserve"> 87. Swain</t>
  </si>
  <si>
    <t xml:space="preserve"> 88. Transylvania</t>
  </si>
  <si>
    <t xml:space="preserve"> 89. Tyrrell</t>
  </si>
  <si>
    <t xml:space="preserve"> 90. Union</t>
  </si>
  <si>
    <t xml:space="preserve"> 91. Vance</t>
  </si>
  <si>
    <t xml:space="preserve"> 92. Wake</t>
  </si>
  <si>
    <t xml:space="preserve"> 93. Warren</t>
  </si>
  <si>
    <t xml:space="preserve"> 94. Washington</t>
  </si>
  <si>
    <t xml:space="preserve"> 95. Watauga</t>
  </si>
  <si>
    <t xml:space="preserve"> 96. Wayne</t>
  </si>
  <si>
    <t xml:space="preserve"> 97. Wilkes</t>
  </si>
  <si>
    <t xml:space="preserve"> 98. Wilson</t>
  </si>
  <si>
    <t xml:space="preserve"> 99. Yadkin</t>
  </si>
  <si>
    <t>100. Yancey</t>
  </si>
  <si>
    <t>ENHANCED FEDERAL
FP RATE</t>
  </si>
  <si>
    <t>REGULAR FEDERAL
FP RATE</t>
  </si>
  <si>
    <t>SFY 2013 COUNTY ADMINISTERED TRANSPORTATION</t>
  </si>
  <si>
    <t>Administrative $ From Monthly County Transportation Files</t>
  </si>
  <si>
    <t>5361CM085</t>
  </si>
  <si>
    <t>CARE MGMT PHYS CCNC NTWRK</t>
  </si>
  <si>
    <t>5361CM086</t>
  </si>
  <si>
    <t>5361CM087</t>
  </si>
  <si>
    <t>5361CM088</t>
  </si>
  <si>
    <t>5361PP070</t>
  </si>
  <si>
    <t>5361PP071</t>
  </si>
  <si>
    <t>5361PP072</t>
  </si>
  <si>
    <t>5361PP073</t>
  </si>
  <si>
    <t>5361PP074</t>
  </si>
  <si>
    <t>5361PP075</t>
  </si>
  <si>
    <t>5361PP076</t>
  </si>
  <si>
    <t>5361PP077</t>
  </si>
  <si>
    <t>Requirements</t>
  </si>
  <si>
    <t>CARE MGMT PHYSICIAN PMH</t>
  </si>
  <si>
    <t>CARE MGMT PHY PRG CASE MT</t>
  </si>
  <si>
    <t>CARE MGMT PHYS CHILD SV CRD</t>
  </si>
  <si>
    <t>PRV PYMTS - PH CAI&amp;CCNC PCP</t>
  </si>
  <si>
    <t>PR PT-PH CCNC ACD PCP MGT</t>
  </si>
  <si>
    <t>PR PMTS-CLIN HD PRIM CARE</t>
  </si>
  <si>
    <t>PP-CL HD CCNC ACD PCP MGT</t>
  </si>
  <si>
    <t>PR P-CLIN RH CAI&amp;CCNC PCP</t>
  </si>
  <si>
    <t>PP-CL RH CCNC ACD PCP MGT</t>
  </si>
  <si>
    <t>PR PMTS-FQHC CAI&amp;CCNC PCP</t>
  </si>
  <si>
    <t>PP-FQHC CCNC ACD PCP MGT</t>
  </si>
  <si>
    <t>State Share</t>
  </si>
  <si>
    <t>Fed Receipts</t>
  </si>
  <si>
    <t>PROJECTED COST FOR SFY 2016</t>
  </si>
  <si>
    <t>YEAR TO DATE DECEMBER 31, 2014</t>
  </si>
  <si>
    <t>SFY 2017 FINANCIAL PARTICIPATION RATES</t>
  </si>
  <si>
    <t>SFY 2017</t>
  </si>
  <si>
    <t>Federal Percentages Averaged From Fund 1310/1311 Certified Budget (BD307 SFY2016-17)</t>
  </si>
  <si>
    <t>DEPARTMENT OF HEALTH AND HUMAN SERVICES DIVISION OF HEALTH BENEFITS</t>
  </si>
  <si>
    <t>5361CM</t>
  </si>
  <si>
    <t>CARE MGMT PHYS</t>
  </si>
  <si>
    <t>5361PP</t>
  </si>
  <si>
    <t>PROVIDER PAYMENTS - CARE MGMT</t>
  </si>
  <si>
    <t>SFY 2024 PROJECTED MEDICAID PROGRAM SERVICES EXPENDITURES (BC 14445, FUND 1310, 1311, 1312, 1360, 1361 &amp; 1362)</t>
  </si>
  <si>
    <t>SFY 2024 REQUIREMENTS</t>
  </si>
  <si>
    <t>SFY 2024 FEDERAL SHARE</t>
  </si>
  <si>
    <t>SFY 2024 STATE SHARE</t>
  </si>
  <si>
    <t>SFY 2024 COUNTY SHARE</t>
  </si>
  <si>
    <t>Funds (without Contractual)</t>
  </si>
  <si>
    <t xml:space="preserve">COUNTIES SFY 2024 PROJECTED PORTION OF MEDICAID PROGRAM SERVICES EXPENDITURES </t>
  </si>
  <si>
    <t>COUNTY PERCENTAGE OF TOTAL SFY 2022 CLAIMS EXPENDITURES</t>
  </si>
  <si>
    <t>COUNTY PROJECTED EXPENDITURES ON MEDICAID'S WSI SFY 2024 PROJECTED BUDGET</t>
  </si>
  <si>
    <t>Medicaid SFY2024 Projected Budget</t>
  </si>
  <si>
    <t>Percentages by county calculated by DHB Budget from info received from DHB Business Information &amp; Analytics Office (BIAO) on SFY2022 claim dollars.</t>
  </si>
  <si>
    <t>Funds 1310/1311/1312/1360/1361/1362 SFY 2024 Worksheet I (WSI) Certified Budget Tie-Out (as of 12/30/2022):</t>
  </si>
  <si>
    <t>HOSP INPT-MTL, SO&lt;21</t>
  </si>
  <si>
    <t>N / A</t>
  </si>
  <si>
    <t>LTC ICF MRC, NSO</t>
  </si>
  <si>
    <t>LTC ICF MRC, SO</t>
  </si>
  <si>
    <t>088</t>
  </si>
  <si>
    <t>112</t>
  </si>
  <si>
    <t>53617M</t>
  </si>
  <si>
    <t>MANAGED CARE PAYMENTS</t>
  </si>
  <si>
    <t>SCHIP INSUR. PREM. RECOV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</si>
</sst>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_(&quot;$&quot;* #,##0_);_(&quot;$&quot;* \(#,##0\);_(&quot;$&quot;* &quot;-&quot;??_);_(@_)"/>
    <numFmt numFmtId="167" formatCode="0.00000000"/>
    <numFmt numFmtId="168" formatCode="0.0000000"/>
    <numFmt numFmtId="169" formatCode="#,##0.000000_);\(#,##0.000000\)"/>
    <numFmt numFmtId="170" formatCode="#,##0.0000_);\(#,##0.0000\)"/>
    <numFmt numFmtId="171" formatCode="[$-409]mmm\-yy;@"/>
    <numFmt numFmtId="172" formatCode="[$-409]mmmm\-yy;@"/>
    <numFmt numFmtId="173" formatCode="#,##0.00000_);\(#,##0.00000\)"/>
    <numFmt numFmtId="174" formatCode="0.00000000000"/>
  </numFmts>
  <fonts count="19" x14ac:knownFonts="1">
    <font>
      <sz val="10"/>
      <name val="System"/>
    </font>
    <font>
      <i/>
      <sz val="10"/>
      <name val="System"/>
      <family val="2"/>
    </font>
    <font>
      <sz val="10"/>
      <name val="Arial"/>
      <family val="2"/>
    </font>
    <font>
      <sz val="12"/>
      <name val="Helv"/>
    </font>
    <font>
      <b/>
      <sz val="14"/>
      <name val="Helv"/>
    </font>
    <font>
      <sz val="24"/>
      <color indexed="13"/>
      <name val="Helv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61"/>
      <name val="Arial"/>
      <family val="2"/>
    </font>
    <font>
      <sz val="10"/>
      <color indexed="12"/>
      <name val="Arial"/>
      <family val="2"/>
    </font>
    <font>
      <sz val="10"/>
      <color indexed="20"/>
      <name val="Arial"/>
      <family val="2"/>
    </font>
    <font>
      <b/>
      <sz val="10"/>
      <color indexed="20"/>
      <name val="Arial"/>
      <family val="2"/>
    </font>
    <font>
      <sz val="10"/>
      <color indexed="20"/>
      <name val="System"/>
      <family val="2"/>
    </font>
    <font>
      <b/>
      <sz val="9"/>
      <color indexed="20"/>
      <name val="Arial"/>
      <family val="2"/>
    </font>
    <font>
      <sz val="8"/>
      <color indexed="20"/>
      <name val="Arial"/>
      <family val="2"/>
    </font>
    <font>
      <sz val="9"/>
      <color indexed="20"/>
      <name val="Arial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b/>
      <sz val="10"/>
      <color rgb="FF80008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indexed="12"/>
      </patternFill>
    </fill>
  </fills>
  <borders count="6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1"/>
    <xf numFmtId="0" fontId="4" fillId="2" borderId="1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1"/>
    <xf numFmtId="0" fontId="5" fillId="3" borderId="0"/>
    <xf numFmtId="0" fontId="4" fillId="0" borderId="2"/>
    <xf numFmtId="0" fontId="4" fillId="0" borderId="1"/>
  </cellStyleXfs>
  <cellXfs count="190">
    <xf numFmtId="0" fontId="0" fillId="0" borderId="0" xfId="0"/>
    <xf numFmtId="0" fontId="7" fillId="0" borderId="3" xfId="0" applyFont="1" applyBorder="1"/>
    <xf numFmtId="0" fontId="6" fillId="0" borderId="0" xfId="0" applyFont="1"/>
    <xf numFmtId="0" fontId="7" fillId="0" borderId="4" xfId="0" applyFont="1" applyBorder="1"/>
    <xf numFmtId="0" fontId="7" fillId="0" borderId="5" xfId="0" applyFont="1" applyBorder="1"/>
    <xf numFmtId="37" fontId="6" fillId="0" borderId="0" xfId="0" applyNumberFormat="1" applyFont="1"/>
    <xf numFmtId="0" fontId="9" fillId="0" borderId="0" xfId="0" applyFont="1"/>
    <xf numFmtId="1" fontId="7" fillId="0" borderId="7" xfId="17" applyNumberFormat="1" applyFont="1" applyBorder="1" applyAlignment="1">
      <alignment horizontal="center"/>
    </xf>
    <xf numFmtId="1" fontId="7" fillId="0" borderId="9" xfId="17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6" xfId="0" applyFont="1" applyBorder="1"/>
    <xf numFmtId="164" fontId="9" fillId="0" borderId="0" xfId="1" applyNumberFormat="1" applyFont="1" applyBorder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11" fillId="0" borderId="11" xfId="0" applyFont="1" applyBorder="1"/>
    <xf numFmtId="0" fontId="11" fillId="0" borderId="12" xfId="0" applyFont="1" applyBorder="1" applyAlignment="1">
      <alignment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8" xfId="0" applyFont="1" applyBorder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11" fillId="0" borderId="9" xfId="0" applyFont="1" applyBorder="1" applyAlignment="1">
      <alignment horizontal="center" wrapText="1"/>
    </xf>
    <xf numFmtId="10" fontId="10" fillId="0" borderId="9" xfId="0" applyNumberFormat="1" applyFont="1" applyBorder="1" applyAlignment="1">
      <alignment horizontal="center"/>
    </xf>
    <xf numFmtId="0" fontId="11" fillId="0" borderId="14" xfId="0" applyFont="1" applyBorder="1" applyAlignment="1">
      <alignment horizontal="center" wrapText="1"/>
    </xf>
    <xf numFmtId="42" fontId="9" fillId="0" borderId="0" xfId="1" applyNumberFormat="1" applyFont="1" applyFill="1" applyBorder="1"/>
    <xf numFmtId="42" fontId="9" fillId="0" borderId="0" xfId="0" applyNumberFormat="1" applyFont="1"/>
    <xf numFmtId="164" fontId="9" fillId="0" borderId="0" xfId="1" applyNumberFormat="1" applyFont="1" applyFill="1" applyBorder="1"/>
    <xf numFmtId="0" fontId="11" fillId="0" borderId="12" xfId="0" applyFont="1" applyBorder="1" applyAlignment="1">
      <alignment horizontal="center"/>
    </xf>
    <xf numFmtId="0" fontId="11" fillId="0" borderId="14" xfId="0" applyFont="1" applyBorder="1" applyAlignment="1">
      <alignment horizontal="centerContinuous" wrapText="1"/>
    </xf>
    <xf numFmtId="10" fontId="10" fillId="0" borderId="9" xfId="0" applyNumberFormat="1" applyFont="1" applyBorder="1" applyAlignment="1">
      <alignment wrapText="1"/>
    </xf>
    <xf numFmtId="37" fontId="10" fillId="0" borderId="0" xfId="0" applyNumberFormat="1" applyFont="1"/>
    <xf numFmtId="37" fontId="15" fillId="0" borderId="0" xfId="0" applyNumberFormat="1" applyFont="1"/>
    <xf numFmtId="169" fontId="10" fillId="0" borderId="0" xfId="0" applyNumberFormat="1" applyFont="1"/>
    <xf numFmtId="164" fontId="7" fillId="0" borderId="15" xfId="1" applyNumberFormat="1" applyFont="1" applyFill="1" applyBorder="1" applyAlignment="1">
      <alignment horizontal="center" wrapText="1"/>
    </xf>
    <xf numFmtId="42" fontId="9" fillId="0" borderId="17" xfId="0" applyNumberFormat="1" applyFont="1" applyBorder="1"/>
    <xf numFmtId="164" fontId="7" fillId="0" borderId="6" xfId="1" applyNumberFormat="1" applyFont="1" applyFill="1" applyBorder="1" applyAlignment="1">
      <alignment horizontal="center" wrapText="1"/>
    </xf>
    <xf numFmtId="164" fontId="7" fillId="0" borderId="7" xfId="1" applyNumberFormat="1" applyFont="1" applyFill="1" applyBorder="1" applyAlignment="1">
      <alignment horizontal="center" wrapText="1"/>
    </xf>
    <xf numFmtId="164" fontId="7" fillId="0" borderId="18" xfId="1" applyNumberFormat="1" applyFont="1" applyFill="1" applyBorder="1" applyAlignment="1">
      <alignment horizontal="center" wrapText="1"/>
    </xf>
    <xf numFmtId="42" fontId="9" fillId="0" borderId="19" xfId="1" applyNumberFormat="1" applyFont="1" applyFill="1" applyBorder="1" applyAlignment="1">
      <alignment horizontal="center"/>
    </xf>
    <xf numFmtId="42" fontId="9" fillId="0" borderId="17" xfId="1" applyNumberFormat="1" applyFont="1" applyFill="1" applyBorder="1" applyAlignment="1">
      <alignment horizontal="center"/>
    </xf>
    <xf numFmtId="0" fontId="11" fillId="0" borderId="20" xfId="0" applyFont="1" applyBorder="1"/>
    <xf numFmtId="0" fontId="13" fillId="0" borderId="21" xfId="0" applyFont="1" applyBorder="1" applyAlignment="1">
      <alignment horizontal="center" wrapText="1"/>
    </xf>
    <xf numFmtId="0" fontId="10" fillId="0" borderId="16" xfId="0" applyFont="1" applyBorder="1" applyAlignment="1">
      <alignment wrapText="1"/>
    </xf>
    <xf numFmtId="0" fontId="11" fillId="0" borderId="22" xfId="0" applyFont="1" applyBorder="1" applyAlignment="1">
      <alignment horizontal="center"/>
    </xf>
    <xf numFmtId="10" fontId="10" fillId="0" borderId="23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42" fontId="9" fillId="0" borderId="25" xfId="1" applyNumberFormat="1" applyFont="1" applyFill="1" applyBorder="1" applyAlignment="1">
      <alignment horizontal="center"/>
    </xf>
    <xf numFmtId="42" fontId="9" fillId="0" borderId="26" xfId="1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Continuous" wrapText="1"/>
    </xf>
    <xf numFmtId="171" fontId="7" fillId="0" borderId="6" xfId="0" applyNumberFormat="1" applyFont="1" applyBorder="1" applyAlignment="1">
      <alignment horizontal="center"/>
    </xf>
    <xf numFmtId="0" fontId="7" fillId="0" borderId="27" xfId="0" applyFont="1" applyBorder="1"/>
    <xf numFmtId="0" fontId="7" fillId="0" borderId="27" xfId="0" applyFont="1" applyBorder="1" applyAlignment="1">
      <alignment horizontal="center"/>
    </xf>
    <xf numFmtId="0" fontId="6" fillId="0" borderId="27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/>
    <xf numFmtId="0" fontId="7" fillId="0" borderId="30" xfId="0" applyFont="1" applyBorder="1"/>
    <xf numFmtId="167" fontId="10" fillId="0" borderId="0" xfId="0" applyNumberFormat="1" applyFont="1"/>
    <xf numFmtId="168" fontId="10" fillId="0" borderId="0" xfId="0" applyNumberFormat="1" applyFont="1"/>
    <xf numFmtId="172" fontId="7" fillId="0" borderId="7" xfId="0" applyNumberFormat="1" applyFont="1" applyBorder="1" applyAlignment="1">
      <alignment horizontal="center"/>
    </xf>
    <xf numFmtId="0" fontId="11" fillId="0" borderId="10" xfId="15" applyFont="1" applyBorder="1" applyAlignment="1">
      <alignment horizontal="center"/>
    </xf>
    <xf numFmtId="0" fontId="11" fillId="0" borderId="31" xfId="15" applyFont="1" applyBorder="1"/>
    <xf numFmtId="0" fontId="11" fillId="0" borderId="24" xfId="15" applyFont="1" applyBorder="1" applyAlignment="1">
      <alignment horizontal="center"/>
    </xf>
    <xf numFmtId="0" fontId="11" fillId="0" borderId="32" xfId="15" applyFont="1" applyBorder="1"/>
    <xf numFmtId="0" fontId="11" fillId="0" borderId="17" xfId="15" applyFont="1" applyBorder="1"/>
    <xf numFmtId="170" fontId="10" fillId="0" borderId="10" xfId="15" applyNumberFormat="1" applyFont="1" applyBorder="1" applyAlignment="1">
      <alignment horizontal="center"/>
    </xf>
    <xf numFmtId="170" fontId="10" fillId="0" borderId="19" xfId="15" applyNumberFormat="1" applyFont="1" applyBorder="1" applyAlignment="1">
      <alignment horizontal="center"/>
    </xf>
    <xf numFmtId="170" fontId="10" fillId="0" borderId="17" xfId="15" applyNumberFormat="1" applyFont="1" applyBorder="1" applyAlignment="1">
      <alignment horizontal="center"/>
    </xf>
    <xf numFmtId="0" fontId="11" fillId="0" borderId="33" xfId="0" applyFont="1" applyBorder="1"/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wrapText="1"/>
    </xf>
    <xf numFmtId="2" fontId="10" fillId="0" borderId="36" xfId="0" applyNumberFormat="1" applyFont="1" applyBorder="1"/>
    <xf numFmtId="49" fontId="11" fillId="0" borderId="37" xfId="14" applyNumberFormat="1" applyFont="1" applyBorder="1" applyAlignment="1">
      <alignment horizontal="center"/>
    </xf>
    <xf numFmtId="49" fontId="11" fillId="0" borderId="37" xfId="14" quotePrefix="1" applyNumberFormat="1" applyFont="1" applyBorder="1" applyAlignment="1">
      <alignment horizontal="center"/>
    </xf>
    <xf numFmtId="2" fontId="10" fillId="0" borderId="38" xfId="0" applyNumberFormat="1" applyFont="1" applyBorder="1"/>
    <xf numFmtId="0" fontId="7" fillId="0" borderId="6" xfId="0" applyFont="1" applyBorder="1"/>
    <xf numFmtId="0" fontId="10" fillId="0" borderId="0" xfId="0" applyFont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0" fontId="11" fillId="0" borderId="41" xfId="0" applyFont="1" applyBorder="1" applyAlignment="1">
      <alignment horizontal="center" wrapText="1"/>
    </xf>
    <xf numFmtId="165" fontId="6" fillId="0" borderId="42" xfId="0" applyNumberFormat="1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28" xfId="0" applyFont="1" applyBorder="1" applyAlignment="1">
      <alignment horizontal="center" wrapText="1"/>
    </xf>
    <xf numFmtId="42" fontId="6" fillId="0" borderId="9" xfId="0" applyNumberFormat="1" applyFont="1" applyBorder="1"/>
    <xf numFmtId="42" fontId="6" fillId="0" borderId="44" xfId="0" applyNumberFormat="1" applyFont="1" applyBorder="1"/>
    <xf numFmtId="42" fontId="6" fillId="0" borderId="45" xfId="0" applyNumberFormat="1" applyFont="1" applyBorder="1"/>
    <xf numFmtId="42" fontId="6" fillId="0" borderId="46" xfId="0" applyNumberFormat="1" applyFont="1" applyBorder="1"/>
    <xf numFmtId="0" fontId="7" fillId="0" borderId="28" xfId="0" applyFont="1" applyBorder="1" applyAlignment="1">
      <alignment wrapText="1"/>
    </xf>
    <xf numFmtId="0" fontId="6" fillId="0" borderId="20" xfId="0" applyFont="1" applyBorder="1"/>
    <xf numFmtId="0" fontId="6" fillId="0" borderId="47" xfId="0" applyFont="1" applyBorder="1"/>
    <xf numFmtId="0" fontId="6" fillId="0" borderId="43" xfId="0" applyFont="1" applyBorder="1"/>
    <xf numFmtId="0" fontId="6" fillId="0" borderId="21" xfId="0" applyFont="1" applyBorder="1"/>
    <xf numFmtId="0" fontId="7" fillId="0" borderId="43" xfId="0" applyFont="1" applyBorder="1" applyAlignment="1">
      <alignment horizontal="center" wrapText="1"/>
    </xf>
    <xf numFmtId="0" fontId="0" fillId="0" borderId="43" xfId="0" applyBorder="1"/>
    <xf numFmtId="0" fontId="7" fillId="0" borderId="28" xfId="16" applyFont="1" applyBorder="1" applyAlignment="1">
      <alignment horizontal="center"/>
    </xf>
    <xf numFmtId="0" fontId="7" fillId="0" borderId="28" xfId="16" applyFont="1" applyBorder="1" applyAlignment="1">
      <alignment horizontal="center" wrapText="1"/>
    </xf>
    <xf numFmtId="166" fontId="7" fillId="0" borderId="28" xfId="2" applyNumberFormat="1" applyFont="1" applyBorder="1" applyAlignment="1">
      <alignment horizontal="center" wrapText="1"/>
    </xf>
    <xf numFmtId="0" fontId="7" fillId="0" borderId="0" xfId="16" applyFont="1"/>
    <xf numFmtId="166" fontId="7" fillId="0" borderId="0" xfId="2" applyNumberFormat="1" applyFont="1"/>
    <xf numFmtId="0" fontId="7" fillId="0" borderId="3" xfId="16" applyFont="1" applyBorder="1"/>
    <xf numFmtId="166" fontId="7" fillId="0" borderId="27" xfId="2" applyNumberFormat="1" applyFont="1" applyBorder="1"/>
    <xf numFmtId="42" fontId="7" fillId="0" borderId="27" xfId="16" applyNumberFormat="1" applyFont="1" applyBorder="1"/>
    <xf numFmtId="42" fontId="7" fillId="0" borderId="20" xfId="16" applyNumberFormat="1" applyFont="1" applyBorder="1"/>
    <xf numFmtId="0" fontId="7" fillId="0" borderId="4" xfId="16" applyFont="1" applyBorder="1"/>
    <xf numFmtId="166" fontId="7" fillId="0" borderId="0" xfId="2" applyNumberFormat="1" applyFont="1" applyBorder="1"/>
    <xf numFmtId="166" fontId="7" fillId="0" borderId="0" xfId="16" applyNumberFormat="1" applyFont="1"/>
    <xf numFmtId="42" fontId="7" fillId="0" borderId="0" xfId="16" applyNumberFormat="1" applyFont="1"/>
    <xf numFmtId="42" fontId="7" fillId="0" borderId="47" xfId="16" applyNumberFormat="1" applyFont="1" applyBorder="1"/>
    <xf numFmtId="0" fontId="7" fillId="0" borderId="47" xfId="16" applyFont="1" applyBorder="1"/>
    <xf numFmtId="0" fontId="7" fillId="0" borderId="48" xfId="16" applyFont="1" applyBorder="1"/>
    <xf numFmtId="0" fontId="7" fillId="0" borderId="43" xfId="16" applyFont="1" applyBorder="1"/>
    <xf numFmtId="166" fontId="7" fillId="0" borderId="21" xfId="16" applyNumberFormat="1" applyFont="1" applyBorder="1"/>
    <xf numFmtId="10" fontId="7" fillId="0" borderId="27" xfId="16" applyNumberFormat="1" applyFont="1" applyBorder="1" applyAlignment="1">
      <alignment horizontal="center"/>
    </xf>
    <xf numFmtId="10" fontId="7" fillId="0" borderId="0" xfId="16" applyNumberFormat="1" applyFont="1" applyAlignment="1">
      <alignment horizontal="center"/>
    </xf>
    <xf numFmtId="170" fontId="10" fillId="0" borderId="0" xfId="0" applyNumberFormat="1" applyFont="1"/>
    <xf numFmtId="42" fontId="6" fillId="0" borderId="49" xfId="0" applyNumberFormat="1" applyFont="1" applyBorder="1"/>
    <xf numFmtId="42" fontId="6" fillId="0" borderId="39" xfId="0" applyNumberFormat="1" applyFont="1" applyBorder="1"/>
    <xf numFmtId="165" fontId="6" fillId="0" borderId="50" xfId="0" applyNumberFormat="1" applyFont="1" applyBorder="1" applyAlignment="1">
      <alignment horizontal="center"/>
    </xf>
    <xf numFmtId="42" fontId="6" fillId="0" borderId="51" xfId="0" applyNumberFormat="1" applyFont="1" applyBorder="1"/>
    <xf numFmtId="42" fontId="6" fillId="0" borderId="19" xfId="0" applyNumberFormat="1" applyFont="1" applyBorder="1"/>
    <xf numFmtId="165" fontId="6" fillId="0" borderId="19" xfId="0" applyNumberFormat="1" applyFont="1" applyBorder="1" applyAlignment="1">
      <alignment horizontal="center"/>
    </xf>
    <xf numFmtId="166" fontId="7" fillId="0" borderId="43" xfId="16" applyNumberFormat="1" applyFont="1" applyBorder="1"/>
    <xf numFmtId="42" fontId="6" fillId="0" borderId="0" xfId="0" applyNumberFormat="1" applyFont="1"/>
    <xf numFmtId="44" fontId="6" fillId="0" borderId="0" xfId="0" applyNumberFormat="1" applyFont="1"/>
    <xf numFmtId="42" fontId="7" fillId="0" borderId="0" xfId="0" applyNumberFormat="1" applyFont="1"/>
    <xf numFmtId="0" fontId="7" fillId="0" borderId="52" xfId="0" applyFont="1" applyBorder="1"/>
    <xf numFmtId="173" fontId="10" fillId="0" borderId="10" xfId="15" applyNumberFormat="1" applyFont="1" applyBorder="1" applyAlignment="1">
      <alignment horizontal="center"/>
    </xf>
    <xf numFmtId="172" fontId="7" fillId="0" borderId="18" xfId="0" applyNumberFormat="1" applyFont="1" applyBorder="1" applyAlignment="1">
      <alignment horizontal="center"/>
    </xf>
    <xf numFmtId="172" fontId="7" fillId="0" borderId="6" xfId="0" applyNumberFormat="1" applyFont="1" applyBorder="1" applyAlignment="1">
      <alignment horizontal="center"/>
    </xf>
    <xf numFmtId="42" fontId="6" fillId="0" borderId="54" xfId="0" applyNumberFormat="1" applyFont="1" applyBorder="1"/>
    <xf numFmtId="165" fontId="6" fillId="0" borderId="31" xfId="0" applyNumberFormat="1" applyFont="1" applyBorder="1" applyAlignment="1">
      <alignment horizontal="center"/>
    </xf>
    <xf numFmtId="42" fontId="6" fillId="0" borderId="55" xfId="0" applyNumberFormat="1" applyFont="1" applyBorder="1"/>
    <xf numFmtId="42" fontId="6" fillId="0" borderId="53" xfId="0" applyNumberFormat="1" applyFont="1" applyBorder="1"/>
    <xf numFmtId="165" fontId="6" fillId="0" borderId="32" xfId="0" applyNumberFormat="1" applyFont="1" applyBorder="1" applyAlignment="1">
      <alignment horizontal="center"/>
    </xf>
    <xf numFmtId="42" fontId="6" fillId="0" borderId="56" xfId="0" applyNumberFormat="1" applyFont="1" applyBorder="1"/>
    <xf numFmtId="42" fontId="6" fillId="0" borderId="40" xfId="0" applyNumberFormat="1" applyFont="1" applyBorder="1"/>
    <xf numFmtId="42" fontId="6" fillId="0" borderId="57" xfId="0" applyNumberFormat="1" applyFont="1" applyBorder="1"/>
    <xf numFmtId="42" fontId="6" fillId="0" borderId="58" xfId="0" applyNumberFormat="1" applyFont="1" applyBorder="1"/>
    <xf numFmtId="37" fontId="7" fillId="0" borderId="35" xfId="18" applyNumberFormat="1" applyFont="1" applyFill="1" applyBorder="1" applyAlignment="1">
      <alignment horizontal="center" wrapText="1"/>
    </xf>
    <xf numFmtId="9" fontId="7" fillId="0" borderId="9" xfId="18" applyFont="1" applyFill="1" applyBorder="1" applyAlignment="1">
      <alignment horizontal="center" wrapText="1"/>
    </xf>
    <xf numFmtId="0" fontId="9" fillId="0" borderId="59" xfId="0" applyFont="1" applyBorder="1"/>
    <xf numFmtId="1" fontId="7" fillId="0" borderId="8" xfId="17" applyNumberFormat="1" applyFont="1" applyBorder="1" applyAlignment="1">
      <alignment horizontal="center" wrapText="1"/>
    </xf>
    <xf numFmtId="1" fontId="7" fillId="0" borderId="60" xfId="17" applyNumberFormat="1" applyFont="1" applyBorder="1" applyAlignment="1">
      <alignment horizontal="center"/>
    </xf>
    <xf numFmtId="1" fontId="7" fillId="0" borderId="8" xfId="17" applyNumberFormat="1" applyFont="1" applyBorder="1" applyAlignment="1">
      <alignment horizontal="center"/>
    </xf>
    <xf numFmtId="0" fontId="7" fillId="0" borderId="61" xfId="0" applyFont="1" applyBorder="1" applyAlignment="1">
      <alignment horizontal="center" wrapText="1"/>
    </xf>
    <xf numFmtId="1" fontId="7" fillId="0" borderId="6" xfId="17" applyNumberFormat="1" applyFont="1" applyBorder="1" applyAlignment="1">
      <alignment horizontal="center" wrapText="1"/>
    </xf>
    <xf numFmtId="166" fontId="6" fillId="0" borderId="49" xfId="0" applyNumberFormat="1" applyFont="1" applyBorder="1"/>
    <xf numFmtId="166" fontId="6" fillId="0" borderId="19" xfId="0" applyNumberFormat="1" applyFont="1" applyBorder="1"/>
    <xf numFmtId="174" fontId="7" fillId="0" borderId="0" xfId="16" applyNumberFormat="1" applyFont="1"/>
    <xf numFmtId="0" fontId="9" fillId="0" borderId="39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62" xfId="0" applyFont="1" applyBorder="1"/>
    <xf numFmtId="42" fontId="6" fillId="0" borderId="43" xfId="0" applyNumberFormat="1" applyFont="1" applyBorder="1"/>
    <xf numFmtId="42" fontId="9" fillId="0" borderId="62" xfId="1" applyNumberFormat="1" applyFont="1" applyFill="1" applyBorder="1" applyAlignment="1">
      <alignment horizontal="center"/>
    </xf>
    <xf numFmtId="42" fontId="9" fillId="0" borderId="47" xfId="1" applyNumberFormat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49" fontId="11" fillId="0" borderId="0" xfId="14" applyNumberFormat="1" applyFont="1" applyAlignment="1">
      <alignment horizontal="center"/>
    </xf>
    <xf numFmtId="0" fontId="11" fillId="0" borderId="0" xfId="15" applyFont="1" applyAlignment="1">
      <alignment horizontal="center"/>
    </xf>
    <xf numFmtId="0" fontId="11" fillId="0" borderId="0" xfId="15" applyFont="1"/>
    <xf numFmtId="170" fontId="10" fillId="0" borderId="0" xfId="15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2" fontId="10" fillId="0" borderId="0" xfId="0" applyNumberFormat="1" applyFont="1"/>
    <xf numFmtId="0" fontId="18" fillId="0" borderId="10" xfId="0" applyFont="1" applyBorder="1" applyAlignment="1">
      <alignment horizontal="center"/>
    </xf>
    <xf numFmtId="0" fontId="18" fillId="0" borderId="19" xfId="0" applyFont="1" applyBorder="1"/>
    <xf numFmtId="0" fontId="6" fillId="0" borderId="10" xfId="0" quotePrefix="1" applyFont="1" applyBorder="1" applyAlignment="1">
      <alignment horizontal="center"/>
    </xf>
    <xf numFmtId="42" fontId="9" fillId="0" borderId="63" xfId="1" applyNumberFormat="1" applyFont="1" applyFill="1" applyBorder="1" applyAlignment="1">
      <alignment horizontal="center"/>
    </xf>
    <xf numFmtId="37" fontId="7" fillId="0" borderId="23" xfId="18" applyNumberFormat="1" applyFont="1" applyFill="1" applyBorder="1" applyAlignment="1">
      <alignment horizontal="center" wrapText="1"/>
    </xf>
    <xf numFmtId="0" fontId="9" fillId="0" borderId="38" xfId="0" applyFont="1" applyBorder="1" applyAlignment="1">
      <alignment horizontal="center"/>
    </xf>
    <xf numFmtId="42" fontId="7" fillId="0" borderId="43" xfId="0" applyNumberFormat="1" applyFont="1" applyBorder="1"/>
    <xf numFmtId="42" fontId="9" fillId="0" borderId="64" xfId="1" applyNumberFormat="1" applyFont="1" applyFill="1" applyBorder="1" applyAlignment="1">
      <alignment horizontal="center"/>
    </xf>
    <xf numFmtId="42" fontId="7" fillId="0" borderId="18" xfId="0" applyNumberFormat="1" applyFont="1" applyBorder="1"/>
    <xf numFmtId="42" fontId="7" fillId="0" borderId="7" xfId="0" applyNumberFormat="1" applyFont="1" applyBorder="1"/>
    <xf numFmtId="42" fontId="6" fillId="0" borderId="10" xfId="1" applyNumberFormat="1" applyFont="1" applyFill="1" applyBorder="1" applyAlignment="1">
      <alignment horizontal="center"/>
    </xf>
    <xf numFmtId="42" fontId="7" fillId="0" borderId="18" xfId="1" applyNumberFormat="1" applyFont="1" applyFill="1" applyBorder="1"/>
    <xf numFmtId="42" fontId="7" fillId="0" borderId="28" xfId="1" applyNumberFormat="1" applyFont="1" applyFill="1" applyBorder="1" applyAlignment="1">
      <alignment horizontal="center"/>
    </xf>
    <xf numFmtId="9" fontId="9" fillId="0" borderId="0" xfId="18" applyFont="1"/>
    <xf numFmtId="0" fontId="6" fillId="0" borderId="10" xfId="0" applyFont="1" applyBorder="1" applyAlignment="1">
      <alignment horizontal="center"/>
    </xf>
    <xf numFmtId="0" fontId="6" fillId="0" borderId="24" xfId="0" quotePrefix="1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19" xfId="0" applyFont="1" applyBorder="1"/>
    <xf numFmtId="0" fontId="7" fillId="0" borderId="0" xfId="0" applyFont="1" applyAlignment="1">
      <alignment horizontal="center" wrapText="1"/>
    </xf>
    <xf numFmtId="0" fontId="0" fillId="0" borderId="0" xfId="0"/>
    <xf numFmtId="0" fontId="7" fillId="0" borderId="43" xfId="0" applyFont="1" applyBorder="1" applyAlignment="1">
      <alignment horizontal="center" wrapText="1"/>
    </xf>
    <xf numFmtId="0" fontId="0" fillId="0" borderId="43" xfId="0" applyBorder="1"/>
    <xf numFmtId="169" fontId="14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69" fontId="14" fillId="0" borderId="43" xfId="0" applyNumberFormat="1" applyFont="1" applyBorder="1" applyAlignment="1">
      <alignment horizontal="center"/>
    </xf>
    <xf numFmtId="0" fontId="7" fillId="0" borderId="0" xfId="16" applyFont="1" applyAlignment="1">
      <alignment horizontal="left" wrapText="1"/>
    </xf>
  </cellXfs>
  <cellStyles count="24">
    <cellStyle name="Comma" xfId="1" builtinId="3"/>
    <cellStyle name="Currency" xfId="2" builtinId="4"/>
    <cellStyle name="Custom - Style8" xfId="3" xr:uid="{00000000-0005-0000-0000-000002000000}"/>
    <cellStyle name="Data   - Style2" xfId="4" xr:uid="{00000000-0005-0000-0000-000003000000}"/>
    <cellStyle name="Labels - Style3" xfId="5" xr:uid="{00000000-0005-0000-0000-000004000000}"/>
    <cellStyle name="Normal" xfId="0" builtinId="0"/>
    <cellStyle name="Normal - Style1" xfId="6" xr:uid="{00000000-0005-0000-0000-000006000000}"/>
    <cellStyle name="Normal - Style2" xfId="7" xr:uid="{00000000-0005-0000-0000-000007000000}"/>
    <cellStyle name="Normal - Style3" xfId="8" xr:uid="{00000000-0005-0000-0000-000008000000}"/>
    <cellStyle name="Normal - Style4" xfId="9" xr:uid="{00000000-0005-0000-0000-000009000000}"/>
    <cellStyle name="Normal - Style5" xfId="10" xr:uid="{00000000-0005-0000-0000-00000A000000}"/>
    <cellStyle name="Normal - Style6" xfId="11" xr:uid="{00000000-0005-0000-0000-00000B000000}"/>
    <cellStyle name="Normal - Style7" xfId="12" xr:uid="{00000000-0005-0000-0000-00000C000000}"/>
    <cellStyle name="Normal - Style8" xfId="13" xr:uid="{00000000-0005-0000-0000-00000D000000}"/>
    <cellStyle name="Normal_New PERDATA Format" xfId="14" xr:uid="{00000000-0005-0000-0000-00000E000000}"/>
    <cellStyle name="Normal_SFY 2009 BLENDED SHARES" xfId="15" xr:uid="{00000000-0005-0000-0000-00000F000000}"/>
    <cellStyle name="Normal_SFY+2010+GOVERNOR+BUDGET+COUNTY+ESTIMATES(1)" xfId="16" xr:uid="{00000000-0005-0000-0000-000010000000}"/>
    <cellStyle name="Normal_Sheet1" xfId="17" xr:uid="{00000000-0005-0000-0000-000011000000}"/>
    <cellStyle name="Percent" xfId="18" builtinId="5"/>
    <cellStyle name="Reset  - Style7" xfId="19" xr:uid="{00000000-0005-0000-0000-000013000000}"/>
    <cellStyle name="Table  - Style6" xfId="20" xr:uid="{00000000-0005-0000-0000-000014000000}"/>
    <cellStyle name="Title  - Style1" xfId="21" xr:uid="{00000000-0005-0000-0000-000015000000}"/>
    <cellStyle name="TotCol - Style5" xfId="22" xr:uid="{00000000-0005-0000-0000-000016000000}"/>
    <cellStyle name="TotRow - Style4" xfId="23" xr:uid="{00000000-0005-0000-0000-00001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800080"/>
      <color rgb="FF624B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487680</xdr:colOff>
          <xdr:row>3</xdr:row>
          <xdr:rowOff>129540</xdr:rowOff>
        </xdr:from>
        <xdr:to>
          <xdr:col>7</xdr:col>
          <xdr:colOff>129540</xdr:colOff>
          <xdr:row>15</xdr:row>
          <xdr:rowOff>30480</xdr:rowOff>
        </xdr:to>
        <xdr:sp macro="" textlink="">
          <xdr:nvSpPr>
            <xdr:cNvPr id="10244" name="Object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BBFILE\XL5FILES\1997-98.BUD\TRAC9798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CKELIG"/>
      <sheetName val="AVE_ELIG_COST"/>
      <sheetName val="ALL ELIG_98-99 (2)"/>
      <sheetName val="SUMMARY"/>
      <sheetName val="TRACK SNF"/>
      <sheetName val="TRACK ICF"/>
      <sheetName val="TRACK ICF-MR,NS"/>
      <sheetName val="NLTC"/>
      <sheetName val="ALL ELIG_97-98"/>
      <sheetName val="AGED_97-98"/>
      <sheetName val="BLIND_97-98"/>
      <sheetName val="DISABLED_97-98"/>
      <sheetName val="AFDC&lt;21_97-98"/>
      <sheetName val="AFDC&gt;21_97-98"/>
      <sheetName val="AFDC_97-98"/>
      <sheetName val="OTHERCHILD_97-98"/>
      <sheetName val="MPW_97-98"/>
      <sheetName val="MIC_97-98"/>
      <sheetName val="MQBQ_97-98"/>
      <sheetName val="MQBB_97-98"/>
      <sheetName val="ALL ELIG_98-99"/>
      <sheetName val="AGED_98-99"/>
      <sheetName val="BLIND_98-99"/>
      <sheetName val="DISABLED_98-99"/>
      <sheetName val="AFDC&lt;21_98-99"/>
      <sheetName val="AFDC&gt;21_98-99"/>
      <sheetName val="AFDC_98-99"/>
      <sheetName val="OTHERCHILD_98-99"/>
      <sheetName val="MPW_98-99"/>
      <sheetName val="MIC_98-99"/>
      <sheetName val="MQBQ_98-99"/>
      <sheetName val="MQBB_98-99"/>
      <sheetName val="INTENSITY"/>
      <sheetName val="INFLATION"/>
      <sheetName val="ELIGIBLES"/>
      <sheetName val="SHARES"/>
      <sheetName val="ADJUSTMENTS"/>
      <sheetName val="FFP RATE CHANGE"/>
      <sheetName val="FFP_96-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D18"/>
  <sheetViews>
    <sheetView topLeftCell="C1" workbookViewId="0">
      <selection activeCell="F21" sqref="F21"/>
    </sheetView>
  </sheetViews>
  <sheetFormatPr defaultRowHeight="12.6" x14ac:dyDescent="0.25"/>
  <sheetData>
    <row r="18" spans="4:4" x14ac:dyDescent="0.25">
      <c r="D18" t="s">
        <v>260</v>
      </c>
    </row>
  </sheetData>
  <phoneticPr fontId="0" type="noConversion"/>
  <printOptions horizontalCentered="1"/>
  <pageMargins left="1" right="1" top="1" bottom="1" header="0.5" footer="0.5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dvAspect="DVASPECT_ICON" shapeId="10244" r:id="rId4">
          <objectPr defaultSize="0" autoPict="0" r:id="rId5">
            <anchor moveWithCells="1">
              <from>
                <xdr:col>2</xdr:col>
                <xdr:colOff>487680</xdr:colOff>
                <xdr:row>3</xdr:row>
                <xdr:rowOff>129540</xdr:rowOff>
              </from>
              <to>
                <xdr:col>7</xdr:col>
                <xdr:colOff>129540</xdr:colOff>
                <xdr:row>15</xdr:row>
                <xdr:rowOff>30480</xdr:rowOff>
              </to>
            </anchor>
          </objectPr>
        </oleObject>
      </mc:Choice>
      <mc:Fallback>
        <oleObject progId="Document" dvAspect="DVASPECT_ICON" shapeId="1024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</sheetPr>
  <dimension ref="A1:BJ65"/>
  <sheetViews>
    <sheetView showGridLines="0" workbookViewId="0">
      <pane xSplit="3" ySplit="4" topLeftCell="D47" activePane="bottomRight" state="frozen"/>
      <selection activeCell="B107" sqref="B107"/>
      <selection pane="topRight" activeCell="B107" sqref="B107"/>
      <selection pane="bottomLeft" activeCell="B107" sqref="B107"/>
      <selection pane="bottomRight" activeCell="B7" sqref="B7"/>
    </sheetView>
  </sheetViews>
  <sheetFormatPr defaultColWidth="9" defaultRowHeight="13.2" x14ac:dyDescent="0.25"/>
  <cols>
    <col min="1" max="1" width="10.33203125" style="6" customWidth="1"/>
    <col min="2" max="2" width="12.21875" style="6" customWidth="1"/>
    <col min="3" max="3" width="35.6640625" style="6" bestFit="1" customWidth="1"/>
    <col min="4" max="4" width="20.5546875" style="6" customWidth="1"/>
    <col min="5" max="5" width="19.88671875" style="6" customWidth="1"/>
    <col min="6" max="6" width="18.77734375" style="11" customWidth="1"/>
    <col min="7" max="7" width="14" style="27" customWidth="1"/>
    <col min="8" max="8" width="15.77734375" style="27" customWidth="1"/>
    <col min="9" max="16384" width="9" style="6"/>
  </cols>
  <sheetData>
    <row r="1" spans="1:62" ht="14.1" customHeight="1" x14ac:dyDescent="0.25">
      <c r="A1" s="182" t="s">
        <v>461</v>
      </c>
      <c r="B1" s="183"/>
      <c r="C1" s="183"/>
      <c r="D1" s="183"/>
      <c r="E1" s="183"/>
      <c r="F1" s="183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</row>
    <row r="2" spans="1:62" ht="14.1" customHeight="1" thickBot="1" x14ac:dyDescent="0.3">
      <c r="A2" s="184" t="s">
        <v>466</v>
      </c>
      <c r="B2" s="185"/>
      <c r="C2" s="185"/>
      <c r="D2" s="185"/>
      <c r="E2" s="185"/>
      <c r="F2" s="185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</row>
    <row r="3" spans="1:62" ht="49.95" customHeight="1" thickBot="1" x14ac:dyDescent="0.3">
      <c r="A3" s="146" t="s">
        <v>256</v>
      </c>
      <c r="B3" s="147" t="s">
        <v>255</v>
      </c>
      <c r="C3" s="7" t="s">
        <v>244</v>
      </c>
      <c r="D3" s="34" t="s">
        <v>467</v>
      </c>
      <c r="E3" s="36" t="s">
        <v>468</v>
      </c>
      <c r="F3" s="37" t="s">
        <v>469</v>
      </c>
      <c r="G3" s="37" t="s">
        <v>470</v>
      </c>
      <c r="H3" s="38" t="s">
        <v>259</v>
      </c>
    </row>
    <row r="4" spans="1:62" ht="14.1" customHeight="1" x14ac:dyDescent="0.25">
      <c r="A4" s="142"/>
      <c r="B4" s="143"/>
      <c r="C4" s="8"/>
      <c r="D4" s="144"/>
      <c r="E4" s="145"/>
      <c r="F4" s="141"/>
      <c r="G4" s="140"/>
      <c r="H4" s="168"/>
    </row>
    <row r="5" spans="1:62" ht="14.1" customHeight="1" x14ac:dyDescent="0.25">
      <c r="A5" s="9" t="s">
        <v>1</v>
      </c>
      <c r="B5" s="178">
        <v>536101</v>
      </c>
      <c r="C5" s="181" t="s">
        <v>288</v>
      </c>
      <c r="D5" s="35">
        <v>1109019546</v>
      </c>
      <c r="E5" s="35">
        <v>761844019</v>
      </c>
      <c r="F5" s="39">
        <f>D5-E5</f>
        <v>347175527</v>
      </c>
      <c r="G5" s="39">
        <v>0</v>
      </c>
      <c r="H5" s="40">
        <f>D5-E5-F5-G5</f>
        <v>0</v>
      </c>
      <c r="I5" s="177"/>
    </row>
    <row r="6" spans="1:62" ht="14.1" customHeight="1" x14ac:dyDescent="0.25">
      <c r="A6" s="9" t="s">
        <v>3</v>
      </c>
      <c r="B6" s="178">
        <v>536102</v>
      </c>
      <c r="C6" s="181" t="s">
        <v>289</v>
      </c>
      <c r="D6" s="35">
        <v>14878072</v>
      </c>
      <c r="E6" s="35">
        <v>10220532</v>
      </c>
      <c r="F6" s="39">
        <f t="shared" ref="F6:F58" si="0">D6-E6</f>
        <v>4657540</v>
      </c>
      <c r="G6" s="39">
        <v>0</v>
      </c>
      <c r="H6" s="40">
        <f t="shared" ref="H6:H44" si="1">D6-E6-F6-G6</f>
        <v>0</v>
      </c>
      <c r="I6" s="177"/>
    </row>
    <row r="7" spans="1:62" ht="14.1" customHeight="1" x14ac:dyDescent="0.25">
      <c r="A7" s="166" t="s">
        <v>5</v>
      </c>
      <c r="B7" s="178">
        <v>536103</v>
      </c>
      <c r="C7" s="181" t="s">
        <v>478</v>
      </c>
      <c r="D7" s="35">
        <v>552386</v>
      </c>
      <c r="E7" s="35">
        <v>379463</v>
      </c>
      <c r="F7" s="39">
        <f t="shared" ref="F7" si="2">D7-E7</f>
        <v>172923</v>
      </c>
      <c r="G7" s="39">
        <v>0</v>
      </c>
      <c r="H7" s="40">
        <f t="shared" ref="H7" si="3">D7-E7-F7-G7</f>
        <v>0</v>
      </c>
      <c r="I7" s="177"/>
    </row>
    <row r="8" spans="1:62" ht="14.1" customHeight="1" x14ac:dyDescent="0.25">
      <c r="A8" s="9" t="s">
        <v>9</v>
      </c>
      <c r="B8" s="178">
        <v>536105</v>
      </c>
      <c r="C8" s="181" t="s">
        <v>290</v>
      </c>
      <c r="D8" s="35">
        <v>2199018</v>
      </c>
      <c r="E8" s="35">
        <v>1510621</v>
      </c>
      <c r="F8" s="39">
        <f t="shared" si="0"/>
        <v>688397</v>
      </c>
      <c r="G8" s="39">
        <v>0</v>
      </c>
      <c r="H8" s="40">
        <f t="shared" si="1"/>
        <v>0</v>
      </c>
      <c r="I8" s="177"/>
    </row>
    <row r="9" spans="1:62" ht="14.1" customHeight="1" x14ac:dyDescent="0.25">
      <c r="A9" s="9" t="s">
        <v>19</v>
      </c>
      <c r="B9" s="178">
        <v>536109</v>
      </c>
      <c r="C9" s="181" t="s">
        <v>291</v>
      </c>
      <c r="D9" s="35">
        <v>1403222670</v>
      </c>
      <c r="E9" s="35">
        <v>963947663</v>
      </c>
      <c r="F9" s="39">
        <f t="shared" si="0"/>
        <v>439275007</v>
      </c>
      <c r="G9" s="39">
        <v>0</v>
      </c>
      <c r="H9" s="40">
        <f t="shared" si="1"/>
        <v>0</v>
      </c>
      <c r="I9" s="177"/>
    </row>
    <row r="10" spans="1:62" ht="14.1" customHeight="1" x14ac:dyDescent="0.25">
      <c r="A10" s="9" t="s">
        <v>21</v>
      </c>
      <c r="B10" s="178">
        <v>536110</v>
      </c>
      <c r="C10" s="181" t="s">
        <v>292</v>
      </c>
      <c r="D10" s="35">
        <v>180565</v>
      </c>
      <c r="E10" s="35">
        <v>124040</v>
      </c>
      <c r="F10" s="39">
        <f t="shared" si="0"/>
        <v>56525</v>
      </c>
      <c r="G10" s="39">
        <v>0</v>
      </c>
      <c r="H10" s="40">
        <f t="shared" si="1"/>
        <v>0</v>
      </c>
      <c r="I10" s="177"/>
    </row>
    <row r="11" spans="1:62" ht="14.1" customHeight="1" x14ac:dyDescent="0.25">
      <c r="A11" s="9" t="s">
        <v>27</v>
      </c>
      <c r="B11" s="178">
        <v>536113</v>
      </c>
      <c r="C11" s="181" t="s">
        <v>480</v>
      </c>
      <c r="D11" s="35">
        <v>1324167</v>
      </c>
      <c r="E11" s="35">
        <v>909640</v>
      </c>
      <c r="F11" s="39">
        <f t="shared" si="0"/>
        <v>414527</v>
      </c>
      <c r="G11" s="39">
        <v>0</v>
      </c>
      <c r="H11" s="40">
        <f t="shared" si="1"/>
        <v>0</v>
      </c>
      <c r="I11" s="177"/>
    </row>
    <row r="12" spans="1:62" ht="14.1" customHeight="1" x14ac:dyDescent="0.25">
      <c r="A12" s="166" t="s">
        <v>29</v>
      </c>
      <c r="B12" s="178">
        <v>536114</v>
      </c>
      <c r="C12" s="181" t="s">
        <v>481</v>
      </c>
      <c r="D12" s="35">
        <v>269602</v>
      </c>
      <c r="E12" s="35">
        <v>185204</v>
      </c>
      <c r="F12" s="39">
        <f t="shared" ref="F12" si="4">D12-E12</f>
        <v>84398</v>
      </c>
      <c r="G12" s="39">
        <v>0</v>
      </c>
      <c r="H12" s="40">
        <f t="shared" ref="H12" si="5">D12-E12-F12-G12</f>
        <v>0</v>
      </c>
      <c r="I12" s="177"/>
    </row>
    <row r="13" spans="1:62" ht="14.1" customHeight="1" x14ac:dyDescent="0.25">
      <c r="A13" s="9" t="s">
        <v>31</v>
      </c>
      <c r="B13" s="178">
        <v>536115</v>
      </c>
      <c r="C13" s="181" t="s">
        <v>32</v>
      </c>
      <c r="D13" s="35">
        <v>321437583</v>
      </c>
      <c r="E13" s="35">
        <v>220812430</v>
      </c>
      <c r="F13" s="39">
        <f t="shared" si="0"/>
        <v>100625153</v>
      </c>
      <c r="G13" s="39">
        <v>0</v>
      </c>
      <c r="H13" s="40">
        <f t="shared" si="1"/>
        <v>0</v>
      </c>
      <c r="I13" s="177"/>
    </row>
    <row r="14" spans="1:62" ht="14.1" customHeight="1" x14ac:dyDescent="0.25">
      <c r="A14" s="9" t="s">
        <v>33</v>
      </c>
      <c r="B14" s="178">
        <v>536116</v>
      </c>
      <c r="C14" s="181" t="s">
        <v>34</v>
      </c>
      <c r="D14" s="35">
        <v>305676826</v>
      </c>
      <c r="E14" s="35">
        <v>209985534</v>
      </c>
      <c r="F14" s="39">
        <f t="shared" si="0"/>
        <v>95691292</v>
      </c>
      <c r="G14" s="39">
        <v>0</v>
      </c>
      <c r="H14" s="40">
        <f t="shared" si="1"/>
        <v>0</v>
      </c>
      <c r="I14" s="177"/>
    </row>
    <row r="15" spans="1:62" ht="14.1" customHeight="1" x14ac:dyDescent="0.25">
      <c r="A15" s="9" t="s">
        <v>35</v>
      </c>
      <c r="B15" s="178">
        <v>536117</v>
      </c>
      <c r="C15" s="181" t="s">
        <v>36</v>
      </c>
      <c r="D15" s="35">
        <v>5873054</v>
      </c>
      <c r="E15" s="35">
        <v>4034511</v>
      </c>
      <c r="F15" s="39">
        <f t="shared" si="0"/>
        <v>1838543</v>
      </c>
      <c r="G15" s="39">
        <v>0</v>
      </c>
      <c r="H15" s="40">
        <f t="shared" si="1"/>
        <v>0</v>
      </c>
      <c r="I15" s="177"/>
    </row>
    <row r="16" spans="1:62" ht="14.1" customHeight="1" x14ac:dyDescent="0.25">
      <c r="A16" s="9" t="s">
        <v>37</v>
      </c>
      <c r="B16" s="178">
        <v>536118</v>
      </c>
      <c r="C16" s="181" t="s">
        <v>38</v>
      </c>
      <c r="D16" s="35">
        <v>285503</v>
      </c>
      <c r="E16" s="35">
        <v>196127</v>
      </c>
      <c r="F16" s="39">
        <f t="shared" si="0"/>
        <v>89376</v>
      </c>
      <c r="G16" s="39">
        <v>0</v>
      </c>
      <c r="H16" s="40">
        <f t="shared" si="1"/>
        <v>0</v>
      </c>
      <c r="I16" s="177"/>
    </row>
    <row r="17" spans="1:9" ht="14.1" customHeight="1" x14ac:dyDescent="0.25">
      <c r="A17" s="9" t="s">
        <v>39</v>
      </c>
      <c r="B17" s="178">
        <v>536119</v>
      </c>
      <c r="C17" s="181" t="s">
        <v>40</v>
      </c>
      <c r="D17" s="35">
        <v>4269639</v>
      </c>
      <c r="E17" s="35">
        <v>2933040</v>
      </c>
      <c r="F17" s="39">
        <f t="shared" si="0"/>
        <v>1336599</v>
      </c>
      <c r="G17" s="39">
        <v>0</v>
      </c>
      <c r="H17" s="40">
        <f t="shared" si="1"/>
        <v>0</v>
      </c>
      <c r="I17" s="177"/>
    </row>
    <row r="18" spans="1:9" ht="14.1" customHeight="1" x14ac:dyDescent="0.25">
      <c r="A18" s="9" t="s">
        <v>41</v>
      </c>
      <c r="B18" s="178">
        <v>536120</v>
      </c>
      <c r="C18" s="181" t="s">
        <v>42</v>
      </c>
      <c r="D18" s="35">
        <v>2109561</v>
      </c>
      <c r="E18" s="35">
        <v>1449169</v>
      </c>
      <c r="F18" s="39">
        <f t="shared" si="0"/>
        <v>660392</v>
      </c>
      <c r="G18" s="39">
        <v>0</v>
      </c>
      <c r="H18" s="40">
        <f t="shared" si="1"/>
        <v>0</v>
      </c>
      <c r="I18" s="177"/>
    </row>
    <row r="19" spans="1:9" ht="14.1" customHeight="1" x14ac:dyDescent="0.25">
      <c r="A19" s="9" t="s">
        <v>43</v>
      </c>
      <c r="B19" s="178">
        <v>536121</v>
      </c>
      <c r="C19" s="181" t="s">
        <v>293</v>
      </c>
      <c r="D19" s="35">
        <v>245193064</v>
      </c>
      <c r="E19" s="35">
        <v>168436048</v>
      </c>
      <c r="F19" s="39">
        <f t="shared" si="0"/>
        <v>76757016</v>
      </c>
      <c r="G19" s="39">
        <v>0</v>
      </c>
      <c r="H19" s="40">
        <f t="shared" si="1"/>
        <v>0</v>
      </c>
      <c r="I19" s="177"/>
    </row>
    <row r="20" spans="1:9" ht="14.1" customHeight="1" x14ac:dyDescent="0.25">
      <c r="A20" s="9" t="s">
        <v>45</v>
      </c>
      <c r="B20" s="178">
        <v>536122</v>
      </c>
      <c r="C20" s="181" t="s">
        <v>294</v>
      </c>
      <c r="D20" s="35">
        <v>1550380</v>
      </c>
      <c r="E20" s="35">
        <v>1065038</v>
      </c>
      <c r="F20" s="39">
        <f t="shared" si="0"/>
        <v>485342</v>
      </c>
      <c r="G20" s="39">
        <v>0</v>
      </c>
      <c r="H20" s="40">
        <f t="shared" si="1"/>
        <v>0</v>
      </c>
      <c r="I20" s="177"/>
    </row>
    <row r="21" spans="1:9" ht="14.1" customHeight="1" x14ac:dyDescent="0.25">
      <c r="A21" s="9" t="s">
        <v>48</v>
      </c>
      <c r="B21" s="178">
        <v>536124</v>
      </c>
      <c r="C21" s="181" t="s">
        <v>295</v>
      </c>
      <c r="D21" s="35">
        <v>9047756</v>
      </c>
      <c r="E21" s="35">
        <v>6215381</v>
      </c>
      <c r="F21" s="39">
        <f t="shared" si="0"/>
        <v>2832375</v>
      </c>
      <c r="G21" s="39">
        <v>0</v>
      </c>
      <c r="H21" s="40">
        <f t="shared" si="1"/>
        <v>0</v>
      </c>
      <c r="I21" s="177"/>
    </row>
    <row r="22" spans="1:9" ht="14.1" customHeight="1" x14ac:dyDescent="0.25">
      <c r="A22" s="9" t="s">
        <v>50</v>
      </c>
      <c r="B22" s="178">
        <v>536125</v>
      </c>
      <c r="C22" s="181" t="s">
        <v>296</v>
      </c>
      <c r="D22" s="35">
        <v>21170917</v>
      </c>
      <c r="E22" s="35">
        <v>14543420</v>
      </c>
      <c r="F22" s="39">
        <f t="shared" si="0"/>
        <v>6627497</v>
      </c>
      <c r="G22" s="39">
        <v>0</v>
      </c>
      <c r="H22" s="40">
        <f t="shared" si="1"/>
        <v>0</v>
      </c>
      <c r="I22" s="177"/>
    </row>
    <row r="23" spans="1:9" ht="14.1" customHeight="1" x14ac:dyDescent="0.25">
      <c r="A23" s="9" t="s">
        <v>52</v>
      </c>
      <c r="B23" s="178">
        <v>536126</v>
      </c>
      <c r="C23" s="181" t="s">
        <v>297</v>
      </c>
      <c r="D23" s="35">
        <v>3361155</v>
      </c>
      <c r="E23" s="35">
        <v>2308955</v>
      </c>
      <c r="F23" s="39">
        <f t="shared" si="0"/>
        <v>1052200</v>
      </c>
      <c r="G23" s="39">
        <v>0</v>
      </c>
      <c r="H23" s="40">
        <f t="shared" si="1"/>
        <v>0</v>
      </c>
      <c r="I23" s="177"/>
    </row>
    <row r="24" spans="1:9" ht="14.1" customHeight="1" x14ac:dyDescent="0.25">
      <c r="A24" s="9" t="s">
        <v>55</v>
      </c>
      <c r="B24" s="178">
        <v>536128</v>
      </c>
      <c r="C24" s="181" t="s">
        <v>298</v>
      </c>
      <c r="D24" s="35">
        <v>48196897</v>
      </c>
      <c r="E24" s="35">
        <v>33108991</v>
      </c>
      <c r="F24" s="39">
        <f t="shared" si="0"/>
        <v>15087906</v>
      </c>
      <c r="G24" s="39">
        <v>0</v>
      </c>
      <c r="H24" s="40">
        <f t="shared" si="1"/>
        <v>0</v>
      </c>
      <c r="I24" s="177"/>
    </row>
    <row r="25" spans="1:9" ht="14.1" customHeight="1" x14ac:dyDescent="0.25">
      <c r="A25" s="9" t="s">
        <v>57</v>
      </c>
      <c r="B25" s="178">
        <v>536129</v>
      </c>
      <c r="C25" s="181" t="s">
        <v>58</v>
      </c>
      <c r="D25" s="35">
        <v>135048151</v>
      </c>
      <c r="E25" s="35">
        <v>92771698</v>
      </c>
      <c r="F25" s="39">
        <f t="shared" si="0"/>
        <v>42276453</v>
      </c>
      <c r="G25" s="39">
        <v>0</v>
      </c>
      <c r="H25" s="40">
        <f t="shared" si="1"/>
        <v>0</v>
      </c>
      <c r="I25" s="177"/>
    </row>
    <row r="26" spans="1:9" ht="14.1" customHeight="1" x14ac:dyDescent="0.25">
      <c r="A26" s="9" t="s">
        <v>59</v>
      </c>
      <c r="B26" s="178">
        <v>536130</v>
      </c>
      <c r="C26" s="181" t="s">
        <v>60</v>
      </c>
      <c r="D26" s="35">
        <v>890623834</v>
      </c>
      <c r="E26" s="35">
        <v>611816487</v>
      </c>
      <c r="F26" s="39">
        <f t="shared" si="0"/>
        <v>278807347</v>
      </c>
      <c r="G26" s="39">
        <v>0</v>
      </c>
      <c r="H26" s="40">
        <f t="shared" si="1"/>
        <v>0</v>
      </c>
      <c r="I26" s="177"/>
    </row>
    <row r="27" spans="1:9" ht="14.1" customHeight="1" x14ac:dyDescent="0.25">
      <c r="A27" s="9" t="s">
        <v>61</v>
      </c>
      <c r="B27" s="178">
        <v>536132</v>
      </c>
      <c r="C27" s="181" t="s">
        <v>299</v>
      </c>
      <c r="D27" s="35">
        <v>2178650</v>
      </c>
      <c r="E27" s="174">
        <v>1960785</v>
      </c>
      <c r="F27" s="39">
        <f t="shared" si="0"/>
        <v>217865</v>
      </c>
      <c r="G27" s="39">
        <v>0</v>
      </c>
      <c r="H27" s="40">
        <f t="shared" si="1"/>
        <v>0</v>
      </c>
      <c r="I27" s="177"/>
    </row>
    <row r="28" spans="1:9" ht="14.1" customHeight="1" x14ac:dyDescent="0.25">
      <c r="A28" s="9" t="s">
        <v>73</v>
      </c>
      <c r="B28" s="178">
        <v>536138</v>
      </c>
      <c r="C28" s="181" t="s">
        <v>262</v>
      </c>
      <c r="D28" s="35">
        <v>317550</v>
      </c>
      <c r="E28" s="35">
        <v>218142</v>
      </c>
      <c r="F28" s="39">
        <f t="shared" si="0"/>
        <v>99408</v>
      </c>
      <c r="G28" s="39">
        <v>0</v>
      </c>
      <c r="H28" s="40">
        <f t="shared" si="1"/>
        <v>0</v>
      </c>
      <c r="I28" s="177"/>
    </row>
    <row r="29" spans="1:9" ht="14.1" customHeight="1" x14ac:dyDescent="0.25">
      <c r="A29" s="9" t="s">
        <v>74</v>
      </c>
      <c r="B29" s="178">
        <v>536139</v>
      </c>
      <c r="C29" s="181" t="s">
        <v>300</v>
      </c>
      <c r="D29" s="35">
        <v>10102518</v>
      </c>
      <c r="E29" s="35">
        <v>6939952</v>
      </c>
      <c r="F29" s="39">
        <f t="shared" si="0"/>
        <v>3162566</v>
      </c>
      <c r="G29" s="39">
        <v>0</v>
      </c>
      <c r="H29" s="40">
        <f t="shared" si="1"/>
        <v>0</v>
      </c>
      <c r="I29" s="177"/>
    </row>
    <row r="30" spans="1:9" ht="14.1" customHeight="1" x14ac:dyDescent="0.25">
      <c r="A30" s="9" t="s">
        <v>248</v>
      </c>
      <c r="B30" s="178">
        <v>536140</v>
      </c>
      <c r="C30" s="181" t="s">
        <v>76</v>
      </c>
      <c r="D30" s="35">
        <v>74013919</v>
      </c>
      <c r="E30" s="174">
        <v>0</v>
      </c>
      <c r="F30" s="39">
        <f t="shared" si="0"/>
        <v>74013919</v>
      </c>
      <c r="G30" s="39">
        <v>0</v>
      </c>
      <c r="H30" s="40">
        <f t="shared" si="1"/>
        <v>0</v>
      </c>
      <c r="I30" s="177"/>
    </row>
    <row r="31" spans="1:9" ht="14.1" customHeight="1" x14ac:dyDescent="0.25">
      <c r="A31" s="9" t="s">
        <v>0</v>
      </c>
      <c r="B31" s="178">
        <v>536142</v>
      </c>
      <c r="C31" s="181" t="s">
        <v>78</v>
      </c>
      <c r="D31" s="35">
        <v>13416503</v>
      </c>
      <c r="E31" s="35">
        <v>9216504</v>
      </c>
      <c r="F31" s="39">
        <f t="shared" si="0"/>
        <v>4199999</v>
      </c>
      <c r="G31" s="39">
        <v>0</v>
      </c>
      <c r="H31" s="40">
        <f t="shared" si="1"/>
        <v>0</v>
      </c>
      <c r="I31" s="177"/>
    </row>
    <row r="32" spans="1:9" ht="14.1" customHeight="1" x14ac:dyDescent="0.25">
      <c r="A32" s="9" t="s">
        <v>79</v>
      </c>
      <c r="B32" s="178">
        <v>536143</v>
      </c>
      <c r="C32" s="181" t="s">
        <v>80</v>
      </c>
      <c r="D32" s="35">
        <v>505110</v>
      </c>
      <c r="E32" s="35">
        <v>346987</v>
      </c>
      <c r="F32" s="39">
        <f t="shared" si="0"/>
        <v>158123</v>
      </c>
      <c r="G32" s="39">
        <v>0</v>
      </c>
      <c r="H32" s="40">
        <f t="shared" si="1"/>
        <v>0</v>
      </c>
      <c r="I32" s="177"/>
    </row>
    <row r="33" spans="1:9" ht="14.1" customHeight="1" x14ac:dyDescent="0.25">
      <c r="A33" s="9" t="s">
        <v>81</v>
      </c>
      <c r="B33" s="178">
        <v>536144</v>
      </c>
      <c r="C33" s="181" t="s">
        <v>301</v>
      </c>
      <c r="D33" s="35">
        <v>400923804</v>
      </c>
      <c r="E33" s="35">
        <v>275415707</v>
      </c>
      <c r="F33" s="39">
        <f t="shared" si="0"/>
        <v>125508097</v>
      </c>
      <c r="G33" s="39">
        <v>0</v>
      </c>
      <c r="H33" s="40">
        <f t="shared" si="1"/>
        <v>0</v>
      </c>
      <c r="I33" s="177"/>
    </row>
    <row r="34" spans="1:9" ht="14.1" customHeight="1" x14ac:dyDescent="0.25">
      <c r="A34" s="9" t="s">
        <v>90</v>
      </c>
      <c r="B34" s="178">
        <v>536152</v>
      </c>
      <c r="C34" s="181" t="s">
        <v>302</v>
      </c>
      <c r="D34" s="35">
        <v>16880740</v>
      </c>
      <c r="E34" s="35">
        <v>11596271</v>
      </c>
      <c r="F34" s="39">
        <f t="shared" si="0"/>
        <v>5284469</v>
      </c>
      <c r="G34" s="39">
        <v>0</v>
      </c>
      <c r="H34" s="40">
        <f t="shared" si="1"/>
        <v>0</v>
      </c>
      <c r="I34" s="177"/>
    </row>
    <row r="35" spans="1:9" ht="14.1" customHeight="1" x14ac:dyDescent="0.25">
      <c r="A35" s="9" t="s">
        <v>91</v>
      </c>
      <c r="B35" s="178">
        <v>536153</v>
      </c>
      <c r="C35" s="181" t="s">
        <v>92</v>
      </c>
      <c r="D35" s="35">
        <v>408586</v>
      </c>
      <c r="E35" s="35">
        <v>280679</v>
      </c>
      <c r="F35" s="39">
        <f t="shared" si="0"/>
        <v>127907</v>
      </c>
      <c r="G35" s="39">
        <v>0</v>
      </c>
      <c r="H35" s="40">
        <f t="shared" si="1"/>
        <v>0</v>
      </c>
      <c r="I35" s="177"/>
    </row>
    <row r="36" spans="1:9" ht="14.1" customHeight="1" x14ac:dyDescent="0.25">
      <c r="A36" s="9" t="s">
        <v>93</v>
      </c>
      <c r="B36" s="178">
        <v>536154</v>
      </c>
      <c r="C36" s="181" t="s">
        <v>303</v>
      </c>
      <c r="D36" s="35">
        <v>138719711</v>
      </c>
      <c r="E36" s="35">
        <v>95293886</v>
      </c>
      <c r="F36" s="39">
        <f t="shared" si="0"/>
        <v>43425825</v>
      </c>
      <c r="G36" s="39">
        <v>0</v>
      </c>
      <c r="H36" s="40">
        <f t="shared" si="1"/>
        <v>0</v>
      </c>
      <c r="I36" s="177"/>
    </row>
    <row r="37" spans="1:9" ht="14.1" customHeight="1" x14ac:dyDescent="0.25">
      <c r="A37" s="9" t="s">
        <v>95</v>
      </c>
      <c r="B37" s="178">
        <v>536155</v>
      </c>
      <c r="C37" s="181" t="s">
        <v>304</v>
      </c>
      <c r="D37" s="35">
        <v>0</v>
      </c>
      <c r="E37" s="35">
        <v>0</v>
      </c>
      <c r="F37" s="39">
        <f t="shared" si="0"/>
        <v>0</v>
      </c>
      <c r="G37" s="39">
        <v>0</v>
      </c>
      <c r="H37" s="40">
        <f t="shared" si="1"/>
        <v>0</v>
      </c>
      <c r="I37" s="177"/>
    </row>
    <row r="38" spans="1:9" ht="14.1" customHeight="1" x14ac:dyDescent="0.25">
      <c r="A38" s="9" t="s">
        <v>98</v>
      </c>
      <c r="B38" s="178">
        <v>536157</v>
      </c>
      <c r="C38" s="181" t="s">
        <v>305</v>
      </c>
      <c r="D38" s="35">
        <v>5661387</v>
      </c>
      <c r="E38" s="35">
        <v>3889105</v>
      </c>
      <c r="F38" s="39">
        <f t="shared" si="0"/>
        <v>1772282</v>
      </c>
      <c r="G38" s="39">
        <v>0</v>
      </c>
      <c r="H38" s="40">
        <f t="shared" si="1"/>
        <v>0</v>
      </c>
      <c r="I38" s="177"/>
    </row>
    <row r="39" spans="1:9" ht="14.1" customHeight="1" x14ac:dyDescent="0.25">
      <c r="A39" s="9" t="s">
        <v>101</v>
      </c>
      <c r="B39" s="178">
        <v>536159</v>
      </c>
      <c r="C39" s="181" t="s">
        <v>306</v>
      </c>
      <c r="D39" s="35">
        <v>296623893</v>
      </c>
      <c r="E39" s="35">
        <v>203766597</v>
      </c>
      <c r="F39" s="39">
        <f t="shared" si="0"/>
        <v>92857296</v>
      </c>
      <c r="G39" s="39">
        <v>0</v>
      </c>
      <c r="H39" s="40">
        <f t="shared" si="1"/>
        <v>0</v>
      </c>
      <c r="I39" s="177"/>
    </row>
    <row r="40" spans="1:9" ht="14.1" customHeight="1" x14ac:dyDescent="0.25">
      <c r="A40" s="9" t="s">
        <v>103</v>
      </c>
      <c r="B40" s="178">
        <v>536160</v>
      </c>
      <c r="C40" s="181" t="s">
        <v>307</v>
      </c>
      <c r="D40" s="35">
        <v>49389</v>
      </c>
      <c r="E40" s="35">
        <v>33928</v>
      </c>
      <c r="F40" s="39">
        <f t="shared" si="0"/>
        <v>15461</v>
      </c>
      <c r="G40" s="39">
        <v>0</v>
      </c>
      <c r="H40" s="40">
        <f t="shared" si="1"/>
        <v>0</v>
      </c>
      <c r="I40" s="177"/>
    </row>
    <row r="41" spans="1:9" ht="14.1" customHeight="1" x14ac:dyDescent="0.25">
      <c r="A41" s="9" t="s">
        <v>105</v>
      </c>
      <c r="B41" s="178">
        <v>536161</v>
      </c>
      <c r="C41" s="181" t="s">
        <v>308</v>
      </c>
      <c r="D41" s="35">
        <v>65551175</v>
      </c>
      <c r="E41" s="35">
        <v>45030560</v>
      </c>
      <c r="F41" s="39">
        <f t="shared" si="0"/>
        <v>20520615</v>
      </c>
      <c r="G41" s="39">
        <v>0</v>
      </c>
      <c r="H41" s="40">
        <f t="shared" si="1"/>
        <v>0</v>
      </c>
      <c r="I41" s="177"/>
    </row>
    <row r="42" spans="1:9" ht="14.1" customHeight="1" x14ac:dyDescent="0.25">
      <c r="A42" s="9" t="s">
        <v>109</v>
      </c>
      <c r="B42" s="178">
        <v>536163</v>
      </c>
      <c r="C42" s="181" t="s">
        <v>309</v>
      </c>
      <c r="D42" s="35">
        <v>24141507</v>
      </c>
      <c r="E42" s="35">
        <v>16584074</v>
      </c>
      <c r="F42" s="39">
        <f t="shared" ref="F42" si="6">D42-E42</f>
        <v>7557433</v>
      </c>
      <c r="G42" s="39">
        <v>0</v>
      </c>
      <c r="H42" s="40">
        <f t="shared" ref="H42" si="7">D42-E42-F42-G42</f>
        <v>0</v>
      </c>
      <c r="I42" s="177"/>
    </row>
    <row r="43" spans="1:9" ht="14.1" customHeight="1" x14ac:dyDescent="0.25">
      <c r="A43" s="166" t="s">
        <v>116</v>
      </c>
      <c r="B43" s="178">
        <v>536164</v>
      </c>
      <c r="C43" s="181" t="s">
        <v>310</v>
      </c>
      <c r="D43" s="35">
        <v>9998251</v>
      </c>
      <c r="E43" s="35">
        <v>6868326</v>
      </c>
      <c r="F43" s="39">
        <f t="shared" si="0"/>
        <v>3129925</v>
      </c>
      <c r="G43" s="39">
        <v>0</v>
      </c>
      <c r="H43" s="40">
        <f t="shared" si="1"/>
        <v>0</v>
      </c>
      <c r="I43" s="177"/>
    </row>
    <row r="44" spans="1:9" ht="14.1" customHeight="1" x14ac:dyDescent="0.25">
      <c r="A44" s="9" t="s">
        <v>110</v>
      </c>
      <c r="B44" s="178">
        <v>536165</v>
      </c>
      <c r="C44" s="181" t="s">
        <v>311</v>
      </c>
      <c r="D44" s="35">
        <v>129117348</v>
      </c>
      <c r="E44" s="35">
        <v>88697516</v>
      </c>
      <c r="F44" s="39">
        <f t="shared" si="0"/>
        <v>40419832</v>
      </c>
      <c r="G44" s="39">
        <v>0</v>
      </c>
      <c r="H44" s="40">
        <f t="shared" si="1"/>
        <v>0</v>
      </c>
      <c r="I44" s="177"/>
    </row>
    <row r="45" spans="1:9" ht="14.1" customHeight="1" x14ac:dyDescent="0.25">
      <c r="A45" s="9" t="s">
        <v>115</v>
      </c>
      <c r="B45" s="178">
        <v>536169</v>
      </c>
      <c r="C45" s="181" t="s">
        <v>312</v>
      </c>
      <c r="D45" s="35">
        <v>73129298</v>
      </c>
      <c r="E45" s="35">
        <v>50236372</v>
      </c>
      <c r="F45" s="39">
        <f t="shared" si="0"/>
        <v>22892926</v>
      </c>
      <c r="G45" s="39">
        <v>0</v>
      </c>
      <c r="H45" s="40">
        <f t="shared" ref="H45:H58" si="8">D45-E45-F45-G45</f>
        <v>0</v>
      </c>
      <c r="I45" s="177"/>
    </row>
    <row r="46" spans="1:9" ht="14.1" customHeight="1" x14ac:dyDescent="0.25">
      <c r="A46" s="9" t="s">
        <v>116</v>
      </c>
      <c r="B46" s="178">
        <v>536170</v>
      </c>
      <c r="C46" s="181" t="s">
        <v>117</v>
      </c>
      <c r="D46" s="35">
        <v>2125677169</v>
      </c>
      <c r="E46" s="35">
        <v>1460239764</v>
      </c>
      <c r="F46" s="39">
        <f t="shared" si="0"/>
        <v>665437405</v>
      </c>
      <c r="G46" s="39">
        <v>0</v>
      </c>
      <c r="H46" s="40">
        <f t="shared" si="8"/>
        <v>0</v>
      </c>
      <c r="I46" s="177"/>
    </row>
    <row r="47" spans="1:9" ht="14.1" customHeight="1" x14ac:dyDescent="0.25">
      <c r="A47" s="9" t="s">
        <v>116</v>
      </c>
      <c r="B47" s="178" t="s">
        <v>484</v>
      </c>
      <c r="C47" s="181" t="s">
        <v>485</v>
      </c>
      <c r="D47" s="35">
        <v>9686013935</v>
      </c>
      <c r="E47" s="35">
        <v>6653833849</v>
      </c>
      <c r="F47" s="39">
        <f t="shared" ref="F47" si="9">D47-E47</f>
        <v>3032180086</v>
      </c>
      <c r="G47" s="39">
        <v>0</v>
      </c>
      <c r="H47" s="40">
        <f t="shared" ref="H47" si="10">D47-E47-F47-G47</f>
        <v>0</v>
      </c>
      <c r="I47" s="177"/>
    </row>
    <row r="48" spans="1:9" ht="14.1" customHeight="1" x14ac:dyDescent="0.25">
      <c r="A48" s="9" t="s">
        <v>118</v>
      </c>
      <c r="B48" s="178">
        <v>536171</v>
      </c>
      <c r="C48" s="181" t="s">
        <v>119</v>
      </c>
      <c r="D48" s="35">
        <v>3915938</v>
      </c>
      <c r="E48" s="35">
        <v>2690064</v>
      </c>
      <c r="F48" s="39">
        <f t="shared" si="0"/>
        <v>1225874</v>
      </c>
      <c r="G48" s="39">
        <v>0</v>
      </c>
      <c r="H48" s="40">
        <f t="shared" si="8"/>
        <v>0</v>
      </c>
      <c r="I48" s="177"/>
    </row>
    <row r="49" spans="1:9" ht="14.1" customHeight="1" x14ac:dyDescent="0.25">
      <c r="A49" s="9" t="s">
        <v>120</v>
      </c>
      <c r="B49" s="178">
        <v>536172</v>
      </c>
      <c r="C49" s="181" t="s">
        <v>121</v>
      </c>
      <c r="D49" s="35">
        <v>84309357</v>
      </c>
      <c r="E49" s="35">
        <v>57916544</v>
      </c>
      <c r="F49" s="39">
        <f t="shared" si="0"/>
        <v>26392813</v>
      </c>
      <c r="G49" s="39">
        <v>0</v>
      </c>
      <c r="H49" s="40">
        <f t="shared" si="8"/>
        <v>0</v>
      </c>
      <c r="I49" s="177"/>
    </row>
    <row r="50" spans="1:9" ht="14.1" customHeight="1" x14ac:dyDescent="0.25">
      <c r="A50" s="9" t="s">
        <v>250</v>
      </c>
      <c r="B50" s="178">
        <v>536173</v>
      </c>
      <c r="C50" s="181" t="s">
        <v>122</v>
      </c>
      <c r="D50" s="35">
        <v>53337239</v>
      </c>
      <c r="E50" s="35">
        <v>36640163</v>
      </c>
      <c r="F50" s="39">
        <f t="shared" si="0"/>
        <v>16697076</v>
      </c>
      <c r="G50" s="39">
        <v>0</v>
      </c>
      <c r="H50" s="40">
        <f t="shared" si="8"/>
        <v>0</v>
      </c>
      <c r="I50" s="177"/>
    </row>
    <row r="51" spans="1:9" ht="14.1" customHeight="1" x14ac:dyDescent="0.25">
      <c r="A51" s="166" t="s">
        <v>252</v>
      </c>
      <c r="B51" s="178">
        <v>536175</v>
      </c>
      <c r="C51" s="181" t="s">
        <v>124</v>
      </c>
      <c r="D51" s="35">
        <v>578860312</v>
      </c>
      <c r="E51" s="35">
        <v>397649680</v>
      </c>
      <c r="F51" s="39">
        <f t="shared" si="0"/>
        <v>181210632</v>
      </c>
      <c r="G51" s="39">
        <v>0</v>
      </c>
      <c r="H51" s="40">
        <f t="shared" si="8"/>
        <v>0</v>
      </c>
      <c r="I51" s="177"/>
    </row>
    <row r="52" spans="1:9" ht="14.1" customHeight="1" x14ac:dyDescent="0.25">
      <c r="A52" s="166" t="s">
        <v>127</v>
      </c>
      <c r="B52" s="178">
        <v>536177</v>
      </c>
      <c r="C52" s="181" t="s">
        <v>313</v>
      </c>
      <c r="D52" s="35">
        <v>32338817</v>
      </c>
      <c r="E52" s="35">
        <v>22215239</v>
      </c>
      <c r="F52" s="39">
        <f t="shared" si="0"/>
        <v>10123578</v>
      </c>
      <c r="G52" s="39">
        <v>0</v>
      </c>
      <c r="H52" s="40">
        <f t="shared" si="8"/>
        <v>0</v>
      </c>
      <c r="I52" s="177"/>
    </row>
    <row r="53" spans="1:9" ht="14.1" customHeight="1" x14ac:dyDescent="0.25">
      <c r="A53" s="9" t="s">
        <v>139</v>
      </c>
      <c r="B53" s="178">
        <v>536187</v>
      </c>
      <c r="C53" s="181" t="s">
        <v>314</v>
      </c>
      <c r="D53" s="35">
        <v>3725639</v>
      </c>
      <c r="E53" s="35">
        <v>2559338</v>
      </c>
      <c r="F53" s="39">
        <f t="shared" si="0"/>
        <v>1166301</v>
      </c>
      <c r="G53" s="39">
        <v>0</v>
      </c>
      <c r="H53" s="40">
        <f t="shared" si="8"/>
        <v>0</v>
      </c>
      <c r="I53" s="177"/>
    </row>
    <row r="54" spans="1:9" ht="14.1" customHeight="1" x14ac:dyDescent="0.25">
      <c r="A54" s="166" t="s">
        <v>482</v>
      </c>
      <c r="B54" s="178">
        <v>536188</v>
      </c>
      <c r="C54" s="181" t="s">
        <v>315</v>
      </c>
      <c r="D54" s="35">
        <v>40336853</v>
      </c>
      <c r="E54" s="35">
        <v>27709512</v>
      </c>
      <c r="F54" s="39">
        <f t="shared" si="0"/>
        <v>12627341</v>
      </c>
      <c r="G54" s="39">
        <v>0</v>
      </c>
      <c r="H54" s="40">
        <f t="shared" si="8"/>
        <v>0</v>
      </c>
      <c r="I54" s="177"/>
    </row>
    <row r="55" spans="1:9" ht="14.1" customHeight="1" x14ac:dyDescent="0.25">
      <c r="A55" s="46" t="s">
        <v>142</v>
      </c>
      <c r="B55" s="178">
        <v>536190</v>
      </c>
      <c r="C55" s="181" t="s">
        <v>285</v>
      </c>
      <c r="D55" s="35">
        <v>331372473</v>
      </c>
      <c r="E55" s="174">
        <v>0</v>
      </c>
      <c r="F55" s="39">
        <f t="shared" si="0"/>
        <v>331372473</v>
      </c>
      <c r="G55" s="47">
        <v>0</v>
      </c>
      <c r="H55" s="48">
        <f t="shared" si="8"/>
        <v>0</v>
      </c>
      <c r="I55" s="177"/>
    </row>
    <row r="56" spans="1:9" ht="14.1" customHeight="1" x14ac:dyDescent="0.25">
      <c r="A56" s="179" t="s">
        <v>483</v>
      </c>
      <c r="B56" s="178">
        <v>536195</v>
      </c>
      <c r="C56" s="181" t="s">
        <v>316</v>
      </c>
      <c r="D56" s="35">
        <v>52266129</v>
      </c>
      <c r="E56" s="174">
        <v>52266129</v>
      </c>
      <c r="F56" s="39">
        <f t="shared" si="0"/>
        <v>0</v>
      </c>
      <c r="G56" s="47">
        <v>0</v>
      </c>
      <c r="H56" s="48">
        <f t="shared" si="8"/>
        <v>0</v>
      </c>
      <c r="I56" s="177"/>
    </row>
    <row r="57" spans="1:9" ht="14.1" customHeight="1" x14ac:dyDescent="0.25">
      <c r="A57" s="46" t="s">
        <v>31</v>
      </c>
      <c r="B57" s="178" t="s">
        <v>462</v>
      </c>
      <c r="C57" s="181" t="s">
        <v>463</v>
      </c>
      <c r="D57" s="35">
        <v>58886953</v>
      </c>
      <c r="E57" s="35">
        <v>40452554</v>
      </c>
      <c r="F57" s="39">
        <f t="shared" si="0"/>
        <v>18434399</v>
      </c>
      <c r="G57" s="47">
        <v>0</v>
      </c>
      <c r="H57" s="48">
        <f t="shared" si="8"/>
        <v>0</v>
      </c>
      <c r="I57" s="177"/>
    </row>
    <row r="58" spans="1:9" ht="14.1" customHeight="1" x14ac:dyDescent="0.25">
      <c r="A58" s="169" t="s">
        <v>31</v>
      </c>
      <c r="B58" s="178" t="s">
        <v>464</v>
      </c>
      <c r="C58" s="181" t="s">
        <v>465</v>
      </c>
      <c r="D58" s="35">
        <v>27439600</v>
      </c>
      <c r="E58" s="35">
        <v>18849709</v>
      </c>
      <c r="F58" s="39">
        <f t="shared" si="0"/>
        <v>8589891</v>
      </c>
      <c r="G58" s="47">
        <v>0</v>
      </c>
      <c r="H58" s="40">
        <f t="shared" si="8"/>
        <v>0</v>
      </c>
      <c r="I58" s="177"/>
    </row>
    <row r="59" spans="1:9" ht="14.1" customHeight="1" x14ac:dyDescent="0.25">
      <c r="A59" s="180" t="s">
        <v>479</v>
      </c>
      <c r="B59" s="178">
        <v>536291</v>
      </c>
      <c r="C59" s="181" t="s">
        <v>486</v>
      </c>
      <c r="D59" s="35">
        <v>-6000</v>
      </c>
      <c r="E59" s="35">
        <v>-4122</v>
      </c>
      <c r="F59" s="39">
        <f t="shared" ref="F59" si="11">D59-E59</f>
        <v>-1878</v>
      </c>
      <c r="G59" s="47">
        <v>0</v>
      </c>
      <c r="H59" s="40">
        <f t="shared" ref="H59" si="12">D59-E59-F59-G59</f>
        <v>0</v>
      </c>
      <c r="I59" s="177"/>
    </row>
    <row r="60" spans="1:9" ht="14.1" customHeight="1" thickBot="1" x14ac:dyDescent="0.3">
      <c r="A60" s="151"/>
      <c r="B60" s="152"/>
      <c r="C60" s="153"/>
      <c r="D60" s="154"/>
      <c r="E60" s="171"/>
      <c r="F60" s="155"/>
      <c r="G60" s="167"/>
      <c r="H60" s="156"/>
    </row>
    <row r="61" spans="1:9" ht="14.1" customHeight="1" thickBot="1" x14ac:dyDescent="0.3">
      <c r="A61" s="10"/>
      <c r="B61" s="78" t="s">
        <v>317</v>
      </c>
      <c r="C61" s="127"/>
      <c r="D61" s="172">
        <f>SUM(D5:D60)</f>
        <v>18865704099</v>
      </c>
      <c r="E61" s="170">
        <f>SUM(E5:E60)</f>
        <v>12698191825</v>
      </c>
      <c r="F61" s="173">
        <f>SUM(F5:F60)</f>
        <v>6167512274</v>
      </c>
      <c r="G61" s="175">
        <f>SUM(G5:G60)</f>
        <v>0</v>
      </c>
      <c r="H61" s="176">
        <f>SUM(H5:H60)</f>
        <v>0</v>
      </c>
    </row>
    <row r="62" spans="1:9" ht="14.1" customHeight="1" x14ac:dyDescent="0.25">
      <c r="B62" s="55"/>
      <c r="C62" s="54"/>
      <c r="D62" s="126"/>
      <c r="E62" s="25"/>
      <c r="F62" s="25"/>
      <c r="G62" s="25"/>
      <c r="H62" s="6"/>
    </row>
    <row r="63" spans="1:9" ht="14.1" customHeight="1" x14ac:dyDescent="0.25">
      <c r="A63" s="2" t="s">
        <v>477</v>
      </c>
      <c r="B63" s="55"/>
      <c r="C63" s="54"/>
      <c r="D63" s="26"/>
      <c r="E63" s="26"/>
      <c r="F63" s="26"/>
      <c r="G63" s="26"/>
      <c r="H63" s="6"/>
    </row>
    <row r="64" spans="1:9" x14ac:dyDescent="0.25">
      <c r="D64" s="157" t="s">
        <v>442</v>
      </c>
      <c r="E64" s="157" t="s">
        <v>455</v>
      </c>
      <c r="F64" s="157" t="s">
        <v>454</v>
      </c>
    </row>
    <row r="65" spans="1:6" x14ac:dyDescent="0.25">
      <c r="A65" s="2" t="s">
        <v>471</v>
      </c>
      <c r="D65" s="124">
        <f>9028955298+77237236+9414926003+60054642+2898988+281631932</f>
        <v>18865704099</v>
      </c>
      <c r="E65" s="124">
        <f>5837556999+90888871+2780666+6310513+52753572+6037183541+401607164+48884780+2243497+217982222</f>
        <v>12698191825</v>
      </c>
      <c r="F65" s="124">
        <f>D65-E65</f>
        <v>6167512274</v>
      </c>
    </row>
  </sheetData>
  <mergeCells count="2">
    <mergeCell ref="A1:F1"/>
    <mergeCell ref="A2:F2"/>
  </mergeCells>
  <phoneticPr fontId="0" type="noConversion"/>
  <printOptions horizontalCentered="1"/>
  <pageMargins left="0.25" right="0.25" top="1" bottom="0.75" header="0.5" footer="0.5"/>
  <pageSetup scale="70" fitToHeight="2" orientation="portrait" r:id="rId1"/>
  <headerFooter alignWithMargins="0">
    <oddHeader>&amp;L&amp;"Arial,Regular"&amp;9DEPARTMENT OF HEALTH AND HUMAN SERVICES
DIVISION OF MEDICAL ASSISTANCE
BUDGET MANAGEMENT</oddHeader>
    <oddFooter>&amp;L&amp;"Arial,Regular"&amp;8&amp;F  &amp;A&amp;C&amp;"Arial,Regular"&amp;9Page &amp;P of &amp;N&amp;R&amp;"Arial,Regular"&amp;8&amp;D  &amp;T  rhc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</sheetPr>
  <dimension ref="A1:L107"/>
  <sheetViews>
    <sheetView showGridLines="0" workbookViewId="0">
      <pane xSplit="1" ySplit="4" topLeftCell="B5" activePane="bottomRight" state="frozen"/>
      <selection activeCell="B107" sqref="B107"/>
      <selection pane="topRight" activeCell="B107" sqref="B107"/>
      <selection pane="bottomLeft" activeCell="B107" sqref="B107"/>
      <selection pane="bottomRight" activeCell="C14" sqref="C14"/>
    </sheetView>
  </sheetViews>
  <sheetFormatPr defaultColWidth="7.88671875" defaultRowHeight="13.2" x14ac:dyDescent="0.25"/>
  <cols>
    <col min="1" max="3" width="12.44140625" style="2" customWidth="1"/>
    <col min="4" max="4" width="14.44140625" style="2" customWidth="1"/>
    <col min="5" max="7" width="12.44140625" style="2" customWidth="1"/>
    <col min="8" max="8" width="12.88671875" style="2" customWidth="1"/>
    <col min="9" max="9" width="14.109375" style="2" customWidth="1"/>
    <col min="10" max="10" width="12" style="2" customWidth="1"/>
    <col min="11" max="11" width="10.88671875" style="2" bestFit="1" customWidth="1"/>
    <col min="12" max="12" width="11" style="2" customWidth="1"/>
    <col min="13" max="16384" width="7.88671875" style="2"/>
  </cols>
  <sheetData>
    <row r="1" spans="1:12" x14ac:dyDescent="0.25">
      <c r="A1" s="1"/>
      <c r="B1" s="51"/>
      <c r="C1" s="51"/>
      <c r="D1" s="52" t="s">
        <v>427</v>
      </c>
      <c r="E1" s="51"/>
      <c r="F1" s="51"/>
      <c r="G1" s="51"/>
      <c r="H1" s="53"/>
      <c r="I1" s="52"/>
      <c r="J1" s="53"/>
      <c r="K1" s="53"/>
      <c r="L1" s="90"/>
    </row>
    <row r="2" spans="1:12" x14ac:dyDescent="0.25">
      <c r="A2" s="3"/>
      <c r="B2" s="54"/>
      <c r="C2" s="54"/>
      <c r="D2" s="55" t="s">
        <v>318</v>
      </c>
      <c r="E2" s="54"/>
      <c r="F2" s="54"/>
      <c r="G2" s="54"/>
      <c r="I2" s="55"/>
      <c r="L2" s="91"/>
    </row>
    <row r="3" spans="1:12" ht="13.8" thickBot="1" x14ac:dyDescent="0.3">
      <c r="A3" s="3"/>
      <c r="B3" s="54"/>
      <c r="C3" s="54"/>
      <c r="D3" s="55" t="s">
        <v>457</v>
      </c>
      <c r="E3" s="54"/>
      <c r="F3" s="54"/>
      <c r="G3" s="54"/>
      <c r="H3" s="92"/>
      <c r="I3" s="83"/>
      <c r="J3" s="92"/>
      <c r="K3" s="92"/>
      <c r="L3" s="93"/>
    </row>
    <row r="4" spans="1:12" ht="44.55" customHeight="1" thickBot="1" x14ac:dyDescent="0.3">
      <c r="A4" s="57" t="s">
        <v>247</v>
      </c>
      <c r="B4" s="129">
        <v>41821</v>
      </c>
      <c r="C4" s="62">
        <v>41852</v>
      </c>
      <c r="D4" s="62">
        <v>41883</v>
      </c>
      <c r="E4" s="62">
        <v>41913</v>
      </c>
      <c r="F4" s="62">
        <v>41944</v>
      </c>
      <c r="G4" s="130">
        <v>41974</v>
      </c>
      <c r="H4" s="50" t="s">
        <v>286</v>
      </c>
      <c r="I4" s="56" t="s">
        <v>287</v>
      </c>
      <c r="J4" s="84" t="s">
        <v>456</v>
      </c>
      <c r="K4" s="89" t="s">
        <v>319</v>
      </c>
      <c r="L4" s="89" t="s">
        <v>320</v>
      </c>
    </row>
    <row r="5" spans="1:12" ht="14.1" customHeight="1" x14ac:dyDescent="0.25">
      <c r="A5" s="4" t="s">
        <v>144</v>
      </c>
      <c r="B5" s="148"/>
      <c r="C5" s="148"/>
      <c r="D5" s="148"/>
      <c r="E5" s="148"/>
      <c r="F5" s="148"/>
      <c r="G5" s="148"/>
      <c r="H5" s="131">
        <f t="shared" ref="H5:H68" si="0">SUM(B5:G5)</f>
        <v>0</v>
      </c>
      <c r="I5" s="132" t="e">
        <f t="shared" ref="I5:I68" si="1">H5/H$105</f>
        <v>#DIV/0!</v>
      </c>
      <c r="J5" s="85">
        <f>H5/6*12</f>
        <v>0</v>
      </c>
      <c r="K5" s="133">
        <f>J5*0.5</f>
        <v>0</v>
      </c>
      <c r="L5" s="117">
        <f>J5-K5</f>
        <v>0</v>
      </c>
    </row>
    <row r="6" spans="1:12" ht="14.1" customHeight="1" x14ac:dyDescent="0.25">
      <c r="A6" s="4" t="s">
        <v>145</v>
      </c>
      <c r="B6" s="149"/>
      <c r="C6" s="149"/>
      <c r="D6" s="149"/>
      <c r="E6" s="149"/>
      <c r="F6" s="149"/>
      <c r="G6" s="149"/>
      <c r="H6" s="131">
        <f t="shared" si="0"/>
        <v>0</v>
      </c>
      <c r="I6" s="132" t="e">
        <f t="shared" si="1"/>
        <v>#DIV/0!</v>
      </c>
      <c r="J6" s="121">
        <f t="shared" ref="J6:J69" si="2">H6/6*12</f>
        <v>0</v>
      </c>
      <c r="K6" s="133">
        <f t="shared" ref="K6:K69" si="3">J6*0.5</f>
        <v>0</v>
      </c>
      <c r="L6" s="117">
        <f t="shared" ref="L6:L69" si="4">J6-K6</f>
        <v>0</v>
      </c>
    </row>
    <row r="7" spans="1:12" ht="14.1" customHeight="1" x14ac:dyDescent="0.25">
      <c r="A7" s="4" t="s">
        <v>146</v>
      </c>
      <c r="B7" s="149"/>
      <c r="C7" s="149"/>
      <c r="D7" s="149"/>
      <c r="E7" s="149"/>
      <c r="F7" s="149"/>
      <c r="G7" s="149"/>
      <c r="H7" s="134">
        <f t="shared" si="0"/>
        <v>0</v>
      </c>
      <c r="I7" s="135" t="e">
        <f t="shared" si="1"/>
        <v>#DIV/0!</v>
      </c>
      <c r="J7" s="121">
        <f t="shared" si="2"/>
        <v>0</v>
      </c>
      <c r="K7" s="136">
        <f t="shared" si="3"/>
        <v>0</v>
      </c>
      <c r="L7" s="137">
        <f t="shared" si="4"/>
        <v>0</v>
      </c>
    </row>
    <row r="8" spans="1:12" ht="14.1" customHeight="1" x14ac:dyDescent="0.25">
      <c r="A8" s="4" t="s">
        <v>147</v>
      </c>
      <c r="B8" s="149"/>
      <c r="C8" s="149"/>
      <c r="D8" s="149"/>
      <c r="E8" s="149"/>
      <c r="F8" s="149"/>
      <c r="G8" s="149"/>
      <c r="H8" s="131">
        <f t="shared" si="0"/>
        <v>0</v>
      </c>
      <c r="I8" s="122" t="e">
        <f t="shared" si="1"/>
        <v>#DIV/0!</v>
      </c>
      <c r="J8" s="121">
        <f t="shared" si="2"/>
        <v>0</v>
      </c>
      <c r="K8" s="121">
        <f t="shared" si="3"/>
        <v>0</v>
      </c>
      <c r="L8" s="121">
        <f t="shared" si="4"/>
        <v>0</v>
      </c>
    </row>
    <row r="9" spans="1:12" ht="14.1" customHeight="1" x14ac:dyDescent="0.25">
      <c r="A9" s="4" t="s">
        <v>148</v>
      </c>
      <c r="B9" s="149"/>
      <c r="C9" s="149"/>
      <c r="D9" s="149"/>
      <c r="E9" s="149"/>
      <c r="F9" s="149"/>
      <c r="G9" s="149"/>
      <c r="H9" s="131">
        <f t="shared" si="0"/>
        <v>0</v>
      </c>
      <c r="I9" s="122" t="e">
        <f t="shared" si="1"/>
        <v>#DIV/0!</v>
      </c>
      <c r="J9" s="121">
        <f t="shared" si="2"/>
        <v>0</v>
      </c>
      <c r="K9" s="121">
        <f t="shared" si="3"/>
        <v>0</v>
      </c>
      <c r="L9" s="121">
        <f t="shared" si="4"/>
        <v>0</v>
      </c>
    </row>
    <row r="10" spans="1:12" ht="14.1" customHeight="1" x14ac:dyDescent="0.25">
      <c r="A10" s="4" t="s">
        <v>149</v>
      </c>
      <c r="B10" s="149"/>
      <c r="C10" s="149"/>
      <c r="D10" s="149"/>
      <c r="E10" s="149"/>
      <c r="F10" s="149"/>
      <c r="G10" s="149"/>
      <c r="H10" s="131">
        <f t="shared" si="0"/>
        <v>0</v>
      </c>
      <c r="I10" s="122" t="e">
        <f t="shared" si="1"/>
        <v>#DIV/0!</v>
      </c>
      <c r="J10" s="121">
        <f t="shared" si="2"/>
        <v>0</v>
      </c>
      <c r="K10" s="121">
        <f t="shared" si="3"/>
        <v>0</v>
      </c>
      <c r="L10" s="121">
        <f t="shared" si="4"/>
        <v>0</v>
      </c>
    </row>
    <row r="11" spans="1:12" ht="14.1" customHeight="1" x14ac:dyDescent="0.25">
      <c r="A11" s="4" t="s">
        <v>150</v>
      </c>
      <c r="B11" s="149"/>
      <c r="C11" s="149"/>
      <c r="D11" s="149"/>
      <c r="E11" s="149"/>
      <c r="F11" s="149"/>
      <c r="G11" s="149"/>
      <c r="H11" s="131">
        <f t="shared" si="0"/>
        <v>0</v>
      </c>
      <c r="I11" s="122" t="e">
        <f t="shared" si="1"/>
        <v>#DIV/0!</v>
      </c>
      <c r="J11" s="121">
        <f t="shared" si="2"/>
        <v>0</v>
      </c>
      <c r="K11" s="121">
        <f t="shared" si="3"/>
        <v>0</v>
      </c>
      <c r="L11" s="121">
        <f t="shared" si="4"/>
        <v>0</v>
      </c>
    </row>
    <row r="12" spans="1:12" ht="14.1" customHeight="1" x14ac:dyDescent="0.25">
      <c r="A12" s="4" t="s">
        <v>151</v>
      </c>
      <c r="B12" s="149"/>
      <c r="C12" s="149"/>
      <c r="D12" s="149"/>
      <c r="E12" s="149"/>
      <c r="F12" s="149"/>
      <c r="G12" s="149"/>
      <c r="H12" s="131">
        <f t="shared" si="0"/>
        <v>0</v>
      </c>
      <c r="I12" s="122" t="e">
        <f t="shared" si="1"/>
        <v>#DIV/0!</v>
      </c>
      <c r="J12" s="121">
        <f t="shared" si="2"/>
        <v>0</v>
      </c>
      <c r="K12" s="121">
        <f t="shared" si="3"/>
        <v>0</v>
      </c>
      <c r="L12" s="121">
        <f t="shared" si="4"/>
        <v>0</v>
      </c>
    </row>
    <row r="13" spans="1:12" ht="14.1" customHeight="1" x14ac:dyDescent="0.25">
      <c r="A13" s="4" t="s">
        <v>152</v>
      </c>
      <c r="B13" s="149"/>
      <c r="C13" s="149"/>
      <c r="D13" s="149"/>
      <c r="E13" s="149"/>
      <c r="F13" s="149"/>
      <c r="G13" s="149"/>
      <c r="H13" s="131">
        <f t="shared" si="0"/>
        <v>0</v>
      </c>
      <c r="I13" s="122" t="e">
        <f t="shared" si="1"/>
        <v>#DIV/0!</v>
      </c>
      <c r="J13" s="121">
        <f t="shared" si="2"/>
        <v>0</v>
      </c>
      <c r="K13" s="121">
        <f t="shared" si="3"/>
        <v>0</v>
      </c>
      <c r="L13" s="121">
        <f t="shared" si="4"/>
        <v>0</v>
      </c>
    </row>
    <row r="14" spans="1:12" ht="14.1" customHeight="1" x14ac:dyDescent="0.25">
      <c r="A14" s="4" t="s">
        <v>153</v>
      </c>
      <c r="B14" s="149"/>
      <c r="C14" s="149"/>
      <c r="D14" s="149"/>
      <c r="E14" s="149"/>
      <c r="F14" s="149"/>
      <c r="G14" s="149"/>
      <c r="H14" s="131">
        <f t="shared" si="0"/>
        <v>0</v>
      </c>
      <c r="I14" s="122" t="e">
        <f t="shared" si="1"/>
        <v>#DIV/0!</v>
      </c>
      <c r="J14" s="121">
        <f t="shared" si="2"/>
        <v>0</v>
      </c>
      <c r="K14" s="121">
        <f t="shared" si="3"/>
        <v>0</v>
      </c>
      <c r="L14" s="121">
        <f t="shared" si="4"/>
        <v>0</v>
      </c>
    </row>
    <row r="15" spans="1:12" ht="14.1" customHeight="1" x14ac:dyDescent="0.25">
      <c r="A15" s="4" t="s">
        <v>154</v>
      </c>
      <c r="B15" s="149"/>
      <c r="C15" s="149"/>
      <c r="D15" s="149"/>
      <c r="E15" s="149"/>
      <c r="F15" s="149"/>
      <c r="G15" s="149"/>
      <c r="H15" s="131">
        <f t="shared" si="0"/>
        <v>0</v>
      </c>
      <c r="I15" s="122" t="e">
        <f t="shared" si="1"/>
        <v>#DIV/0!</v>
      </c>
      <c r="J15" s="121">
        <f t="shared" si="2"/>
        <v>0</v>
      </c>
      <c r="K15" s="121">
        <f t="shared" si="3"/>
        <v>0</v>
      </c>
      <c r="L15" s="121">
        <f t="shared" si="4"/>
        <v>0</v>
      </c>
    </row>
    <row r="16" spans="1:12" ht="14.1" customHeight="1" x14ac:dyDescent="0.25">
      <c r="A16" s="4" t="s">
        <v>155</v>
      </c>
      <c r="B16" s="149"/>
      <c r="C16" s="149"/>
      <c r="D16" s="149"/>
      <c r="E16" s="149"/>
      <c r="F16" s="149"/>
      <c r="G16" s="149"/>
      <c r="H16" s="131">
        <f t="shared" si="0"/>
        <v>0</v>
      </c>
      <c r="I16" s="122" t="e">
        <f t="shared" si="1"/>
        <v>#DIV/0!</v>
      </c>
      <c r="J16" s="121">
        <f t="shared" si="2"/>
        <v>0</v>
      </c>
      <c r="K16" s="121">
        <f t="shared" si="3"/>
        <v>0</v>
      </c>
      <c r="L16" s="121">
        <f t="shared" si="4"/>
        <v>0</v>
      </c>
    </row>
    <row r="17" spans="1:12" ht="14.1" customHeight="1" x14ac:dyDescent="0.25">
      <c r="A17" s="4" t="s">
        <v>156</v>
      </c>
      <c r="B17" s="149"/>
      <c r="C17" s="149"/>
      <c r="D17" s="149"/>
      <c r="E17" s="149"/>
      <c r="F17" s="149"/>
      <c r="G17" s="149"/>
      <c r="H17" s="131">
        <f t="shared" si="0"/>
        <v>0</v>
      </c>
      <c r="I17" s="122" t="e">
        <f t="shared" si="1"/>
        <v>#DIV/0!</v>
      </c>
      <c r="J17" s="121">
        <f t="shared" si="2"/>
        <v>0</v>
      </c>
      <c r="K17" s="121">
        <f t="shared" si="3"/>
        <v>0</v>
      </c>
      <c r="L17" s="121">
        <f t="shared" si="4"/>
        <v>0</v>
      </c>
    </row>
    <row r="18" spans="1:12" ht="14.1" customHeight="1" x14ac:dyDescent="0.25">
      <c r="A18" s="4" t="s">
        <v>157</v>
      </c>
      <c r="B18" s="149"/>
      <c r="C18" s="149"/>
      <c r="D18" s="149"/>
      <c r="E18" s="149"/>
      <c r="F18" s="149"/>
      <c r="G18" s="149"/>
      <c r="H18" s="131">
        <f t="shared" si="0"/>
        <v>0</v>
      </c>
      <c r="I18" s="122" t="e">
        <f t="shared" si="1"/>
        <v>#DIV/0!</v>
      </c>
      <c r="J18" s="121">
        <f t="shared" si="2"/>
        <v>0</v>
      </c>
      <c r="K18" s="121">
        <f t="shared" si="3"/>
        <v>0</v>
      </c>
      <c r="L18" s="121">
        <f t="shared" si="4"/>
        <v>0</v>
      </c>
    </row>
    <row r="19" spans="1:12" ht="14.1" customHeight="1" x14ac:dyDescent="0.25">
      <c r="A19" s="4" t="s">
        <v>158</v>
      </c>
      <c r="B19" s="149"/>
      <c r="C19" s="149"/>
      <c r="D19" s="149"/>
      <c r="E19" s="149"/>
      <c r="F19" s="149"/>
      <c r="G19" s="149"/>
      <c r="H19" s="131">
        <f t="shared" si="0"/>
        <v>0</v>
      </c>
      <c r="I19" s="122" t="e">
        <f t="shared" si="1"/>
        <v>#DIV/0!</v>
      </c>
      <c r="J19" s="121">
        <f t="shared" si="2"/>
        <v>0</v>
      </c>
      <c r="K19" s="121">
        <f t="shared" si="3"/>
        <v>0</v>
      </c>
      <c r="L19" s="121">
        <f t="shared" si="4"/>
        <v>0</v>
      </c>
    </row>
    <row r="20" spans="1:12" ht="14.1" customHeight="1" x14ac:dyDescent="0.25">
      <c r="A20" s="4" t="s">
        <v>159</v>
      </c>
      <c r="B20" s="149"/>
      <c r="C20" s="149"/>
      <c r="D20" s="149"/>
      <c r="E20" s="149"/>
      <c r="F20" s="149"/>
      <c r="G20" s="149"/>
      <c r="H20" s="131">
        <f t="shared" si="0"/>
        <v>0</v>
      </c>
      <c r="I20" s="122" t="e">
        <f t="shared" si="1"/>
        <v>#DIV/0!</v>
      </c>
      <c r="J20" s="121">
        <f t="shared" si="2"/>
        <v>0</v>
      </c>
      <c r="K20" s="121">
        <f t="shared" si="3"/>
        <v>0</v>
      </c>
      <c r="L20" s="121">
        <f t="shared" si="4"/>
        <v>0</v>
      </c>
    </row>
    <row r="21" spans="1:12" ht="14.1" customHeight="1" x14ac:dyDescent="0.25">
      <c r="A21" s="4" t="s">
        <v>160</v>
      </c>
      <c r="B21" s="149"/>
      <c r="C21" s="149"/>
      <c r="D21" s="149"/>
      <c r="E21" s="149"/>
      <c r="F21" s="149"/>
      <c r="G21" s="149"/>
      <c r="H21" s="131">
        <f t="shared" si="0"/>
        <v>0</v>
      </c>
      <c r="I21" s="122" t="e">
        <f t="shared" si="1"/>
        <v>#DIV/0!</v>
      </c>
      <c r="J21" s="121">
        <f t="shared" si="2"/>
        <v>0</v>
      </c>
      <c r="K21" s="121">
        <f t="shared" si="3"/>
        <v>0</v>
      </c>
      <c r="L21" s="121">
        <f t="shared" si="4"/>
        <v>0</v>
      </c>
    </row>
    <row r="22" spans="1:12" ht="14.1" customHeight="1" x14ac:dyDescent="0.25">
      <c r="A22" s="4" t="s">
        <v>161</v>
      </c>
      <c r="B22" s="149"/>
      <c r="C22" s="149"/>
      <c r="D22" s="149"/>
      <c r="E22" s="149"/>
      <c r="F22" s="149"/>
      <c r="G22" s="149"/>
      <c r="H22" s="121">
        <f t="shared" si="0"/>
        <v>0</v>
      </c>
      <c r="I22" s="122" t="e">
        <f t="shared" si="1"/>
        <v>#DIV/0!</v>
      </c>
      <c r="J22" s="121">
        <f t="shared" si="2"/>
        <v>0</v>
      </c>
      <c r="K22" s="121">
        <f t="shared" si="3"/>
        <v>0</v>
      </c>
      <c r="L22" s="121">
        <f t="shared" si="4"/>
        <v>0</v>
      </c>
    </row>
    <row r="23" spans="1:12" ht="14.1" customHeight="1" x14ac:dyDescent="0.25">
      <c r="A23" s="4" t="s">
        <v>162</v>
      </c>
      <c r="B23" s="149"/>
      <c r="C23" s="149"/>
      <c r="D23" s="149"/>
      <c r="E23" s="149"/>
      <c r="F23" s="149"/>
      <c r="G23" s="149"/>
      <c r="H23" s="121">
        <f t="shared" si="0"/>
        <v>0</v>
      </c>
      <c r="I23" s="122" t="e">
        <f t="shared" si="1"/>
        <v>#DIV/0!</v>
      </c>
      <c r="J23" s="121">
        <f t="shared" si="2"/>
        <v>0</v>
      </c>
      <c r="K23" s="121">
        <f t="shared" si="3"/>
        <v>0</v>
      </c>
      <c r="L23" s="121">
        <f t="shared" si="4"/>
        <v>0</v>
      </c>
    </row>
    <row r="24" spans="1:12" ht="14.1" customHeight="1" x14ac:dyDescent="0.25">
      <c r="A24" s="4" t="s">
        <v>163</v>
      </c>
      <c r="B24" s="149"/>
      <c r="C24" s="149"/>
      <c r="D24" s="149"/>
      <c r="E24" s="149"/>
      <c r="F24" s="149"/>
      <c r="G24" s="149"/>
      <c r="H24" s="121">
        <f t="shared" si="0"/>
        <v>0</v>
      </c>
      <c r="I24" s="122" t="e">
        <f t="shared" si="1"/>
        <v>#DIV/0!</v>
      </c>
      <c r="J24" s="121">
        <f t="shared" si="2"/>
        <v>0</v>
      </c>
      <c r="K24" s="121">
        <f t="shared" si="3"/>
        <v>0</v>
      </c>
      <c r="L24" s="121">
        <f t="shared" si="4"/>
        <v>0</v>
      </c>
    </row>
    <row r="25" spans="1:12" ht="14.1" customHeight="1" x14ac:dyDescent="0.25">
      <c r="A25" s="4" t="s">
        <v>164</v>
      </c>
      <c r="B25" s="149"/>
      <c r="C25" s="149"/>
      <c r="D25" s="149"/>
      <c r="E25" s="149"/>
      <c r="F25" s="149"/>
      <c r="G25" s="149"/>
      <c r="H25" s="121">
        <f t="shared" si="0"/>
        <v>0</v>
      </c>
      <c r="I25" s="122" t="e">
        <f t="shared" si="1"/>
        <v>#DIV/0!</v>
      </c>
      <c r="J25" s="121">
        <f t="shared" si="2"/>
        <v>0</v>
      </c>
      <c r="K25" s="121">
        <f t="shared" si="3"/>
        <v>0</v>
      </c>
      <c r="L25" s="121">
        <f t="shared" si="4"/>
        <v>0</v>
      </c>
    </row>
    <row r="26" spans="1:12" ht="14.1" customHeight="1" x14ac:dyDescent="0.25">
      <c r="A26" s="4" t="s">
        <v>165</v>
      </c>
      <c r="B26" s="149"/>
      <c r="C26" s="149"/>
      <c r="D26" s="149"/>
      <c r="E26" s="149"/>
      <c r="F26" s="149"/>
      <c r="G26" s="149"/>
      <c r="H26" s="121">
        <f t="shared" si="0"/>
        <v>0</v>
      </c>
      <c r="I26" s="122" t="e">
        <f t="shared" si="1"/>
        <v>#DIV/0!</v>
      </c>
      <c r="J26" s="121">
        <f t="shared" si="2"/>
        <v>0</v>
      </c>
      <c r="K26" s="121">
        <f t="shared" si="3"/>
        <v>0</v>
      </c>
      <c r="L26" s="121">
        <f t="shared" si="4"/>
        <v>0</v>
      </c>
    </row>
    <row r="27" spans="1:12" ht="14.1" customHeight="1" x14ac:dyDescent="0.25">
      <c r="A27" s="4" t="s">
        <v>166</v>
      </c>
      <c r="B27" s="149"/>
      <c r="C27" s="149"/>
      <c r="D27" s="149"/>
      <c r="E27" s="149"/>
      <c r="F27" s="149"/>
      <c r="G27" s="149"/>
      <c r="H27" s="121">
        <f t="shared" si="0"/>
        <v>0</v>
      </c>
      <c r="I27" s="122" t="e">
        <f t="shared" si="1"/>
        <v>#DIV/0!</v>
      </c>
      <c r="J27" s="121">
        <f t="shared" si="2"/>
        <v>0</v>
      </c>
      <c r="K27" s="121">
        <f t="shared" si="3"/>
        <v>0</v>
      </c>
      <c r="L27" s="121">
        <f t="shared" si="4"/>
        <v>0</v>
      </c>
    </row>
    <row r="28" spans="1:12" ht="14.1" customHeight="1" x14ac:dyDescent="0.25">
      <c r="A28" s="4" t="s">
        <v>167</v>
      </c>
      <c r="B28" s="149"/>
      <c r="C28" s="149"/>
      <c r="D28" s="149"/>
      <c r="E28" s="149"/>
      <c r="F28" s="149"/>
      <c r="G28" s="149"/>
      <c r="H28" s="121">
        <f t="shared" si="0"/>
        <v>0</v>
      </c>
      <c r="I28" s="122" t="e">
        <f t="shared" si="1"/>
        <v>#DIV/0!</v>
      </c>
      <c r="J28" s="121">
        <f t="shared" si="2"/>
        <v>0</v>
      </c>
      <c r="K28" s="121">
        <f t="shared" si="3"/>
        <v>0</v>
      </c>
      <c r="L28" s="121">
        <f t="shared" si="4"/>
        <v>0</v>
      </c>
    </row>
    <row r="29" spans="1:12" ht="14.1" customHeight="1" x14ac:dyDescent="0.25">
      <c r="A29" s="4" t="s">
        <v>168</v>
      </c>
      <c r="B29" s="149"/>
      <c r="C29" s="149"/>
      <c r="D29" s="149"/>
      <c r="E29" s="149"/>
      <c r="F29" s="149"/>
      <c r="G29" s="149"/>
      <c r="H29" s="121">
        <f t="shared" si="0"/>
        <v>0</v>
      </c>
      <c r="I29" s="122" t="e">
        <f t="shared" si="1"/>
        <v>#DIV/0!</v>
      </c>
      <c r="J29" s="121">
        <f t="shared" si="2"/>
        <v>0</v>
      </c>
      <c r="K29" s="121">
        <f t="shared" si="3"/>
        <v>0</v>
      </c>
      <c r="L29" s="121">
        <f t="shared" si="4"/>
        <v>0</v>
      </c>
    </row>
    <row r="30" spans="1:12" ht="14.1" customHeight="1" x14ac:dyDescent="0.25">
      <c r="A30" s="4" t="s">
        <v>169</v>
      </c>
      <c r="B30" s="149"/>
      <c r="C30" s="149"/>
      <c r="D30" s="149"/>
      <c r="E30" s="149"/>
      <c r="F30" s="149"/>
      <c r="G30" s="149"/>
      <c r="H30" s="121">
        <f t="shared" si="0"/>
        <v>0</v>
      </c>
      <c r="I30" s="122" t="e">
        <f t="shared" si="1"/>
        <v>#DIV/0!</v>
      </c>
      <c r="J30" s="121">
        <f t="shared" si="2"/>
        <v>0</v>
      </c>
      <c r="K30" s="121">
        <f t="shared" si="3"/>
        <v>0</v>
      </c>
      <c r="L30" s="121">
        <f t="shared" si="4"/>
        <v>0</v>
      </c>
    </row>
    <row r="31" spans="1:12" ht="14.1" customHeight="1" x14ac:dyDescent="0.25">
      <c r="A31" s="4" t="s">
        <v>170</v>
      </c>
      <c r="B31" s="149"/>
      <c r="C31" s="149"/>
      <c r="D31" s="149"/>
      <c r="E31" s="149"/>
      <c r="F31" s="149"/>
      <c r="G31" s="149"/>
      <c r="H31" s="121">
        <f t="shared" si="0"/>
        <v>0</v>
      </c>
      <c r="I31" s="122" t="e">
        <f t="shared" si="1"/>
        <v>#DIV/0!</v>
      </c>
      <c r="J31" s="121">
        <f t="shared" si="2"/>
        <v>0</v>
      </c>
      <c r="K31" s="121">
        <f t="shared" si="3"/>
        <v>0</v>
      </c>
      <c r="L31" s="121">
        <f t="shared" si="4"/>
        <v>0</v>
      </c>
    </row>
    <row r="32" spans="1:12" ht="14.1" customHeight="1" x14ac:dyDescent="0.25">
      <c r="A32" s="4" t="s">
        <v>171</v>
      </c>
      <c r="B32" s="149"/>
      <c r="C32" s="149"/>
      <c r="D32" s="149"/>
      <c r="E32" s="149"/>
      <c r="F32" s="149"/>
      <c r="G32" s="149"/>
      <c r="H32" s="121">
        <f t="shared" si="0"/>
        <v>0</v>
      </c>
      <c r="I32" s="122" t="e">
        <f t="shared" si="1"/>
        <v>#DIV/0!</v>
      </c>
      <c r="J32" s="121">
        <f t="shared" si="2"/>
        <v>0</v>
      </c>
      <c r="K32" s="121">
        <f t="shared" si="3"/>
        <v>0</v>
      </c>
      <c r="L32" s="121">
        <f t="shared" si="4"/>
        <v>0</v>
      </c>
    </row>
    <row r="33" spans="1:12" ht="14.1" customHeight="1" x14ac:dyDescent="0.25">
      <c r="A33" s="4" t="s">
        <v>172</v>
      </c>
      <c r="B33" s="149"/>
      <c r="C33" s="149"/>
      <c r="D33" s="149"/>
      <c r="E33" s="149"/>
      <c r="F33" s="149"/>
      <c r="G33" s="149"/>
      <c r="H33" s="121">
        <f t="shared" si="0"/>
        <v>0</v>
      </c>
      <c r="I33" s="122" t="e">
        <f t="shared" si="1"/>
        <v>#DIV/0!</v>
      </c>
      <c r="J33" s="121">
        <f t="shared" si="2"/>
        <v>0</v>
      </c>
      <c r="K33" s="121">
        <f t="shared" si="3"/>
        <v>0</v>
      </c>
      <c r="L33" s="121">
        <f t="shared" si="4"/>
        <v>0</v>
      </c>
    </row>
    <row r="34" spans="1:12" ht="14.1" customHeight="1" x14ac:dyDescent="0.25">
      <c r="A34" s="4" t="s">
        <v>173</v>
      </c>
      <c r="B34" s="149"/>
      <c r="C34" s="149"/>
      <c r="D34" s="149"/>
      <c r="E34" s="149"/>
      <c r="F34" s="149"/>
      <c r="G34" s="149"/>
      <c r="H34" s="121">
        <f t="shared" si="0"/>
        <v>0</v>
      </c>
      <c r="I34" s="122" t="e">
        <f t="shared" si="1"/>
        <v>#DIV/0!</v>
      </c>
      <c r="J34" s="121">
        <f t="shared" si="2"/>
        <v>0</v>
      </c>
      <c r="K34" s="121">
        <f t="shared" si="3"/>
        <v>0</v>
      </c>
      <c r="L34" s="121">
        <f t="shared" si="4"/>
        <v>0</v>
      </c>
    </row>
    <row r="35" spans="1:12" ht="14.1" customHeight="1" x14ac:dyDescent="0.25">
      <c r="A35" s="4" t="s">
        <v>174</v>
      </c>
      <c r="B35" s="149"/>
      <c r="C35" s="149"/>
      <c r="D35" s="149"/>
      <c r="E35" s="149"/>
      <c r="F35" s="149"/>
      <c r="G35" s="149"/>
      <c r="H35" s="121">
        <f t="shared" si="0"/>
        <v>0</v>
      </c>
      <c r="I35" s="122" t="e">
        <f t="shared" si="1"/>
        <v>#DIV/0!</v>
      </c>
      <c r="J35" s="121">
        <f t="shared" si="2"/>
        <v>0</v>
      </c>
      <c r="K35" s="121">
        <f t="shared" si="3"/>
        <v>0</v>
      </c>
      <c r="L35" s="121">
        <f t="shared" si="4"/>
        <v>0</v>
      </c>
    </row>
    <row r="36" spans="1:12" ht="14.1" customHeight="1" x14ac:dyDescent="0.25">
      <c r="A36" s="4" t="s">
        <v>175</v>
      </c>
      <c r="B36" s="149"/>
      <c r="C36" s="149"/>
      <c r="D36" s="149"/>
      <c r="E36" s="149"/>
      <c r="F36" s="149"/>
      <c r="G36" s="149"/>
      <c r="H36" s="121">
        <f t="shared" si="0"/>
        <v>0</v>
      </c>
      <c r="I36" s="122" t="e">
        <f t="shared" si="1"/>
        <v>#DIV/0!</v>
      </c>
      <c r="J36" s="121">
        <f t="shared" si="2"/>
        <v>0</v>
      </c>
      <c r="K36" s="121">
        <f t="shared" si="3"/>
        <v>0</v>
      </c>
      <c r="L36" s="121">
        <f t="shared" si="4"/>
        <v>0</v>
      </c>
    </row>
    <row r="37" spans="1:12" ht="14.1" customHeight="1" x14ac:dyDescent="0.25">
      <c r="A37" s="4" t="s">
        <v>176</v>
      </c>
      <c r="B37" s="149"/>
      <c r="C37" s="149"/>
      <c r="D37" s="149"/>
      <c r="E37" s="149"/>
      <c r="F37" s="149"/>
      <c r="G37" s="149"/>
      <c r="H37" s="121">
        <f t="shared" si="0"/>
        <v>0</v>
      </c>
      <c r="I37" s="122" t="e">
        <f t="shared" si="1"/>
        <v>#DIV/0!</v>
      </c>
      <c r="J37" s="121">
        <f t="shared" si="2"/>
        <v>0</v>
      </c>
      <c r="K37" s="121">
        <f t="shared" si="3"/>
        <v>0</v>
      </c>
      <c r="L37" s="121">
        <f t="shared" si="4"/>
        <v>0</v>
      </c>
    </row>
    <row r="38" spans="1:12" ht="14.1" customHeight="1" x14ac:dyDescent="0.25">
      <c r="A38" s="4" t="s">
        <v>177</v>
      </c>
      <c r="B38" s="149"/>
      <c r="C38" s="149"/>
      <c r="D38" s="149"/>
      <c r="E38" s="149"/>
      <c r="F38" s="149"/>
      <c r="G38" s="149"/>
      <c r="H38" s="121">
        <f t="shared" si="0"/>
        <v>0</v>
      </c>
      <c r="I38" s="122" t="e">
        <f t="shared" si="1"/>
        <v>#DIV/0!</v>
      </c>
      <c r="J38" s="121">
        <f t="shared" si="2"/>
        <v>0</v>
      </c>
      <c r="K38" s="121">
        <f t="shared" si="3"/>
        <v>0</v>
      </c>
      <c r="L38" s="121">
        <f t="shared" si="4"/>
        <v>0</v>
      </c>
    </row>
    <row r="39" spans="1:12" ht="14.1" customHeight="1" x14ac:dyDescent="0.25">
      <c r="A39" s="4" t="s">
        <v>178</v>
      </c>
      <c r="B39" s="149"/>
      <c r="C39" s="149"/>
      <c r="D39" s="149"/>
      <c r="E39" s="149"/>
      <c r="F39" s="149"/>
      <c r="G39" s="149"/>
      <c r="H39" s="121">
        <f t="shared" si="0"/>
        <v>0</v>
      </c>
      <c r="I39" s="122" t="e">
        <f t="shared" si="1"/>
        <v>#DIV/0!</v>
      </c>
      <c r="J39" s="121">
        <f t="shared" si="2"/>
        <v>0</v>
      </c>
      <c r="K39" s="121">
        <f t="shared" si="3"/>
        <v>0</v>
      </c>
      <c r="L39" s="121">
        <f t="shared" si="4"/>
        <v>0</v>
      </c>
    </row>
    <row r="40" spans="1:12" ht="14.1" customHeight="1" x14ac:dyDescent="0.25">
      <c r="A40" s="4" t="s">
        <v>179</v>
      </c>
      <c r="B40" s="149"/>
      <c r="C40" s="149"/>
      <c r="D40" s="149"/>
      <c r="E40" s="149"/>
      <c r="F40" s="149"/>
      <c r="G40" s="149"/>
      <c r="H40" s="121">
        <f t="shared" si="0"/>
        <v>0</v>
      </c>
      <c r="I40" s="122" t="e">
        <f t="shared" si="1"/>
        <v>#DIV/0!</v>
      </c>
      <c r="J40" s="121">
        <f t="shared" si="2"/>
        <v>0</v>
      </c>
      <c r="K40" s="121">
        <f t="shared" si="3"/>
        <v>0</v>
      </c>
      <c r="L40" s="121">
        <f t="shared" si="4"/>
        <v>0</v>
      </c>
    </row>
    <row r="41" spans="1:12" ht="14.1" customHeight="1" x14ac:dyDescent="0.25">
      <c r="A41" s="4" t="s">
        <v>180</v>
      </c>
      <c r="B41" s="149"/>
      <c r="C41" s="149"/>
      <c r="D41" s="149"/>
      <c r="E41" s="149"/>
      <c r="F41" s="149"/>
      <c r="G41" s="149"/>
      <c r="H41" s="121">
        <f t="shared" si="0"/>
        <v>0</v>
      </c>
      <c r="I41" s="122" t="e">
        <f t="shared" si="1"/>
        <v>#DIV/0!</v>
      </c>
      <c r="J41" s="121">
        <f t="shared" si="2"/>
        <v>0</v>
      </c>
      <c r="K41" s="121">
        <f t="shared" si="3"/>
        <v>0</v>
      </c>
      <c r="L41" s="121">
        <f t="shared" si="4"/>
        <v>0</v>
      </c>
    </row>
    <row r="42" spans="1:12" ht="14.1" customHeight="1" x14ac:dyDescent="0.25">
      <c r="A42" s="4" t="s">
        <v>181</v>
      </c>
      <c r="B42" s="149"/>
      <c r="C42" s="149"/>
      <c r="D42" s="149"/>
      <c r="E42" s="149"/>
      <c r="F42" s="149"/>
      <c r="G42" s="149"/>
      <c r="H42" s="121">
        <f t="shared" si="0"/>
        <v>0</v>
      </c>
      <c r="I42" s="122" t="e">
        <f t="shared" si="1"/>
        <v>#DIV/0!</v>
      </c>
      <c r="J42" s="121">
        <f t="shared" si="2"/>
        <v>0</v>
      </c>
      <c r="K42" s="121">
        <f t="shared" si="3"/>
        <v>0</v>
      </c>
      <c r="L42" s="121">
        <f t="shared" si="4"/>
        <v>0</v>
      </c>
    </row>
    <row r="43" spans="1:12" ht="14.1" customHeight="1" x14ac:dyDescent="0.25">
      <c r="A43" s="4" t="s">
        <v>182</v>
      </c>
      <c r="B43" s="149"/>
      <c r="C43" s="149"/>
      <c r="D43" s="149"/>
      <c r="E43" s="149"/>
      <c r="F43" s="149"/>
      <c r="G43" s="149"/>
      <c r="H43" s="121">
        <f t="shared" si="0"/>
        <v>0</v>
      </c>
      <c r="I43" s="122" t="e">
        <f t="shared" si="1"/>
        <v>#DIV/0!</v>
      </c>
      <c r="J43" s="121">
        <f t="shared" si="2"/>
        <v>0</v>
      </c>
      <c r="K43" s="121">
        <f t="shared" si="3"/>
        <v>0</v>
      </c>
      <c r="L43" s="121">
        <f t="shared" si="4"/>
        <v>0</v>
      </c>
    </row>
    <row r="44" spans="1:12" ht="14.1" customHeight="1" x14ac:dyDescent="0.25">
      <c r="A44" s="4" t="s">
        <v>183</v>
      </c>
      <c r="B44" s="149"/>
      <c r="C44" s="149"/>
      <c r="D44" s="149"/>
      <c r="E44" s="149"/>
      <c r="F44" s="149"/>
      <c r="G44" s="149"/>
      <c r="H44" s="121">
        <f t="shared" si="0"/>
        <v>0</v>
      </c>
      <c r="I44" s="122" t="e">
        <f t="shared" si="1"/>
        <v>#DIV/0!</v>
      </c>
      <c r="J44" s="121">
        <f t="shared" si="2"/>
        <v>0</v>
      </c>
      <c r="K44" s="121">
        <f t="shared" si="3"/>
        <v>0</v>
      </c>
      <c r="L44" s="121">
        <f t="shared" si="4"/>
        <v>0</v>
      </c>
    </row>
    <row r="45" spans="1:12" ht="14.1" customHeight="1" x14ac:dyDescent="0.25">
      <c r="A45" s="4" t="s">
        <v>184</v>
      </c>
      <c r="B45" s="149"/>
      <c r="C45" s="149"/>
      <c r="D45" s="149"/>
      <c r="E45" s="149"/>
      <c r="F45" s="149"/>
      <c r="G45" s="149"/>
      <c r="H45" s="121">
        <f t="shared" si="0"/>
        <v>0</v>
      </c>
      <c r="I45" s="122" t="e">
        <f t="shared" si="1"/>
        <v>#DIV/0!</v>
      </c>
      <c r="J45" s="121">
        <f t="shared" si="2"/>
        <v>0</v>
      </c>
      <c r="K45" s="121">
        <f t="shared" si="3"/>
        <v>0</v>
      </c>
      <c r="L45" s="121">
        <f t="shared" si="4"/>
        <v>0</v>
      </c>
    </row>
    <row r="46" spans="1:12" ht="14.1" customHeight="1" x14ac:dyDescent="0.25">
      <c r="A46" s="4" t="s">
        <v>185</v>
      </c>
      <c r="B46" s="149"/>
      <c r="C46" s="149"/>
      <c r="D46" s="149"/>
      <c r="E46" s="149"/>
      <c r="F46" s="149"/>
      <c r="G46" s="149"/>
      <c r="H46" s="121">
        <f t="shared" si="0"/>
        <v>0</v>
      </c>
      <c r="I46" s="122" t="e">
        <f t="shared" si="1"/>
        <v>#DIV/0!</v>
      </c>
      <c r="J46" s="121">
        <f t="shared" si="2"/>
        <v>0</v>
      </c>
      <c r="K46" s="121">
        <f t="shared" si="3"/>
        <v>0</v>
      </c>
      <c r="L46" s="121">
        <f t="shared" si="4"/>
        <v>0</v>
      </c>
    </row>
    <row r="47" spans="1:12" ht="14.1" customHeight="1" x14ac:dyDescent="0.25">
      <c r="A47" s="4" t="s">
        <v>186</v>
      </c>
      <c r="B47" s="149"/>
      <c r="C47" s="149"/>
      <c r="D47" s="149"/>
      <c r="E47" s="149"/>
      <c r="F47" s="149"/>
      <c r="G47" s="149"/>
      <c r="H47" s="121">
        <f t="shared" si="0"/>
        <v>0</v>
      </c>
      <c r="I47" s="122" t="e">
        <f t="shared" si="1"/>
        <v>#DIV/0!</v>
      </c>
      <c r="J47" s="121">
        <f t="shared" si="2"/>
        <v>0</v>
      </c>
      <c r="K47" s="121">
        <f t="shared" si="3"/>
        <v>0</v>
      </c>
      <c r="L47" s="121">
        <f t="shared" si="4"/>
        <v>0</v>
      </c>
    </row>
    <row r="48" spans="1:12" ht="14.1" customHeight="1" x14ac:dyDescent="0.25">
      <c r="A48" s="4" t="s">
        <v>187</v>
      </c>
      <c r="B48" s="149"/>
      <c r="C48" s="149"/>
      <c r="D48" s="149"/>
      <c r="E48" s="149"/>
      <c r="F48" s="149"/>
      <c r="G48" s="149"/>
      <c r="H48" s="121">
        <f t="shared" si="0"/>
        <v>0</v>
      </c>
      <c r="I48" s="122" t="e">
        <f t="shared" si="1"/>
        <v>#DIV/0!</v>
      </c>
      <c r="J48" s="121">
        <f t="shared" si="2"/>
        <v>0</v>
      </c>
      <c r="K48" s="121">
        <f t="shared" si="3"/>
        <v>0</v>
      </c>
      <c r="L48" s="121">
        <f t="shared" si="4"/>
        <v>0</v>
      </c>
    </row>
    <row r="49" spans="1:12" ht="14.1" customHeight="1" x14ac:dyDescent="0.25">
      <c r="A49" s="4" t="s">
        <v>188</v>
      </c>
      <c r="B49" s="149"/>
      <c r="C49" s="149"/>
      <c r="D49" s="149"/>
      <c r="E49" s="149"/>
      <c r="F49" s="149"/>
      <c r="G49" s="149"/>
      <c r="H49" s="121">
        <f t="shared" si="0"/>
        <v>0</v>
      </c>
      <c r="I49" s="122" t="e">
        <f t="shared" si="1"/>
        <v>#DIV/0!</v>
      </c>
      <c r="J49" s="121">
        <f t="shared" si="2"/>
        <v>0</v>
      </c>
      <c r="K49" s="121">
        <f t="shared" si="3"/>
        <v>0</v>
      </c>
      <c r="L49" s="121">
        <f t="shared" si="4"/>
        <v>0</v>
      </c>
    </row>
    <row r="50" spans="1:12" ht="14.1" customHeight="1" x14ac:dyDescent="0.25">
      <c r="A50" s="4" t="s">
        <v>189</v>
      </c>
      <c r="B50" s="149"/>
      <c r="C50" s="149"/>
      <c r="D50" s="149"/>
      <c r="E50" s="149"/>
      <c r="F50" s="149"/>
      <c r="G50" s="149"/>
      <c r="H50" s="121">
        <f t="shared" si="0"/>
        <v>0</v>
      </c>
      <c r="I50" s="122" t="e">
        <f t="shared" si="1"/>
        <v>#DIV/0!</v>
      </c>
      <c r="J50" s="121">
        <f t="shared" si="2"/>
        <v>0</v>
      </c>
      <c r="K50" s="121">
        <f t="shared" si="3"/>
        <v>0</v>
      </c>
      <c r="L50" s="121">
        <f t="shared" si="4"/>
        <v>0</v>
      </c>
    </row>
    <row r="51" spans="1:12" ht="14.1" customHeight="1" x14ac:dyDescent="0.25">
      <c r="A51" s="4" t="s">
        <v>190</v>
      </c>
      <c r="B51" s="149"/>
      <c r="C51" s="149"/>
      <c r="D51" s="149"/>
      <c r="E51" s="149"/>
      <c r="F51" s="149"/>
      <c r="G51" s="149"/>
      <c r="H51" s="121">
        <f t="shared" si="0"/>
        <v>0</v>
      </c>
      <c r="I51" s="122" t="e">
        <f t="shared" si="1"/>
        <v>#DIV/0!</v>
      </c>
      <c r="J51" s="121">
        <f t="shared" si="2"/>
        <v>0</v>
      </c>
      <c r="K51" s="121">
        <f t="shared" si="3"/>
        <v>0</v>
      </c>
      <c r="L51" s="121">
        <f t="shared" si="4"/>
        <v>0</v>
      </c>
    </row>
    <row r="52" spans="1:12" ht="14.1" customHeight="1" x14ac:dyDescent="0.25">
      <c r="A52" s="4" t="s">
        <v>191</v>
      </c>
      <c r="B52" s="149"/>
      <c r="C52" s="149"/>
      <c r="D52" s="149"/>
      <c r="E52" s="149"/>
      <c r="F52" s="149"/>
      <c r="G52" s="149"/>
      <c r="H52" s="121">
        <f t="shared" si="0"/>
        <v>0</v>
      </c>
      <c r="I52" s="122" t="e">
        <f t="shared" si="1"/>
        <v>#DIV/0!</v>
      </c>
      <c r="J52" s="121">
        <f t="shared" si="2"/>
        <v>0</v>
      </c>
      <c r="K52" s="121">
        <f t="shared" si="3"/>
        <v>0</v>
      </c>
      <c r="L52" s="121">
        <f t="shared" si="4"/>
        <v>0</v>
      </c>
    </row>
    <row r="53" spans="1:12" ht="14.1" customHeight="1" x14ac:dyDescent="0.25">
      <c r="A53" s="4" t="s">
        <v>192</v>
      </c>
      <c r="B53" s="149"/>
      <c r="C53" s="149"/>
      <c r="D53" s="149"/>
      <c r="E53" s="149"/>
      <c r="F53" s="149"/>
      <c r="G53" s="149"/>
      <c r="H53" s="121">
        <f t="shared" si="0"/>
        <v>0</v>
      </c>
      <c r="I53" s="122" t="e">
        <f t="shared" si="1"/>
        <v>#DIV/0!</v>
      </c>
      <c r="J53" s="121">
        <f t="shared" si="2"/>
        <v>0</v>
      </c>
      <c r="K53" s="121">
        <f t="shared" si="3"/>
        <v>0</v>
      </c>
      <c r="L53" s="121">
        <f t="shared" si="4"/>
        <v>0</v>
      </c>
    </row>
    <row r="54" spans="1:12" ht="14.1" customHeight="1" x14ac:dyDescent="0.25">
      <c r="A54" s="4" t="s">
        <v>193</v>
      </c>
      <c r="B54" s="149"/>
      <c r="C54" s="149"/>
      <c r="D54" s="149"/>
      <c r="E54" s="149"/>
      <c r="F54" s="149"/>
      <c r="G54" s="149"/>
      <c r="H54" s="121">
        <f t="shared" si="0"/>
        <v>0</v>
      </c>
      <c r="I54" s="122" t="e">
        <f t="shared" si="1"/>
        <v>#DIV/0!</v>
      </c>
      <c r="J54" s="121">
        <f t="shared" si="2"/>
        <v>0</v>
      </c>
      <c r="K54" s="121">
        <f t="shared" si="3"/>
        <v>0</v>
      </c>
      <c r="L54" s="121">
        <f t="shared" si="4"/>
        <v>0</v>
      </c>
    </row>
    <row r="55" spans="1:12" ht="14.1" customHeight="1" x14ac:dyDescent="0.25">
      <c r="A55" s="4" t="s">
        <v>194</v>
      </c>
      <c r="B55" s="149"/>
      <c r="C55" s="149"/>
      <c r="D55" s="149"/>
      <c r="E55" s="149"/>
      <c r="F55" s="149"/>
      <c r="G55" s="149"/>
      <c r="H55" s="121">
        <f t="shared" si="0"/>
        <v>0</v>
      </c>
      <c r="I55" s="122" t="e">
        <f t="shared" si="1"/>
        <v>#DIV/0!</v>
      </c>
      <c r="J55" s="121">
        <f t="shared" si="2"/>
        <v>0</v>
      </c>
      <c r="K55" s="121">
        <f t="shared" si="3"/>
        <v>0</v>
      </c>
      <c r="L55" s="121">
        <f t="shared" si="4"/>
        <v>0</v>
      </c>
    </row>
    <row r="56" spans="1:12" ht="14.1" customHeight="1" x14ac:dyDescent="0.25">
      <c r="A56" s="4" t="s">
        <v>195</v>
      </c>
      <c r="B56" s="149"/>
      <c r="C56" s="149"/>
      <c r="D56" s="149"/>
      <c r="E56" s="149"/>
      <c r="F56" s="149"/>
      <c r="G56" s="149"/>
      <c r="H56" s="121">
        <f t="shared" si="0"/>
        <v>0</v>
      </c>
      <c r="I56" s="122" t="e">
        <f t="shared" si="1"/>
        <v>#DIV/0!</v>
      </c>
      <c r="J56" s="121">
        <f t="shared" si="2"/>
        <v>0</v>
      </c>
      <c r="K56" s="121">
        <f t="shared" si="3"/>
        <v>0</v>
      </c>
      <c r="L56" s="121">
        <f t="shared" si="4"/>
        <v>0</v>
      </c>
    </row>
    <row r="57" spans="1:12" ht="14.1" customHeight="1" x14ac:dyDescent="0.25">
      <c r="A57" s="4" t="s">
        <v>196</v>
      </c>
      <c r="B57" s="149"/>
      <c r="C57" s="149"/>
      <c r="D57" s="149"/>
      <c r="E57" s="149"/>
      <c r="F57" s="149"/>
      <c r="G57" s="149"/>
      <c r="H57" s="121">
        <f t="shared" si="0"/>
        <v>0</v>
      </c>
      <c r="I57" s="122" t="e">
        <f t="shared" si="1"/>
        <v>#DIV/0!</v>
      </c>
      <c r="J57" s="121">
        <f t="shared" si="2"/>
        <v>0</v>
      </c>
      <c r="K57" s="121">
        <f t="shared" si="3"/>
        <v>0</v>
      </c>
      <c r="L57" s="121">
        <f t="shared" si="4"/>
        <v>0</v>
      </c>
    </row>
    <row r="58" spans="1:12" ht="14.1" customHeight="1" x14ac:dyDescent="0.25">
      <c r="A58" s="4" t="s">
        <v>197</v>
      </c>
      <c r="B58" s="149"/>
      <c r="C58" s="149"/>
      <c r="D58" s="149"/>
      <c r="E58" s="149"/>
      <c r="F58" s="149"/>
      <c r="G58" s="149"/>
      <c r="H58" s="121">
        <f t="shared" si="0"/>
        <v>0</v>
      </c>
      <c r="I58" s="122" t="e">
        <f t="shared" si="1"/>
        <v>#DIV/0!</v>
      </c>
      <c r="J58" s="121">
        <f t="shared" si="2"/>
        <v>0</v>
      </c>
      <c r="K58" s="121">
        <f t="shared" si="3"/>
        <v>0</v>
      </c>
      <c r="L58" s="121">
        <f t="shared" si="4"/>
        <v>0</v>
      </c>
    </row>
    <row r="59" spans="1:12" ht="14.1" customHeight="1" x14ac:dyDescent="0.25">
      <c r="A59" s="4" t="s">
        <v>198</v>
      </c>
      <c r="B59" s="149"/>
      <c r="C59" s="149"/>
      <c r="D59" s="149"/>
      <c r="E59" s="149"/>
      <c r="F59" s="149"/>
      <c r="G59" s="149"/>
      <c r="H59" s="121">
        <f t="shared" si="0"/>
        <v>0</v>
      </c>
      <c r="I59" s="122" t="e">
        <f t="shared" si="1"/>
        <v>#DIV/0!</v>
      </c>
      <c r="J59" s="121">
        <f t="shared" si="2"/>
        <v>0</v>
      </c>
      <c r="K59" s="121">
        <f t="shared" si="3"/>
        <v>0</v>
      </c>
      <c r="L59" s="121">
        <f t="shared" si="4"/>
        <v>0</v>
      </c>
    </row>
    <row r="60" spans="1:12" ht="14.1" customHeight="1" x14ac:dyDescent="0.25">
      <c r="A60" s="4" t="s">
        <v>199</v>
      </c>
      <c r="B60" s="149"/>
      <c r="C60" s="149"/>
      <c r="D60" s="149"/>
      <c r="E60" s="149"/>
      <c r="F60" s="149"/>
      <c r="G60" s="149"/>
      <c r="H60" s="121">
        <f t="shared" si="0"/>
        <v>0</v>
      </c>
      <c r="I60" s="122" t="e">
        <f t="shared" si="1"/>
        <v>#DIV/0!</v>
      </c>
      <c r="J60" s="121">
        <f t="shared" si="2"/>
        <v>0</v>
      </c>
      <c r="K60" s="121">
        <f t="shared" si="3"/>
        <v>0</v>
      </c>
      <c r="L60" s="121">
        <f t="shared" si="4"/>
        <v>0</v>
      </c>
    </row>
    <row r="61" spans="1:12" ht="14.1" customHeight="1" x14ac:dyDescent="0.25">
      <c r="A61" s="4" t="s">
        <v>200</v>
      </c>
      <c r="B61" s="149"/>
      <c r="C61" s="149"/>
      <c r="D61" s="149"/>
      <c r="E61" s="149"/>
      <c r="F61" s="149"/>
      <c r="G61" s="149"/>
      <c r="H61" s="121">
        <f t="shared" si="0"/>
        <v>0</v>
      </c>
      <c r="I61" s="122" t="e">
        <f t="shared" si="1"/>
        <v>#DIV/0!</v>
      </c>
      <c r="J61" s="121">
        <f t="shared" si="2"/>
        <v>0</v>
      </c>
      <c r="K61" s="121">
        <f t="shared" si="3"/>
        <v>0</v>
      </c>
      <c r="L61" s="121">
        <f t="shared" si="4"/>
        <v>0</v>
      </c>
    </row>
    <row r="62" spans="1:12" ht="14.1" customHeight="1" x14ac:dyDescent="0.25">
      <c r="A62" s="4" t="s">
        <v>201</v>
      </c>
      <c r="B62" s="149"/>
      <c r="C62" s="149"/>
      <c r="D62" s="149"/>
      <c r="E62" s="149"/>
      <c r="F62" s="149"/>
      <c r="G62" s="149"/>
      <c r="H62" s="121">
        <f t="shared" si="0"/>
        <v>0</v>
      </c>
      <c r="I62" s="122" t="e">
        <f t="shared" si="1"/>
        <v>#DIV/0!</v>
      </c>
      <c r="J62" s="121">
        <f t="shared" si="2"/>
        <v>0</v>
      </c>
      <c r="K62" s="121">
        <f t="shared" si="3"/>
        <v>0</v>
      </c>
      <c r="L62" s="121">
        <f t="shared" si="4"/>
        <v>0</v>
      </c>
    </row>
    <row r="63" spans="1:12" ht="14.1" customHeight="1" x14ac:dyDescent="0.25">
      <c r="A63" s="4" t="s">
        <v>202</v>
      </c>
      <c r="B63" s="149"/>
      <c r="C63" s="149"/>
      <c r="D63" s="149"/>
      <c r="E63" s="149"/>
      <c r="F63" s="149"/>
      <c r="G63" s="149"/>
      <c r="H63" s="121">
        <f t="shared" si="0"/>
        <v>0</v>
      </c>
      <c r="I63" s="122" t="e">
        <f t="shared" si="1"/>
        <v>#DIV/0!</v>
      </c>
      <c r="J63" s="121">
        <f t="shared" si="2"/>
        <v>0</v>
      </c>
      <c r="K63" s="121">
        <f t="shared" si="3"/>
        <v>0</v>
      </c>
      <c r="L63" s="121">
        <f t="shared" si="4"/>
        <v>0</v>
      </c>
    </row>
    <row r="64" spans="1:12" ht="14.1" customHeight="1" x14ac:dyDescent="0.25">
      <c r="A64" s="4" t="s">
        <v>203</v>
      </c>
      <c r="B64" s="149"/>
      <c r="C64" s="149"/>
      <c r="D64" s="149"/>
      <c r="E64" s="149"/>
      <c r="F64" s="149"/>
      <c r="G64" s="149"/>
      <c r="H64" s="121">
        <f t="shared" si="0"/>
        <v>0</v>
      </c>
      <c r="I64" s="122" t="e">
        <f t="shared" si="1"/>
        <v>#DIV/0!</v>
      </c>
      <c r="J64" s="121">
        <f t="shared" si="2"/>
        <v>0</v>
      </c>
      <c r="K64" s="121">
        <f t="shared" si="3"/>
        <v>0</v>
      </c>
      <c r="L64" s="121">
        <f t="shared" si="4"/>
        <v>0</v>
      </c>
    </row>
    <row r="65" spans="1:12" ht="14.1" customHeight="1" x14ac:dyDescent="0.25">
      <c r="A65" s="4" t="s">
        <v>204</v>
      </c>
      <c r="B65" s="149"/>
      <c r="C65" s="149"/>
      <c r="D65" s="149"/>
      <c r="E65" s="149"/>
      <c r="F65" s="149"/>
      <c r="G65" s="149"/>
      <c r="H65" s="121">
        <f t="shared" si="0"/>
        <v>0</v>
      </c>
      <c r="I65" s="122" t="e">
        <f t="shared" si="1"/>
        <v>#DIV/0!</v>
      </c>
      <c r="J65" s="121">
        <f t="shared" si="2"/>
        <v>0</v>
      </c>
      <c r="K65" s="121">
        <f t="shared" si="3"/>
        <v>0</v>
      </c>
      <c r="L65" s="121">
        <f t="shared" si="4"/>
        <v>0</v>
      </c>
    </row>
    <row r="66" spans="1:12" ht="14.1" customHeight="1" x14ac:dyDescent="0.25">
      <c r="A66" s="4" t="s">
        <v>205</v>
      </c>
      <c r="B66" s="149"/>
      <c r="C66" s="149"/>
      <c r="D66" s="149"/>
      <c r="E66" s="149"/>
      <c r="F66" s="149"/>
      <c r="G66" s="149"/>
      <c r="H66" s="121">
        <f t="shared" si="0"/>
        <v>0</v>
      </c>
      <c r="I66" s="122" t="e">
        <f t="shared" si="1"/>
        <v>#DIV/0!</v>
      </c>
      <c r="J66" s="121">
        <f t="shared" si="2"/>
        <v>0</v>
      </c>
      <c r="K66" s="121">
        <f t="shared" si="3"/>
        <v>0</v>
      </c>
      <c r="L66" s="121">
        <f t="shared" si="4"/>
        <v>0</v>
      </c>
    </row>
    <row r="67" spans="1:12" ht="14.1" customHeight="1" x14ac:dyDescent="0.25">
      <c r="A67" s="4" t="s">
        <v>206</v>
      </c>
      <c r="B67" s="149"/>
      <c r="C67" s="149"/>
      <c r="D67" s="149"/>
      <c r="E67" s="149"/>
      <c r="F67" s="149"/>
      <c r="G67" s="149"/>
      <c r="H67" s="121">
        <f t="shared" si="0"/>
        <v>0</v>
      </c>
      <c r="I67" s="122" t="e">
        <f t="shared" si="1"/>
        <v>#DIV/0!</v>
      </c>
      <c r="J67" s="121">
        <f t="shared" si="2"/>
        <v>0</v>
      </c>
      <c r="K67" s="121">
        <f t="shared" si="3"/>
        <v>0</v>
      </c>
      <c r="L67" s="121">
        <f t="shared" si="4"/>
        <v>0</v>
      </c>
    </row>
    <row r="68" spans="1:12" ht="14.1" customHeight="1" x14ac:dyDescent="0.25">
      <c r="A68" s="4" t="s">
        <v>207</v>
      </c>
      <c r="B68" s="149"/>
      <c r="C68" s="149"/>
      <c r="D68" s="149"/>
      <c r="E68" s="149"/>
      <c r="F68" s="149"/>
      <c r="G68" s="149"/>
      <c r="H68" s="121">
        <f t="shared" si="0"/>
        <v>0</v>
      </c>
      <c r="I68" s="122" t="e">
        <f t="shared" si="1"/>
        <v>#DIV/0!</v>
      </c>
      <c r="J68" s="121">
        <f t="shared" si="2"/>
        <v>0</v>
      </c>
      <c r="K68" s="121">
        <f t="shared" si="3"/>
        <v>0</v>
      </c>
      <c r="L68" s="121">
        <f t="shared" si="4"/>
        <v>0</v>
      </c>
    </row>
    <row r="69" spans="1:12" ht="14.1" customHeight="1" x14ac:dyDescent="0.25">
      <c r="A69" s="4" t="s">
        <v>208</v>
      </c>
      <c r="B69" s="149"/>
      <c r="C69" s="149"/>
      <c r="D69" s="149"/>
      <c r="E69" s="149"/>
      <c r="F69" s="149"/>
      <c r="G69" s="149"/>
      <c r="H69" s="121">
        <f t="shared" ref="H69:H100" si="5">SUM(B69:G69)</f>
        <v>0</v>
      </c>
      <c r="I69" s="122" t="e">
        <f t="shared" ref="I69:I100" si="6">H69/H$105</f>
        <v>#DIV/0!</v>
      </c>
      <c r="J69" s="121">
        <f t="shared" si="2"/>
        <v>0</v>
      </c>
      <c r="K69" s="121">
        <f t="shared" si="3"/>
        <v>0</v>
      </c>
      <c r="L69" s="121">
        <f t="shared" si="4"/>
        <v>0</v>
      </c>
    </row>
    <row r="70" spans="1:12" ht="14.1" customHeight="1" x14ac:dyDescent="0.25">
      <c r="A70" s="4" t="s">
        <v>209</v>
      </c>
      <c r="B70" s="149"/>
      <c r="C70" s="149"/>
      <c r="D70" s="149"/>
      <c r="E70" s="149"/>
      <c r="F70" s="149"/>
      <c r="G70" s="149"/>
      <c r="H70" s="121">
        <f t="shared" si="5"/>
        <v>0</v>
      </c>
      <c r="I70" s="122" t="e">
        <f t="shared" si="6"/>
        <v>#DIV/0!</v>
      </c>
      <c r="J70" s="121">
        <f t="shared" ref="J70:J104" si="7">H70/6*12</f>
        <v>0</v>
      </c>
      <c r="K70" s="121">
        <f t="shared" ref="K70:K104" si="8">J70*0.5</f>
        <v>0</v>
      </c>
      <c r="L70" s="121">
        <f t="shared" ref="L70:L104" si="9">J70-K70</f>
        <v>0</v>
      </c>
    </row>
    <row r="71" spans="1:12" ht="14.1" customHeight="1" x14ac:dyDescent="0.25">
      <c r="A71" s="4" t="s">
        <v>210</v>
      </c>
      <c r="B71" s="149"/>
      <c r="C71" s="149"/>
      <c r="D71" s="149"/>
      <c r="E71" s="149"/>
      <c r="F71" s="149"/>
      <c r="G71" s="149"/>
      <c r="H71" s="121">
        <f t="shared" si="5"/>
        <v>0</v>
      </c>
      <c r="I71" s="122" t="e">
        <f t="shared" si="6"/>
        <v>#DIV/0!</v>
      </c>
      <c r="J71" s="121">
        <f t="shared" si="7"/>
        <v>0</v>
      </c>
      <c r="K71" s="121">
        <f t="shared" si="8"/>
        <v>0</v>
      </c>
      <c r="L71" s="121">
        <f t="shared" si="9"/>
        <v>0</v>
      </c>
    </row>
    <row r="72" spans="1:12" ht="14.1" customHeight="1" x14ac:dyDescent="0.25">
      <c r="A72" s="4" t="s">
        <v>211</v>
      </c>
      <c r="B72" s="149"/>
      <c r="C72" s="149"/>
      <c r="D72" s="149"/>
      <c r="E72" s="149"/>
      <c r="F72" s="149"/>
      <c r="G72" s="149"/>
      <c r="H72" s="121">
        <f t="shared" si="5"/>
        <v>0</v>
      </c>
      <c r="I72" s="122" t="e">
        <f t="shared" si="6"/>
        <v>#DIV/0!</v>
      </c>
      <c r="J72" s="121">
        <f t="shared" si="7"/>
        <v>0</v>
      </c>
      <c r="K72" s="121">
        <f t="shared" si="8"/>
        <v>0</v>
      </c>
      <c r="L72" s="121">
        <f t="shared" si="9"/>
        <v>0</v>
      </c>
    </row>
    <row r="73" spans="1:12" ht="14.1" customHeight="1" x14ac:dyDescent="0.25">
      <c r="A73" s="4" t="s">
        <v>212</v>
      </c>
      <c r="B73" s="149"/>
      <c r="C73" s="149"/>
      <c r="D73" s="149"/>
      <c r="E73" s="149"/>
      <c r="F73" s="149"/>
      <c r="G73" s="149"/>
      <c r="H73" s="121">
        <f t="shared" si="5"/>
        <v>0</v>
      </c>
      <c r="I73" s="122" t="e">
        <f t="shared" si="6"/>
        <v>#DIV/0!</v>
      </c>
      <c r="J73" s="121">
        <f t="shared" si="7"/>
        <v>0</v>
      </c>
      <c r="K73" s="121">
        <f t="shared" si="8"/>
        <v>0</v>
      </c>
      <c r="L73" s="121">
        <f t="shared" si="9"/>
        <v>0</v>
      </c>
    </row>
    <row r="74" spans="1:12" ht="14.1" customHeight="1" x14ac:dyDescent="0.25">
      <c r="A74" s="4" t="s">
        <v>213</v>
      </c>
      <c r="B74" s="149"/>
      <c r="C74" s="149"/>
      <c r="D74" s="149"/>
      <c r="E74" s="149"/>
      <c r="F74" s="149"/>
      <c r="G74" s="149"/>
      <c r="H74" s="121">
        <f t="shared" si="5"/>
        <v>0</v>
      </c>
      <c r="I74" s="122" t="e">
        <f t="shared" si="6"/>
        <v>#DIV/0!</v>
      </c>
      <c r="J74" s="121">
        <f t="shared" si="7"/>
        <v>0</v>
      </c>
      <c r="K74" s="121">
        <f t="shared" si="8"/>
        <v>0</v>
      </c>
      <c r="L74" s="121">
        <f t="shared" si="9"/>
        <v>0</v>
      </c>
    </row>
    <row r="75" spans="1:12" ht="14.1" customHeight="1" x14ac:dyDescent="0.25">
      <c r="A75" s="4" t="s">
        <v>214</v>
      </c>
      <c r="B75" s="149"/>
      <c r="C75" s="149"/>
      <c r="D75" s="149"/>
      <c r="E75" s="149"/>
      <c r="F75" s="149"/>
      <c r="G75" s="149"/>
      <c r="H75" s="121">
        <f t="shared" si="5"/>
        <v>0</v>
      </c>
      <c r="I75" s="122" t="e">
        <f t="shared" si="6"/>
        <v>#DIV/0!</v>
      </c>
      <c r="J75" s="121">
        <f t="shared" si="7"/>
        <v>0</v>
      </c>
      <c r="K75" s="121">
        <f t="shared" si="8"/>
        <v>0</v>
      </c>
      <c r="L75" s="121">
        <f t="shared" si="9"/>
        <v>0</v>
      </c>
    </row>
    <row r="76" spans="1:12" ht="14.1" customHeight="1" x14ac:dyDescent="0.25">
      <c r="A76" s="4" t="s">
        <v>215</v>
      </c>
      <c r="B76" s="149"/>
      <c r="C76" s="149"/>
      <c r="D76" s="149"/>
      <c r="E76" s="149"/>
      <c r="F76" s="149"/>
      <c r="G76" s="149"/>
      <c r="H76" s="121">
        <f t="shared" si="5"/>
        <v>0</v>
      </c>
      <c r="I76" s="122" t="e">
        <f t="shared" si="6"/>
        <v>#DIV/0!</v>
      </c>
      <c r="J76" s="121">
        <f t="shared" si="7"/>
        <v>0</v>
      </c>
      <c r="K76" s="121">
        <f t="shared" si="8"/>
        <v>0</v>
      </c>
      <c r="L76" s="121">
        <f t="shared" si="9"/>
        <v>0</v>
      </c>
    </row>
    <row r="77" spans="1:12" ht="14.1" customHeight="1" x14ac:dyDescent="0.25">
      <c r="A77" s="4" t="s">
        <v>216</v>
      </c>
      <c r="B77" s="149"/>
      <c r="C77" s="149"/>
      <c r="D77" s="149"/>
      <c r="E77" s="149"/>
      <c r="F77" s="149"/>
      <c r="G77" s="149"/>
      <c r="H77" s="121">
        <f t="shared" si="5"/>
        <v>0</v>
      </c>
      <c r="I77" s="122" t="e">
        <f t="shared" si="6"/>
        <v>#DIV/0!</v>
      </c>
      <c r="J77" s="121">
        <f t="shared" si="7"/>
        <v>0</v>
      </c>
      <c r="K77" s="121">
        <f t="shared" si="8"/>
        <v>0</v>
      </c>
      <c r="L77" s="121">
        <f t="shared" si="9"/>
        <v>0</v>
      </c>
    </row>
    <row r="78" spans="1:12" ht="14.1" customHeight="1" x14ac:dyDescent="0.25">
      <c r="A78" s="4" t="s">
        <v>217</v>
      </c>
      <c r="B78" s="149"/>
      <c r="C78" s="149"/>
      <c r="D78" s="149"/>
      <c r="E78" s="149"/>
      <c r="F78" s="149"/>
      <c r="G78" s="149"/>
      <c r="H78" s="121">
        <f t="shared" si="5"/>
        <v>0</v>
      </c>
      <c r="I78" s="122" t="e">
        <f t="shared" si="6"/>
        <v>#DIV/0!</v>
      </c>
      <c r="J78" s="121">
        <f t="shared" si="7"/>
        <v>0</v>
      </c>
      <c r="K78" s="121">
        <f t="shared" si="8"/>
        <v>0</v>
      </c>
      <c r="L78" s="121">
        <f t="shared" si="9"/>
        <v>0</v>
      </c>
    </row>
    <row r="79" spans="1:12" ht="14.1" customHeight="1" x14ac:dyDescent="0.25">
      <c r="A79" s="4" t="s">
        <v>218</v>
      </c>
      <c r="B79" s="149"/>
      <c r="C79" s="149"/>
      <c r="D79" s="149"/>
      <c r="E79" s="149"/>
      <c r="F79" s="149"/>
      <c r="G79" s="149"/>
      <c r="H79" s="121">
        <f t="shared" si="5"/>
        <v>0</v>
      </c>
      <c r="I79" s="122" t="e">
        <f t="shared" si="6"/>
        <v>#DIV/0!</v>
      </c>
      <c r="J79" s="121">
        <f t="shared" si="7"/>
        <v>0</v>
      </c>
      <c r="K79" s="121">
        <f t="shared" si="8"/>
        <v>0</v>
      </c>
      <c r="L79" s="121">
        <f t="shared" si="9"/>
        <v>0</v>
      </c>
    </row>
    <row r="80" spans="1:12" ht="14.1" customHeight="1" x14ac:dyDescent="0.25">
      <c r="A80" s="4" t="s">
        <v>219</v>
      </c>
      <c r="B80" s="149"/>
      <c r="C80" s="149"/>
      <c r="D80" s="149"/>
      <c r="E80" s="149"/>
      <c r="F80" s="149"/>
      <c r="G80" s="149"/>
      <c r="H80" s="121">
        <f t="shared" si="5"/>
        <v>0</v>
      </c>
      <c r="I80" s="122" t="e">
        <f t="shared" si="6"/>
        <v>#DIV/0!</v>
      </c>
      <c r="J80" s="121">
        <f t="shared" si="7"/>
        <v>0</v>
      </c>
      <c r="K80" s="121">
        <f t="shared" si="8"/>
        <v>0</v>
      </c>
      <c r="L80" s="121">
        <f t="shared" si="9"/>
        <v>0</v>
      </c>
    </row>
    <row r="81" spans="1:12" ht="14.1" customHeight="1" x14ac:dyDescent="0.25">
      <c r="A81" s="4" t="s">
        <v>220</v>
      </c>
      <c r="B81" s="149"/>
      <c r="C81" s="149"/>
      <c r="D81" s="149"/>
      <c r="E81" s="149"/>
      <c r="F81" s="149"/>
      <c r="G81" s="149"/>
      <c r="H81" s="121">
        <f t="shared" si="5"/>
        <v>0</v>
      </c>
      <c r="I81" s="122" t="e">
        <f t="shared" si="6"/>
        <v>#DIV/0!</v>
      </c>
      <c r="J81" s="121">
        <f t="shared" si="7"/>
        <v>0</v>
      </c>
      <c r="K81" s="121">
        <f t="shared" si="8"/>
        <v>0</v>
      </c>
      <c r="L81" s="121">
        <f t="shared" si="9"/>
        <v>0</v>
      </c>
    </row>
    <row r="82" spans="1:12" ht="14.1" customHeight="1" x14ac:dyDescent="0.25">
      <c r="A82" s="4" t="s">
        <v>221</v>
      </c>
      <c r="B82" s="149"/>
      <c r="C82" s="149"/>
      <c r="D82" s="149"/>
      <c r="E82" s="149"/>
      <c r="F82" s="149"/>
      <c r="G82" s="149"/>
      <c r="H82" s="121">
        <f t="shared" si="5"/>
        <v>0</v>
      </c>
      <c r="I82" s="122" t="e">
        <f t="shared" si="6"/>
        <v>#DIV/0!</v>
      </c>
      <c r="J82" s="121">
        <f t="shared" si="7"/>
        <v>0</v>
      </c>
      <c r="K82" s="121">
        <f t="shared" si="8"/>
        <v>0</v>
      </c>
      <c r="L82" s="121">
        <f t="shared" si="9"/>
        <v>0</v>
      </c>
    </row>
    <row r="83" spans="1:12" ht="14.1" customHeight="1" x14ac:dyDescent="0.25">
      <c r="A83" s="4" t="s">
        <v>222</v>
      </c>
      <c r="B83" s="149"/>
      <c r="C83" s="149"/>
      <c r="D83" s="149"/>
      <c r="E83" s="149"/>
      <c r="F83" s="149"/>
      <c r="G83" s="149"/>
      <c r="H83" s="121">
        <f t="shared" si="5"/>
        <v>0</v>
      </c>
      <c r="I83" s="122" t="e">
        <f t="shared" si="6"/>
        <v>#DIV/0!</v>
      </c>
      <c r="J83" s="121">
        <f t="shared" si="7"/>
        <v>0</v>
      </c>
      <c r="K83" s="121">
        <f t="shared" si="8"/>
        <v>0</v>
      </c>
      <c r="L83" s="121">
        <f t="shared" si="9"/>
        <v>0</v>
      </c>
    </row>
    <row r="84" spans="1:12" ht="14.1" customHeight="1" x14ac:dyDescent="0.25">
      <c r="A84" s="4" t="s">
        <v>223</v>
      </c>
      <c r="B84" s="149"/>
      <c r="C84" s="149"/>
      <c r="D84" s="149"/>
      <c r="E84" s="149"/>
      <c r="F84" s="149"/>
      <c r="G84" s="149"/>
      <c r="H84" s="121">
        <f t="shared" si="5"/>
        <v>0</v>
      </c>
      <c r="I84" s="122" t="e">
        <f t="shared" si="6"/>
        <v>#DIV/0!</v>
      </c>
      <c r="J84" s="121">
        <f t="shared" si="7"/>
        <v>0</v>
      </c>
      <c r="K84" s="121">
        <f t="shared" si="8"/>
        <v>0</v>
      </c>
      <c r="L84" s="121">
        <f t="shared" si="9"/>
        <v>0</v>
      </c>
    </row>
    <row r="85" spans="1:12" ht="14.1" customHeight="1" x14ac:dyDescent="0.25">
      <c r="A85" s="4" t="s">
        <v>224</v>
      </c>
      <c r="B85" s="149"/>
      <c r="C85" s="149"/>
      <c r="D85" s="149"/>
      <c r="E85" s="149"/>
      <c r="F85" s="149"/>
      <c r="G85" s="149"/>
      <c r="H85" s="121">
        <f t="shared" si="5"/>
        <v>0</v>
      </c>
      <c r="I85" s="122" t="e">
        <f t="shared" si="6"/>
        <v>#DIV/0!</v>
      </c>
      <c r="J85" s="121">
        <f t="shared" si="7"/>
        <v>0</v>
      </c>
      <c r="K85" s="121">
        <f t="shared" si="8"/>
        <v>0</v>
      </c>
      <c r="L85" s="121">
        <f t="shared" si="9"/>
        <v>0</v>
      </c>
    </row>
    <row r="86" spans="1:12" ht="14.1" customHeight="1" x14ac:dyDescent="0.25">
      <c r="A86" s="4" t="s">
        <v>225</v>
      </c>
      <c r="B86" s="149"/>
      <c r="C86" s="149"/>
      <c r="D86" s="149"/>
      <c r="E86" s="149"/>
      <c r="F86" s="149"/>
      <c r="G86" s="149"/>
      <c r="H86" s="121">
        <f t="shared" si="5"/>
        <v>0</v>
      </c>
      <c r="I86" s="122" t="e">
        <f t="shared" si="6"/>
        <v>#DIV/0!</v>
      </c>
      <c r="J86" s="121">
        <f t="shared" si="7"/>
        <v>0</v>
      </c>
      <c r="K86" s="121">
        <f t="shared" si="8"/>
        <v>0</v>
      </c>
      <c r="L86" s="121">
        <f t="shared" si="9"/>
        <v>0</v>
      </c>
    </row>
    <row r="87" spans="1:12" ht="14.1" customHeight="1" x14ac:dyDescent="0.25">
      <c r="A87" s="4" t="s">
        <v>226</v>
      </c>
      <c r="B87" s="149"/>
      <c r="C87" s="149"/>
      <c r="D87" s="149"/>
      <c r="E87" s="149"/>
      <c r="F87" s="149"/>
      <c r="G87" s="149"/>
      <c r="H87" s="121">
        <f t="shared" si="5"/>
        <v>0</v>
      </c>
      <c r="I87" s="122" t="e">
        <f t="shared" si="6"/>
        <v>#DIV/0!</v>
      </c>
      <c r="J87" s="121">
        <f t="shared" si="7"/>
        <v>0</v>
      </c>
      <c r="K87" s="121">
        <f t="shared" si="8"/>
        <v>0</v>
      </c>
      <c r="L87" s="121">
        <f t="shared" si="9"/>
        <v>0</v>
      </c>
    </row>
    <row r="88" spans="1:12" ht="14.1" customHeight="1" x14ac:dyDescent="0.25">
      <c r="A88" s="4" t="s">
        <v>227</v>
      </c>
      <c r="B88" s="149"/>
      <c r="C88" s="149"/>
      <c r="D88" s="149"/>
      <c r="E88" s="149"/>
      <c r="F88" s="149"/>
      <c r="G88" s="149"/>
      <c r="H88" s="121">
        <f t="shared" si="5"/>
        <v>0</v>
      </c>
      <c r="I88" s="122" t="e">
        <f t="shared" si="6"/>
        <v>#DIV/0!</v>
      </c>
      <c r="J88" s="121">
        <f t="shared" si="7"/>
        <v>0</v>
      </c>
      <c r="K88" s="121">
        <f t="shared" si="8"/>
        <v>0</v>
      </c>
      <c r="L88" s="121">
        <f t="shared" si="9"/>
        <v>0</v>
      </c>
    </row>
    <row r="89" spans="1:12" ht="14.1" customHeight="1" x14ac:dyDescent="0.25">
      <c r="A89" s="4" t="s">
        <v>228</v>
      </c>
      <c r="B89" s="149"/>
      <c r="C89" s="149"/>
      <c r="D89" s="149"/>
      <c r="E89" s="149"/>
      <c r="F89" s="149"/>
      <c r="G89" s="149"/>
      <c r="H89" s="121">
        <f t="shared" si="5"/>
        <v>0</v>
      </c>
      <c r="I89" s="122" t="e">
        <f t="shared" si="6"/>
        <v>#DIV/0!</v>
      </c>
      <c r="J89" s="121">
        <f t="shared" si="7"/>
        <v>0</v>
      </c>
      <c r="K89" s="121">
        <f t="shared" si="8"/>
        <v>0</v>
      </c>
      <c r="L89" s="121">
        <f t="shared" si="9"/>
        <v>0</v>
      </c>
    </row>
    <row r="90" spans="1:12" ht="14.1" customHeight="1" x14ac:dyDescent="0.25">
      <c r="A90" s="4" t="s">
        <v>229</v>
      </c>
      <c r="B90" s="149"/>
      <c r="C90" s="149"/>
      <c r="D90" s="149"/>
      <c r="E90" s="149"/>
      <c r="F90" s="149"/>
      <c r="G90" s="149"/>
      <c r="H90" s="121">
        <f t="shared" si="5"/>
        <v>0</v>
      </c>
      <c r="I90" s="122" t="e">
        <f t="shared" si="6"/>
        <v>#DIV/0!</v>
      </c>
      <c r="J90" s="121">
        <f t="shared" si="7"/>
        <v>0</v>
      </c>
      <c r="K90" s="121">
        <f t="shared" si="8"/>
        <v>0</v>
      </c>
      <c r="L90" s="121">
        <f t="shared" si="9"/>
        <v>0</v>
      </c>
    </row>
    <row r="91" spans="1:12" ht="14.1" customHeight="1" x14ac:dyDescent="0.25">
      <c r="A91" s="4" t="s">
        <v>230</v>
      </c>
      <c r="B91" s="149"/>
      <c r="C91" s="149"/>
      <c r="D91" s="149"/>
      <c r="E91" s="149"/>
      <c r="F91" s="149"/>
      <c r="G91" s="149"/>
      <c r="H91" s="121">
        <f t="shared" si="5"/>
        <v>0</v>
      </c>
      <c r="I91" s="122" t="e">
        <f t="shared" si="6"/>
        <v>#DIV/0!</v>
      </c>
      <c r="J91" s="121">
        <f t="shared" si="7"/>
        <v>0</v>
      </c>
      <c r="K91" s="121">
        <f t="shared" si="8"/>
        <v>0</v>
      </c>
      <c r="L91" s="121">
        <f t="shared" si="9"/>
        <v>0</v>
      </c>
    </row>
    <row r="92" spans="1:12" ht="14.1" customHeight="1" x14ac:dyDescent="0.25">
      <c r="A92" s="4" t="s">
        <v>231</v>
      </c>
      <c r="B92" s="149"/>
      <c r="C92" s="149"/>
      <c r="D92" s="149"/>
      <c r="E92" s="149"/>
      <c r="F92" s="149"/>
      <c r="G92" s="149"/>
      <c r="H92" s="121">
        <f t="shared" si="5"/>
        <v>0</v>
      </c>
      <c r="I92" s="122" t="e">
        <f t="shared" si="6"/>
        <v>#DIV/0!</v>
      </c>
      <c r="J92" s="121">
        <f t="shared" si="7"/>
        <v>0</v>
      </c>
      <c r="K92" s="121">
        <f t="shared" si="8"/>
        <v>0</v>
      </c>
      <c r="L92" s="121">
        <f t="shared" si="9"/>
        <v>0</v>
      </c>
    </row>
    <row r="93" spans="1:12" ht="14.1" customHeight="1" x14ac:dyDescent="0.25">
      <c r="A93" s="4" t="s">
        <v>232</v>
      </c>
      <c r="B93" s="149"/>
      <c r="C93" s="149"/>
      <c r="D93" s="149"/>
      <c r="E93" s="149"/>
      <c r="F93" s="149"/>
      <c r="G93" s="149"/>
      <c r="H93" s="121">
        <f t="shared" si="5"/>
        <v>0</v>
      </c>
      <c r="I93" s="122" t="e">
        <f t="shared" si="6"/>
        <v>#DIV/0!</v>
      </c>
      <c r="J93" s="121">
        <f t="shared" si="7"/>
        <v>0</v>
      </c>
      <c r="K93" s="121">
        <f t="shared" si="8"/>
        <v>0</v>
      </c>
      <c r="L93" s="121">
        <f t="shared" si="9"/>
        <v>0</v>
      </c>
    </row>
    <row r="94" spans="1:12" ht="14.1" customHeight="1" x14ac:dyDescent="0.25">
      <c r="A94" s="4" t="s">
        <v>233</v>
      </c>
      <c r="B94" s="149"/>
      <c r="C94" s="149"/>
      <c r="D94" s="149"/>
      <c r="E94" s="149"/>
      <c r="F94" s="149"/>
      <c r="G94" s="149"/>
      <c r="H94" s="121">
        <f t="shared" si="5"/>
        <v>0</v>
      </c>
      <c r="I94" s="122" t="e">
        <f t="shared" si="6"/>
        <v>#DIV/0!</v>
      </c>
      <c r="J94" s="121">
        <f t="shared" si="7"/>
        <v>0</v>
      </c>
      <c r="K94" s="121">
        <f t="shared" si="8"/>
        <v>0</v>
      </c>
      <c r="L94" s="121">
        <f t="shared" si="9"/>
        <v>0</v>
      </c>
    </row>
    <row r="95" spans="1:12" ht="14.1" customHeight="1" x14ac:dyDescent="0.25">
      <c r="A95" s="4" t="s">
        <v>234</v>
      </c>
      <c r="B95" s="149"/>
      <c r="C95" s="149"/>
      <c r="D95" s="149"/>
      <c r="E95" s="149"/>
      <c r="F95" s="149"/>
      <c r="G95" s="149"/>
      <c r="H95" s="121">
        <f t="shared" si="5"/>
        <v>0</v>
      </c>
      <c r="I95" s="122" t="e">
        <f t="shared" si="6"/>
        <v>#DIV/0!</v>
      </c>
      <c r="J95" s="121">
        <f t="shared" si="7"/>
        <v>0</v>
      </c>
      <c r="K95" s="121">
        <f t="shared" si="8"/>
        <v>0</v>
      </c>
      <c r="L95" s="121">
        <f t="shared" si="9"/>
        <v>0</v>
      </c>
    </row>
    <row r="96" spans="1:12" ht="14.1" customHeight="1" x14ac:dyDescent="0.25">
      <c r="A96" s="4" t="s">
        <v>235</v>
      </c>
      <c r="B96" s="149"/>
      <c r="C96" s="149"/>
      <c r="D96" s="149"/>
      <c r="E96" s="149"/>
      <c r="F96" s="149"/>
      <c r="G96" s="149"/>
      <c r="H96" s="121">
        <f t="shared" si="5"/>
        <v>0</v>
      </c>
      <c r="I96" s="122" t="e">
        <f t="shared" si="6"/>
        <v>#DIV/0!</v>
      </c>
      <c r="J96" s="121">
        <f t="shared" si="7"/>
        <v>0</v>
      </c>
      <c r="K96" s="121">
        <f t="shared" si="8"/>
        <v>0</v>
      </c>
      <c r="L96" s="121">
        <f t="shared" si="9"/>
        <v>0</v>
      </c>
    </row>
    <row r="97" spans="1:12" ht="14.1" customHeight="1" x14ac:dyDescent="0.25">
      <c r="A97" s="4" t="s">
        <v>236</v>
      </c>
      <c r="B97" s="149"/>
      <c r="C97" s="149"/>
      <c r="D97" s="149"/>
      <c r="E97" s="149"/>
      <c r="F97" s="149"/>
      <c r="G97" s="149"/>
      <c r="H97" s="121">
        <f t="shared" si="5"/>
        <v>0</v>
      </c>
      <c r="I97" s="122" t="e">
        <f t="shared" si="6"/>
        <v>#DIV/0!</v>
      </c>
      <c r="J97" s="121">
        <f t="shared" si="7"/>
        <v>0</v>
      </c>
      <c r="K97" s="121">
        <f t="shared" si="8"/>
        <v>0</v>
      </c>
      <c r="L97" s="121">
        <f t="shared" si="9"/>
        <v>0</v>
      </c>
    </row>
    <row r="98" spans="1:12" ht="14.1" customHeight="1" x14ac:dyDescent="0.25">
      <c r="A98" s="4" t="s">
        <v>237</v>
      </c>
      <c r="B98" s="149"/>
      <c r="C98" s="149"/>
      <c r="D98" s="149"/>
      <c r="E98" s="149"/>
      <c r="F98" s="149"/>
      <c r="G98" s="149"/>
      <c r="H98" s="121">
        <f t="shared" si="5"/>
        <v>0</v>
      </c>
      <c r="I98" s="122" t="e">
        <f t="shared" si="6"/>
        <v>#DIV/0!</v>
      </c>
      <c r="J98" s="121">
        <f t="shared" si="7"/>
        <v>0</v>
      </c>
      <c r="K98" s="121">
        <f t="shared" si="8"/>
        <v>0</v>
      </c>
      <c r="L98" s="121">
        <f t="shared" si="9"/>
        <v>0</v>
      </c>
    </row>
    <row r="99" spans="1:12" ht="14.1" customHeight="1" x14ac:dyDescent="0.25">
      <c r="A99" s="4" t="s">
        <v>238</v>
      </c>
      <c r="B99" s="149"/>
      <c r="C99" s="149"/>
      <c r="D99" s="149"/>
      <c r="E99" s="149"/>
      <c r="F99" s="149"/>
      <c r="G99" s="149"/>
      <c r="H99" s="121">
        <f t="shared" si="5"/>
        <v>0</v>
      </c>
      <c r="I99" s="122" t="e">
        <f t="shared" si="6"/>
        <v>#DIV/0!</v>
      </c>
      <c r="J99" s="121">
        <f t="shared" si="7"/>
        <v>0</v>
      </c>
      <c r="K99" s="121">
        <f t="shared" si="8"/>
        <v>0</v>
      </c>
      <c r="L99" s="121">
        <f t="shared" si="9"/>
        <v>0</v>
      </c>
    </row>
    <row r="100" spans="1:12" ht="14.1" customHeight="1" x14ac:dyDescent="0.25">
      <c r="A100" s="4" t="s">
        <v>239</v>
      </c>
      <c r="B100" s="149"/>
      <c r="C100" s="149"/>
      <c r="D100" s="149"/>
      <c r="E100" s="149"/>
      <c r="F100" s="149"/>
      <c r="G100" s="149"/>
      <c r="H100" s="121">
        <f t="shared" si="5"/>
        <v>0</v>
      </c>
      <c r="I100" s="122" t="e">
        <f t="shared" si="6"/>
        <v>#DIV/0!</v>
      </c>
      <c r="J100" s="121">
        <f t="shared" si="7"/>
        <v>0</v>
      </c>
      <c r="K100" s="121">
        <f t="shared" si="8"/>
        <v>0</v>
      </c>
      <c r="L100" s="121">
        <f t="shared" si="9"/>
        <v>0</v>
      </c>
    </row>
    <row r="101" spans="1:12" ht="14.1" customHeight="1" x14ac:dyDescent="0.25">
      <c r="A101" s="4" t="s">
        <v>240</v>
      </c>
      <c r="B101" s="149"/>
      <c r="C101" s="149"/>
      <c r="D101" s="149"/>
      <c r="E101" s="149"/>
      <c r="F101" s="149"/>
      <c r="G101" s="149"/>
      <c r="H101" s="121">
        <f>SUM(B101:G101)</f>
        <v>0</v>
      </c>
      <c r="I101" s="122" t="e">
        <f>H101/H$105</f>
        <v>#DIV/0!</v>
      </c>
      <c r="J101" s="121">
        <f t="shared" si="7"/>
        <v>0</v>
      </c>
      <c r="K101" s="121">
        <f t="shared" si="8"/>
        <v>0</v>
      </c>
      <c r="L101" s="121">
        <f t="shared" si="9"/>
        <v>0</v>
      </c>
    </row>
    <row r="102" spans="1:12" ht="14.1" customHeight="1" x14ac:dyDescent="0.25">
      <c r="A102" s="4" t="s">
        <v>241</v>
      </c>
      <c r="B102" s="149"/>
      <c r="C102" s="149"/>
      <c r="D102" s="149"/>
      <c r="E102" s="149"/>
      <c r="F102" s="149"/>
      <c r="G102" s="149"/>
      <c r="H102" s="121">
        <f>SUM(B102:G102)</f>
        <v>0</v>
      </c>
      <c r="I102" s="122" t="e">
        <f>H102/H$105</f>
        <v>#DIV/0!</v>
      </c>
      <c r="J102" s="121">
        <f t="shared" si="7"/>
        <v>0</v>
      </c>
      <c r="K102" s="121">
        <f t="shared" si="8"/>
        <v>0</v>
      </c>
      <c r="L102" s="121">
        <f t="shared" si="9"/>
        <v>0</v>
      </c>
    </row>
    <row r="103" spans="1:12" ht="14.1" customHeight="1" x14ac:dyDescent="0.25">
      <c r="A103" s="4" t="s">
        <v>242</v>
      </c>
      <c r="B103" s="149"/>
      <c r="C103" s="149"/>
      <c r="D103" s="149"/>
      <c r="E103" s="149"/>
      <c r="F103" s="149"/>
      <c r="G103" s="149"/>
      <c r="H103" s="121">
        <f>SUM(B103:G103)</f>
        <v>0</v>
      </c>
      <c r="I103" s="122" t="e">
        <f>H103/H$105</f>
        <v>#DIV/0!</v>
      </c>
      <c r="J103" s="121">
        <f t="shared" si="7"/>
        <v>0</v>
      </c>
      <c r="K103" s="121">
        <f t="shared" si="8"/>
        <v>0</v>
      </c>
      <c r="L103" s="121">
        <f t="shared" si="9"/>
        <v>0</v>
      </c>
    </row>
    <row r="104" spans="1:12" ht="14.1" customHeight="1" thickBot="1" x14ac:dyDescent="0.3">
      <c r="A104" s="58" t="s">
        <v>243</v>
      </c>
      <c r="B104" s="117"/>
      <c r="C104" s="117"/>
      <c r="D104" s="117"/>
      <c r="E104" s="117"/>
      <c r="F104" s="117"/>
      <c r="G104" s="117"/>
      <c r="H104" s="118">
        <f>SUM(B104:G104)</f>
        <v>0</v>
      </c>
      <c r="I104" s="119" t="e">
        <f>H104/H$105</f>
        <v>#DIV/0!</v>
      </c>
      <c r="J104" s="120">
        <f t="shared" si="7"/>
        <v>0</v>
      </c>
      <c r="K104" s="138">
        <f t="shared" si="8"/>
        <v>0</v>
      </c>
      <c r="L104" s="139">
        <f t="shared" si="9"/>
        <v>0</v>
      </c>
    </row>
    <row r="105" spans="1:12" ht="20.100000000000001" customHeight="1" thickTop="1" thickBot="1" x14ac:dyDescent="0.3">
      <c r="A105" s="59" t="s">
        <v>286</v>
      </c>
      <c r="B105" s="86">
        <f t="shared" ref="B105:J105" si="10">SUM(B5:B104)</f>
        <v>0</v>
      </c>
      <c r="C105" s="86">
        <f t="shared" si="10"/>
        <v>0</v>
      </c>
      <c r="D105" s="86">
        <f>SUM(D5:D104)</f>
        <v>0</v>
      </c>
      <c r="E105" s="86">
        <f>SUM(E5:E104)</f>
        <v>0</v>
      </c>
      <c r="F105" s="86">
        <f>SUM(F5:F104)</f>
        <v>0</v>
      </c>
      <c r="G105" s="86">
        <f>SUM(G5:G104)</f>
        <v>0</v>
      </c>
      <c r="H105" s="87">
        <f t="shared" si="10"/>
        <v>0</v>
      </c>
      <c r="I105" s="82" t="e">
        <f t="shared" si="10"/>
        <v>#DIV/0!</v>
      </c>
      <c r="J105" s="87">
        <f t="shared" si="10"/>
        <v>0</v>
      </c>
      <c r="K105" s="88">
        <f>SUM(K5:K104)</f>
        <v>0</v>
      </c>
      <c r="L105" s="88">
        <f>SUM(L5:L104)</f>
        <v>0</v>
      </c>
    </row>
    <row r="106" spans="1:12" x14ac:dyDescent="0.25">
      <c r="H106" s="5"/>
      <c r="J106" s="5"/>
    </row>
    <row r="107" spans="1:12" x14ac:dyDescent="0.25">
      <c r="A107" s="54" t="s">
        <v>428</v>
      </c>
      <c r="H107" s="125"/>
      <c r="K107" s="124"/>
    </row>
  </sheetData>
  <phoneticPr fontId="0" type="noConversion"/>
  <printOptions horizontalCentered="1"/>
  <pageMargins left="0.25" right="0.25" top="1" bottom="0.75" header="0.5" footer="0.5"/>
  <pageSetup scale="75" orientation="landscape" r:id="rId1"/>
  <headerFooter alignWithMargins="0">
    <oddHeader>&amp;L&amp;"Arial,Regular"&amp;9DEPARTMENT OF HEALTH AND HUMAN SERVICES
DIVISION OF MEDICAL ASSISTANCE
BUDGET MANAGEMENT</oddHeader>
    <oddFooter xml:space="preserve">&amp;L&amp;"Arial,Regular"&amp;7&amp;F  &amp;A&amp;C&amp;"Arial,Regular"&amp;8Page &amp;P of &amp;N&amp;R&amp;"Arial,Regular"&amp;7&amp;D  &amp;T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</sheetPr>
  <dimension ref="A1:L114"/>
  <sheetViews>
    <sheetView showGridLines="0" defaultGridColor="0" colorId="12" workbookViewId="0">
      <pane xSplit="3" ySplit="7" topLeftCell="D8" activePane="bottomRight" state="frozen"/>
      <selection activeCell="B107" sqref="B107"/>
      <selection pane="topRight" activeCell="B107" sqref="B107"/>
      <selection pane="bottomLeft" activeCell="B107" sqref="B107"/>
      <selection pane="bottomRight" activeCell="D55" sqref="D55:D56"/>
    </sheetView>
  </sheetViews>
  <sheetFormatPr defaultColWidth="9" defaultRowHeight="13.2" x14ac:dyDescent="0.25"/>
  <cols>
    <col min="1" max="2" width="10.77734375" style="12" customWidth="1"/>
    <col min="3" max="3" width="32.77734375" style="12" customWidth="1"/>
    <col min="4" max="4" width="18.6640625" style="13" customWidth="1"/>
    <col min="5" max="5" width="18.33203125" style="13" hidden="1" customWidth="1"/>
    <col min="6" max="6" width="16.77734375" style="79" hidden="1" customWidth="1"/>
    <col min="7" max="7" width="16.77734375" style="14" customWidth="1"/>
    <col min="8" max="8" width="18.33203125" style="13" hidden="1" customWidth="1"/>
    <col min="9" max="10" width="9" style="13" customWidth="1"/>
    <col min="11" max="12" width="14.77734375" style="13" customWidth="1"/>
    <col min="13" max="16384" width="9" style="13"/>
  </cols>
  <sheetData>
    <row r="1" spans="1:11" x14ac:dyDescent="0.25">
      <c r="D1" s="21" t="s">
        <v>458</v>
      </c>
    </row>
    <row r="2" spans="1:11" ht="22.2" customHeight="1" x14ac:dyDescent="0.25">
      <c r="A2" s="186" t="s">
        <v>321</v>
      </c>
      <c r="B2" s="187"/>
      <c r="C2" s="187"/>
      <c r="D2" s="187"/>
      <c r="E2" s="187"/>
      <c r="F2" s="187"/>
      <c r="G2" s="187"/>
      <c r="H2" s="33"/>
    </row>
    <row r="3" spans="1:11" ht="13.8" hidden="1" thickBot="1" x14ac:dyDescent="0.3"/>
    <row r="4" spans="1:11" ht="13.8" thickBot="1" x14ac:dyDescent="0.3">
      <c r="A4" s="188" t="s">
        <v>322</v>
      </c>
      <c r="B4" s="185"/>
      <c r="C4" s="185"/>
      <c r="D4" s="185"/>
      <c r="E4" s="185"/>
      <c r="F4" s="185"/>
      <c r="G4" s="185"/>
      <c r="H4"/>
      <c r="I4"/>
      <c r="J4"/>
    </row>
    <row r="5" spans="1:11" s="12" customFormat="1" x14ac:dyDescent="0.25">
      <c r="A5" s="15"/>
      <c r="B5" s="71"/>
      <c r="C5" s="16"/>
      <c r="D5" s="28" t="s">
        <v>459</v>
      </c>
      <c r="E5" s="28" t="str">
        <f>D5</f>
        <v>SFY 2017</v>
      </c>
      <c r="F5" s="28" t="str">
        <f>E5</f>
        <v>SFY 2017</v>
      </c>
      <c r="G5" s="44" t="str">
        <f>F5</f>
        <v>SFY 2017</v>
      </c>
      <c r="H5" s="41"/>
    </row>
    <row r="6" spans="1:11" s="12" customFormat="1" ht="28.05" customHeight="1" thickBot="1" x14ac:dyDescent="0.3">
      <c r="A6" s="17" t="s">
        <v>256</v>
      </c>
      <c r="B6" s="72"/>
      <c r="C6" s="18" t="s">
        <v>257</v>
      </c>
      <c r="D6" s="29" t="s">
        <v>426</v>
      </c>
      <c r="E6" s="29" t="s">
        <v>425</v>
      </c>
      <c r="F6" s="24" t="s">
        <v>283</v>
      </c>
      <c r="G6" s="81" t="s">
        <v>258</v>
      </c>
      <c r="H6" s="42" t="s">
        <v>259</v>
      </c>
      <c r="I6" s="49"/>
    </row>
    <row r="7" spans="1:11" s="20" customFormat="1" x14ac:dyDescent="0.25">
      <c r="A7" s="19"/>
      <c r="B7" s="73"/>
      <c r="C7" s="22"/>
      <c r="D7" s="30"/>
      <c r="E7" s="30"/>
      <c r="F7" s="23"/>
      <c r="G7" s="45"/>
      <c r="H7" s="43"/>
    </row>
    <row r="8" spans="1:11" x14ac:dyDescent="0.25">
      <c r="A8" s="75" t="s">
        <v>1</v>
      </c>
      <c r="B8" s="63">
        <v>536101</v>
      </c>
      <c r="C8" s="64" t="s">
        <v>2</v>
      </c>
      <c r="D8" s="128">
        <v>0.66879999999999995</v>
      </c>
      <c r="E8" s="69">
        <v>0</v>
      </c>
      <c r="F8" s="80">
        <v>0</v>
      </c>
      <c r="G8" s="70">
        <f>1-D8</f>
        <v>0.33120000000000005</v>
      </c>
      <c r="H8" s="74">
        <f>1-D8-E8-F8-G8</f>
        <v>0</v>
      </c>
      <c r="I8" s="116"/>
      <c r="J8" s="116"/>
      <c r="K8" s="60"/>
    </row>
    <row r="9" spans="1:11" x14ac:dyDescent="0.25">
      <c r="A9" s="75" t="s">
        <v>3</v>
      </c>
      <c r="B9" s="63">
        <v>536102</v>
      </c>
      <c r="C9" s="64" t="s">
        <v>4</v>
      </c>
      <c r="D9" s="128">
        <v>0.66879999999999995</v>
      </c>
      <c r="E9" s="69">
        <v>0</v>
      </c>
      <c r="F9" s="80">
        <v>0</v>
      </c>
      <c r="G9" s="70">
        <f t="shared" ref="G9:G38" si="0">1-D9</f>
        <v>0.33120000000000005</v>
      </c>
      <c r="H9" s="74">
        <f t="shared" ref="H9:H19" si="1">1-D9-E9-G9</f>
        <v>0</v>
      </c>
      <c r="J9" s="116"/>
      <c r="K9" s="60"/>
    </row>
    <row r="10" spans="1:11" x14ac:dyDescent="0.25">
      <c r="A10" s="75" t="s">
        <v>5</v>
      </c>
      <c r="B10" s="63">
        <v>536103</v>
      </c>
      <c r="C10" s="64" t="s">
        <v>6</v>
      </c>
      <c r="D10" s="128">
        <v>0.66879999999999995</v>
      </c>
      <c r="E10" s="69">
        <v>0</v>
      </c>
      <c r="F10" s="80">
        <v>0</v>
      </c>
      <c r="G10" s="70">
        <f t="shared" si="0"/>
        <v>0.33120000000000005</v>
      </c>
      <c r="H10" s="74">
        <f t="shared" si="1"/>
        <v>0</v>
      </c>
      <c r="J10" s="116"/>
      <c r="K10" s="60"/>
    </row>
    <row r="11" spans="1:11" x14ac:dyDescent="0.25">
      <c r="A11" s="75" t="s">
        <v>7</v>
      </c>
      <c r="B11" s="63">
        <v>536104</v>
      </c>
      <c r="C11" s="64" t="s">
        <v>8</v>
      </c>
      <c r="D11" s="128">
        <v>0.66879999999999995</v>
      </c>
      <c r="E11" s="69">
        <v>0</v>
      </c>
      <c r="F11" s="80">
        <v>0</v>
      </c>
      <c r="G11" s="70">
        <f t="shared" si="0"/>
        <v>0.33120000000000005</v>
      </c>
      <c r="H11" s="74">
        <f t="shared" si="1"/>
        <v>0</v>
      </c>
      <c r="J11" s="116"/>
      <c r="K11" s="60"/>
    </row>
    <row r="12" spans="1:11" x14ac:dyDescent="0.25">
      <c r="A12" s="75" t="s">
        <v>9</v>
      </c>
      <c r="B12" s="63">
        <v>536105001</v>
      </c>
      <c r="C12" s="64" t="s">
        <v>10</v>
      </c>
      <c r="D12" s="128">
        <v>0.66879999999999995</v>
      </c>
      <c r="E12" s="69">
        <v>0</v>
      </c>
      <c r="F12" s="80">
        <v>0</v>
      </c>
      <c r="G12" s="70">
        <f t="shared" si="0"/>
        <v>0.33120000000000005</v>
      </c>
      <c r="H12" s="74">
        <f t="shared" si="1"/>
        <v>0</v>
      </c>
      <c r="J12" s="116"/>
      <c r="K12" s="60"/>
    </row>
    <row r="13" spans="1:11" x14ac:dyDescent="0.25">
      <c r="A13" s="75" t="s">
        <v>11</v>
      </c>
      <c r="B13" s="63">
        <v>536105002</v>
      </c>
      <c r="C13" s="64" t="s">
        <v>12</v>
      </c>
      <c r="D13" s="128">
        <v>0.66879999999999995</v>
      </c>
      <c r="E13" s="69">
        <v>0</v>
      </c>
      <c r="F13" s="80">
        <v>0</v>
      </c>
      <c r="G13" s="70">
        <f t="shared" si="0"/>
        <v>0.33120000000000005</v>
      </c>
      <c r="H13" s="74">
        <f t="shared" si="1"/>
        <v>0</v>
      </c>
      <c r="J13" s="116"/>
      <c r="K13" s="60"/>
    </row>
    <row r="14" spans="1:11" x14ac:dyDescent="0.25">
      <c r="A14" s="75" t="s">
        <v>13</v>
      </c>
      <c r="B14" s="63">
        <v>536106</v>
      </c>
      <c r="C14" s="64" t="s">
        <v>14</v>
      </c>
      <c r="D14" s="128">
        <v>0.66879999999999995</v>
      </c>
      <c r="E14" s="69">
        <v>0</v>
      </c>
      <c r="F14" s="80">
        <v>0</v>
      </c>
      <c r="G14" s="70">
        <f t="shared" si="0"/>
        <v>0.33120000000000005</v>
      </c>
      <c r="H14" s="74">
        <f t="shared" si="1"/>
        <v>0</v>
      </c>
      <c r="J14" s="116"/>
      <c r="K14" s="60"/>
    </row>
    <row r="15" spans="1:11" x14ac:dyDescent="0.25">
      <c r="A15" s="75" t="s">
        <v>15</v>
      </c>
      <c r="B15" s="63">
        <v>536107</v>
      </c>
      <c r="C15" s="64" t="s">
        <v>16</v>
      </c>
      <c r="D15" s="128">
        <v>0.66879999999999995</v>
      </c>
      <c r="E15" s="69">
        <v>0</v>
      </c>
      <c r="F15" s="80">
        <v>0</v>
      </c>
      <c r="G15" s="70">
        <f t="shared" si="0"/>
        <v>0.33120000000000005</v>
      </c>
      <c r="H15" s="74">
        <f t="shared" si="1"/>
        <v>0</v>
      </c>
      <c r="J15" s="116"/>
      <c r="K15" s="60"/>
    </row>
    <row r="16" spans="1:11" x14ac:dyDescent="0.25">
      <c r="A16" s="75" t="s">
        <v>17</v>
      </c>
      <c r="B16" s="63">
        <v>536108</v>
      </c>
      <c r="C16" s="64" t="s">
        <v>18</v>
      </c>
      <c r="D16" s="128">
        <v>0.66879999999999995</v>
      </c>
      <c r="E16" s="69">
        <v>0</v>
      </c>
      <c r="F16" s="80">
        <v>0</v>
      </c>
      <c r="G16" s="70">
        <f t="shared" si="0"/>
        <v>0.33120000000000005</v>
      </c>
      <c r="H16" s="74">
        <f t="shared" si="1"/>
        <v>0</v>
      </c>
      <c r="J16" s="116"/>
      <c r="K16" s="60"/>
    </row>
    <row r="17" spans="1:12" x14ac:dyDescent="0.25">
      <c r="A17" s="75" t="s">
        <v>19</v>
      </c>
      <c r="B17" s="63">
        <v>536109</v>
      </c>
      <c r="C17" s="64" t="s">
        <v>20</v>
      </c>
      <c r="D17" s="128">
        <v>0.66879999999999995</v>
      </c>
      <c r="E17" s="69">
        <v>0</v>
      </c>
      <c r="F17" s="80">
        <v>0</v>
      </c>
      <c r="G17" s="70">
        <f t="shared" si="0"/>
        <v>0.33120000000000005</v>
      </c>
      <c r="H17" s="74">
        <f t="shared" si="1"/>
        <v>0</v>
      </c>
      <c r="J17" s="116"/>
      <c r="K17" s="60"/>
    </row>
    <row r="18" spans="1:12" x14ac:dyDescent="0.25">
      <c r="A18" s="75" t="s">
        <v>21</v>
      </c>
      <c r="B18" s="63">
        <v>536110</v>
      </c>
      <c r="C18" s="64" t="s">
        <v>22</v>
      </c>
      <c r="D18" s="128">
        <v>0.66879999999999995</v>
      </c>
      <c r="E18" s="69">
        <v>0</v>
      </c>
      <c r="F18" s="80">
        <v>0</v>
      </c>
      <c r="G18" s="70">
        <f t="shared" si="0"/>
        <v>0.33120000000000005</v>
      </c>
      <c r="H18" s="77">
        <f>1-D18-E18-F18-G18</f>
        <v>0</v>
      </c>
      <c r="J18" s="116"/>
      <c r="K18" s="60"/>
      <c r="L18" s="61"/>
    </row>
    <row r="19" spans="1:12" x14ac:dyDescent="0.25">
      <c r="A19" s="75" t="s">
        <v>23</v>
      </c>
      <c r="B19" s="63">
        <v>536111</v>
      </c>
      <c r="C19" s="64" t="s">
        <v>24</v>
      </c>
      <c r="D19" s="128">
        <v>0.66879999999999995</v>
      </c>
      <c r="E19" s="69">
        <v>0</v>
      </c>
      <c r="F19" s="80">
        <v>0</v>
      </c>
      <c r="G19" s="70">
        <f t="shared" si="0"/>
        <v>0.33120000000000005</v>
      </c>
      <c r="H19" s="74">
        <f t="shared" si="1"/>
        <v>0</v>
      </c>
      <c r="J19" s="116"/>
      <c r="K19" s="60"/>
    </row>
    <row r="20" spans="1:12" x14ac:dyDescent="0.25">
      <c r="A20" s="75" t="s">
        <v>25</v>
      </c>
      <c r="B20" s="63">
        <v>536112</v>
      </c>
      <c r="C20" s="64" t="s">
        <v>26</v>
      </c>
      <c r="D20" s="128">
        <v>0.66879999999999995</v>
      </c>
      <c r="E20" s="69">
        <v>0</v>
      </c>
      <c r="F20" s="80">
        <v>0</v>
      </c>
      <c r="G20" s="70">
        <f t="shared" si="0"/>
        <v>0.33120000000000005</v>
      </c>
      <c r="H20" s="74">
        <f>1-D20-F20-E20-G20</f>
        <v>0</v>
      </c>
      <c r="J20" s="116"/>
      <c r="K20" s="60"/>
    </row>
    <row r="21" spans="1:12" x14ac:dyDescent="0.25">
      <c r="A21" s="75" t="s">
        <v>27</v>
      </c>
      <c r="B21" s="63">
        <v>536113</v>
      </c>
      <c r="C21" s="64" t="s">
        <v>28</v>
      </c>
      <c r="D21" s="128">
        <v>0.66879999999999995</v>
      </c>
      <c r="E21" s="69">
        <v>0</v>
      </c>
      <c r="F21" s="80">
        <v>0</v>
      </c>
      <c r="G21" s="70">
        <f t="shared" si="0"/>
        <v>0.33120000000000005</v>
      </c>
      <c r="H21" s="74">
        <f>1-D21-E21-G21</f>
        <v>0</v>
      </c>
      <c r="J21" s="116"/>
      <c r="K21" s="60"/>
    </row>
    <row r="22" spans="1:12" x14ac:dyDescent="0.25">
      <c r="A22" s="75" t="s">
        <v>29</v>
      </c>
      <c r="B22" s="63">
        <v>536114</v>
      </c>
      <c r="C22" s="64" t="s">
        <v>30</v>
      </c>
      <c r="D22" s="128">
        <v>0.66879999999999995</v>
      </c>
      <c r="E22" s="69">
        <v>0</v>
      </c>
      <c r="F22" s="80">
        <v>0</v>
      </c>
      <c r="G22" s="70">
        <f t="shared" si="0"/>
        <v>0.33120000000000005</v>
      </c>
      <c r="H22" s="74">
        <f>1-D22-F22-E22-G22</f>
        <v>0</v>
      </c>
      <c r="J22" s="116"/>
      <c r="K22" s="60"/>
    </row>
    <row r="23" spans="1:12" x14ac:dyDescent="0.25">
      <c r="A23" s="75" t="s">
        <v>31</v>
      </c>
      <c r="B23" s="63">
        <v>536115</v>
      </c>
      <c r="C23" s="64" t="s">
        <v>32</v>
      </c>
      <c r="D23" s="128">
        <v>0.66879999999999995</v>
      </c>
      <c r="E23" s="69">
        <v>0</v>
      </c>
      <c r="F23" s="80">
        <v>0</v>
      </c>
      <c r="G23" s="70">
        <f t="shared" si="0"/>
        <v>0.33120000000000005</v>
      </c>
      <c r="H23" s="74">
        <f>1-D23-F23-E23-G23</f>
        <v>0</v>
      </c>
      <c r="J23" s="116"/>
      <c r="K23" s="60"/>
    </row>
    <row r="24" spans="1:12" x14ac:dyDescent="0.25">
      <c r="A24" s="75" t="s">
        <v>33</v>
      </c>
      <c r="B24" s="63">
        <v>536116</v>
      </c>
      <c r="C24" s="64" t="s">
        <v>34</v>
      </c>
      <c r="D24" s="128">
        <v>0.66879999999999995</v>
      </c>
      <c r="E24" s="69">
        <v>0</v>
      </c>
      <c r="F24" s="80">
        <v>0</v>
      </c>
      <c r="G24" s="70">
        <f t="shared" si="0"/>
        <v>0.33120000000000005</v>
      </c>
      <c r="H24" s="74">
        <f t="shared" ref="H24:H55" si="2">1-D24-E24-G24</f>
        <v>0</v>
      </c>
      <c r="J24" s="116"/>
      <c r="K24" s="60"/>
    </row>
    <row r="25" spans="1:12" x14ac:dyDescent="0.25">
      <c r="A25" s="75" t="s">
        <v>35</v>
      </c>
      <c r="B25" s="63">
        <v>536117</v>
      </c>
      <c r="C25" s="64" t="s">
        <v>36</v>
      </c>
      <c r="D25" s="128">
        <v>0.66879999999999995</v>
      </c>
      <c r="E25" s="69">
        <v>0</v>
      </c>
      <c r="F25" s="80">
        <v>0</v>
      </c>
      <c r="G25" s="70">
        <f t="shared" si="0"/>
        <v>0.33120000000000005</v>
      </c>
      <c r="H25" s="74">
        <f t="shared" si="2"/>
        <v>0</v>
      </c>
      <c r="J25" s="116"/>
      <c r="K25" s="60"/>
    </row>
    <row r="26" spans="1:12" x14ac:dyDescent="0.25">
      <c r="A26" s="75" t="s">
        <v>37</v>
      </c>
      <c r="B26" s="63">
        <v>536118</v>
      </c>
      <c r="C26" s="64" t="s">
        <v>38</v>
      </c>
      <c r="D26" s="128">
        <v>0.66879999999999995</v>
      </c>
      <c r="E26" s="69">
        <v>0</v>
      </c>
      <c r="F26" s="80">
        <v>0</v>
      </c>
      <c r="G26" s="70">
        <f t="shared" si="0"/>
        <v>0.33120000000000005</v>
      </c>
      <c r="H26" s="74">
        <f t="shared" si="2"/>
        <v>0</v>
      </c>
      <c r="J26" s="116"/>
      <c r="K26" s="60"/>
    </row>
    <row r="27" spans="1:12" x14ac:dyDescent="0.25">
      <c r="A27" s="75" t="s">
        <v>39</v>
      </c>
      <c r="B27" s="63">
        <v>536119</v>
      </c>
      <c r="C27" s="64" t="s">
        <v>40</v>
      </c>
      <c r="D27" s="128">
        <v>0.66879999999999995</v>
      </c>
      <c r="E27" s="69">
        <v>0</v>
      </c>
      <c r="F27" s="80">
        <v>0</v>
      </c>
      <c r="G27" s="70">
        <f t="shared" si="0"/>
        <v>0.33120000000000005</v>
      </c>
      <c r="H27" s="74">
        <f t="shared" si="2"/>
        <v>0</v>
      </c>
      <c r="J27" s="116"/>
      <c r="K27" s="60"/>
    </row>
    <row r="28" spans="1:12" x14ac:dyDescent="0.25">
      <c r="A28" s="75" t="s">
        <v>41</v>
      </c>
      <c r="B28" s="63">
        <v>536120</v>
      </c>
      <c r="C28" s="64" t="s">
        <v>42</v>
      </c>
      <c r="D28" s="128">
        <v>0.66879999999999995</v>
      </c>
      <c r="E28" s="69">
        <v>0</v>
      </c>
      <c r="F28" s="80">
        <v>0</v>
      </c>
      <c r="G28" s="70">
        <f t="shared" si="0"/>
        <v>0.33120000000000005</v>
      </c>
      <c r="H28" s="74">
        <f t="shared" si="2"/>
        <v>0</v>
      </c>
      <c r="J28" s="116"/>
      <c r="K28" s="60"/>
    </row>
    <row r="29" spans="1:12" x14ac:dyDescent="0.25">
      <c r="A29" s="75" t="s">
        <v>43</v>
      </c>
      <c r="B29" s="63">
        <v>536121</v>
      </c>
      <c r="C29" s="64" t="s">
        <v>44</v>
      </c>
      <c r="D29" s="128">
        <v>0.66879999999999995</v>
      </c>
      <c r="E29" s="69">
        <v>0</v>
      </c>
      <c r="F29" s="80">
        <v>0</v>
      </c>
      <c r="G29" s="70">
        <f t="shared" si="0"/>
        <v>0.33120000000000005</v>
      </c>
      <c r="H29" s="74">
        <f t="shared" si="2"/>
        <v>0</v>
      </c>
      <c r="J29" s="116"/>
      <c r="K29" s="60"/>
    </row>
    <row r="30" spans="1:12" x14ac:dyDescent="0.25">
      <c r="A30" s="75" t="s">
        <v>45</v>
      </c>
      <c r="B30" s="63">
        <v>536122</v>
      </c>
      <c r="C30" s="64" t="s">
        <v>46</v>
      </c>
      <c r="D30" s="128">
        <v>0.66879999999999995</v>
      </c>
      <c r="E30" s="69">
        <v>0</v>
      </c>
      <c r="F30" s="80">
        <v>0</v>
      </c>
      <c r="G30" s="70">
        <f t="shared" si="0"/>
        <v>0.33120000000000005</v>
      </c>
      <c r="H30" s="74">
        <f t="shared" si="2"/>
        <v>0</v>
      </c>
      <c r="J30" s="116"/>
      <c r="K30" s="60"/>
    </row>
    <row r="31" spans="1:12" x14ac:dyDescent="0.25">
      <c r="A31" s="75" t="s">
        <v>47</v>
      </c>
      <c r="B31" s="63">
        <v>536123</v>
      </c>
      <c r="C31" s="64" t="s">
        <v>245</v>
      </c>
      <c r="D31" s="128">
        <v>0.66879999999999995</v>
      </c>
      <c r="E31" s="69">
        <v>0</v>
      </c>
      <c r="F31" s="80">
        <v>0</v>
      </c>
      <c r="G31" s="70">
        <f t="shared" si="0"/>
        <v>0.33120000000000005</v>
      </c>
      <c r="H31" s="74">
        <f t="shared" si="2"/>
        <v>0</v>
      </c>
      <c r="J31" s="116"/>
      <c r="K31" s="60"/>
    </row>
    <row r="32" spans="1:12" x14ac:dyDescent="0.25">
      <c r="A32" s="75" t="s">
        <v>48</v>
      </c>
      <c r="B32" s="63">
        <v>536124</v>
      </c>
      <c r="C32" s="64" t="s">
        <v>49</v>
      </c>
      <c r="D32" s="128">
        <v>0.66879999999999995</v>
      </c>
      <c r="E32" s="69">
        <v>0</v>
      </c>
      <c r="F32" s="80">
        <v>0</v>
      </c>
      <c r="G32" s="70">
        <f t="shared" si="0"/>
        <v>0.33120000000000005</v>
      </c>
      <c r="H32" s="74">
        <f t="shared" si="2"/>
        <v>0</v>
      </c>
      <c r="J32" s="116"/>
      <c r="K32" s="60"/>
    </row>
    <row r="33" spans="1:11" x14ac:dyDescent="0.25">
      <c r="A33" s="75" t="s">
        <v>50</v>
      </c>
      <c r="B33" s="63">
        <v>536125</v>
      </c>
      <c r="C33" s="64" t="s">
        <v>51</v>
      </c>
      <c r="D33" s="128">
        <v>0.66879999999999995</v>
      </c>
      <c r="E33" s="69">
        <v>0</v>
      </c>
      <c r="F33" s="80">
        <v>0</v>
      </c>
      <c r="G33" s="70">
        <f t="shared" si="0"/>
        <v>0.33120000000000005</v>
      </c>
      <c r="H33" s="74">
        <f t="shared" si="2"/>
        <v>0</v>
      </c>
      <c r="J33" s="116"/>
      <c r="K33" s="60"/>
    </row>
    <row r="34" spans="1:11" x14ac:dyDescent="0.25">
      <c r="A34" s="75" t="s">
        <v>52</v>
      </c>
      <c r="B34" s="63">
        <v>536126</v>
      </c>
      <c r="C34" s="64" t="s">
        <v>53</v>
      </c>
      <c r="D34" s="128">
        <v>0.66879999999999995</v>
      </c>
      <c r="E34" s="69">
        <v>0</v>
      </c>
      <c r="F34" s="80">
        <v>0</v>
      </c>
      <c r="G34" s="70">
        <f t="shared" si="0"/>
        <v>0.33120000000000005</v>
      </c>
      <c r="H34" s="74">
        <f t="shared" si="2"/>
        <v>0</v>
      </c>
      <c r="J34" s="116"/>
      <c r="K34" s="60"/>
    </row>
    <row r="35" spans="1:11" x14ac:dyDescent="0.25">
      <c r="A35" s="75" t="s">
        <v>54</v>
      </c>
      <c r="B35" s="63">
        <v>536127</v>
      </c>
      <c r="C35" s="64" t="s">
        <v>261</v>
      </c>
      <c r="D35" s="128">
        <v>0.66879999999999995</v>
      </c>
      <c r="E35" s="69">
        <v>0</v>
      </c>
      <c r="F35" s="80">
        <v>0</v>
      </c>
      <c r="G35" s="70">
        <f t="shared" si="0"/>
        <v>0.33120000000000005</v>
      </c>
      <c r="H35" s="74">
        <f t="shared" si="2"/>
        <v>0</v>
      </c>
      <c r="J35" s="116"/>
      <c r="K35" s="60"/>
    </row>
    <row r="36" spans="1:11" x14ac:dyDescent="0.25">
      <c r="A36" s="75" t="s">
        <v>55</v>
      </c>
      <c r="B36" s="63">
        <v>536128</v>
      </c>
      <c r="C36" s="64" t="s">
        <v>56</v>
      </c>
      <c r="D36" s="128">
        <v>0.66879999999999995</v>
      </c>
      <c r="E36" s="69">
        <v>0</v>
      </c>
      <c r="F36" s="80">
        <v>0</v>
      </c>
      <c r="G36" s="70">
        <f t="shared" si="0"/>
        <v>0.33120000000000005</v>
      </c>
      <c r="H36" s="74">
        <f t="shared" si="2"/>
        <v>0</v>
      </c>
      <c r="J36" s="116"/>
      <c r="K36" s="60"/>
    </row>
    <row r="37" spans="1:11" x14ac:dyDescent="0.25">
      <c r="A37" s="75" t="s">
        <v>57</v>
      </c>
      <c r="B37" s="63">
        <v>536129</v>
      </c>
      <c r="C37" s="64" t="s">
        <v>58</v>
      </c>
      <c r="D37" s="128">
        <v>0.66879999999999995</v>
      </c>
      <c r="E37" s="69">
        <v>0</v>
      </c>
      <c r="F37" s="80">
        <v>0</v>
      </c>
      <c r="G37" s="70">
        <f t="shared" si="0"/>
        <v>0.33120000000000005</v>
      </c>
      <c r="H37" s="74">
        <f t="shared" si="2"/>
        <v>0</v>
      </c>
      <c r="J37" s="116"/>
      <c r="K37" s="60"/>
    </row>
    <row r="38" spans="1:11" x14ac:dyDescent="0.25">
      <c r="A38" s="75" t="s">
        <v>59</v>
      </c>
      <c r="B38" s="63">
        <v>536130</v>
      </c>
      <c r="C38" s="64" t="s">
        <v>60</v>
      </c>
      <c r="D38" s="128">
        <v>0.66879999999999995</v>
      </c>
      <c r="E38" s="69">
        <v>0</v>
      </c>
      <c r="F38" s="80">
        <v>0</v>
      </c>
      <c r="G38" s="70">
        <f t="shared" si="0"/>
        <v>0.33120000000000005</v>
      </c>
      <c r="H38" s="74">
        <f t="shared" si="2"/>
        <v>0</v>
      </c>
      <c r="J38" s="116"/>
      <c r="K38" s="60"/>
    </row>
    <row r="39" spans="1:11" x14ac:dyDescent="0.25">
      <c r="A39" s="75" t="s">
        <v>61</v>
      </c>
      <c r="B39" s="63">
        <v>536132</v>
      </c>
      <c r="C39" s="64" t="s">
        <v>62</v>
      </c>
      <c r="D39" s="68">
        <v>0.9</v>
      </c>
      <c r="E39" s="69">
        <v>0</v>
      </c>
      <c r="F39" s="80">
        <v>0</v>
      </c>
      <c r="G39" s="70">
        <v>0.1</v>
      </c>
      <c r="H39" s="74">
        <f t="shared" si="2"/>
        <v>0</v>
      </c>
      <c r="J39" s="116"/>
      <c r="K39" s="60"/>
    </row>
    <row r="40" spans="1:11" x14ac:dyDescent="0.25">
      <c r="A40" s="75" t="s">
        <v>63</v>
      </c>
      <c r="B40" s="63">
        <v>536133</v>
      </c>
      <c r="C40" s="64" t="s">
        <v>64</v>
      </c>
      <c r="D40" s="68">
        <v>0.9</v>
      </c>
      <c r="E40" s="69">
        <v>0</v>
      </c>
      <c r="F40" s="80">
        <v>0</v>
      </c>
      <c r="G40" s="70">
        <v>0.1</v>
      </c>
      <c r="H40" s="74">
        <f t="shared" si="2"/>
        <v>0</v>
      </c>
      <c r="J40" s="116"/>
      <c r="K40" s="60"/>
    </row>
    <row r="41" spans="1:11" x14ac:dyDescent="0.25">
      <c r="A41" s="75" t="s">
        <v>65</v>
      </c>
      <c r="B41" s="63">
        <v>536134</v>
      </c>
      <c r="C41" s="64" t="s">
        <v>66</v>
      </c>
      <c r="D41" s="68">
        <v>0.9</v>
      </c>
      <c r="E41" s="69">
        <v>0</v>
      </c>
      <c r="F41" s="80">
        <v>0</v>
      </c>
      <c r="G41" s="70">
        <v>0.1</v>
      </c>
      <c r="H41" s="74">
        <f t="shared" si="2"/>
        <v>0</v>
      </c>
      <c r="J41" s="116"/>
      <c r="K41" s="60"/>
    </row>
    <row r="42" spans="1:11" x14ac:dyDescent="0.25">
      <c r="A42" s="75" t="s">
        <v>67</v>
      </c>
      <c r="B42" s="63">
        <v>536135</v>
      </c>
      <c r="C42" s="64" t="s">
        <v>68</v>
      </c>
      <c r="D42" s="68">
        <v>0.9</v>
      </c>
      <c r="E42" s="69">
        <v>0</v>
      </c>
      <c r="F42" s="80">
        <v>0</v>
      </c>
      <c r="G42" s="70">
        <v>0.1</v>
      </c>
      <c r="H42" s="74">
        <f t="shared" si="2"/>
        <v>0</v>
      </c>
      <c r="J42" s="116"/>
      <c r="K42" s="60"/>
    </row>
    <row r="43" spans="1:11" x14ac:dyDescent="0.25">
      <c r="A43" s="75" t="s">
        <v>69</v>
      </c>
      <c r="B43" s="63">
        <v>536136</v>
      </c>
      <c r="C43" s="64" t="s">
        <v>70</v>
      </c>
      <c r="D43" s="68">
        <v>0.9</v>
      </c>
      <c r="E43" s="69">
        <v>0</v>
      </c>
      <c r="F43" s="80">
        <v>0</v>
      </c>
      <c r="G43" s="70">
        <v>0.1</v>
      </c>
      <c r="H43" s="74">
        <f t="shared" si="2"/>
        <v>0</v>
      </c>
      <c r="J43" s="116"/>
      <c r="K43" s="60"/>
    </row>
    <row r="44" spans="1:11" x14ac:dyDescent="0.25">
      <c r="A44" s="75" t="s">
        <v>71</v>
      </c>
      <c r="B44" s="63">
        <v>536137</v>
      </c>
      <c r="C44" s="64" t="s">
        <v>72</v>
      </c>
      <c r="D44" s="68">
        <v>0.9</v>
      </c>
      <c r="E44" s="69">
        <v>0</v>
      </c>
      <c r="F44" s="80">
        <v>0</v>
      </c>
      <c r="G44" s="70">
        <v>0.1</v>
      </c>
      <c r="H44" s="74">
        <f t="shared" si="2"/>
        <v>0</v>
      </c>
      <c r="J44" s="116"/>
      <c r="K44" s="60"/>
    </row>
    <row r="45" spans="1:11" x14ac:dyDescent="0.25">
      <c r="A45" s="75" t="s">
        <v>73</v>
      </c>
      <c r="B45" s="63">
        <v>536138</v>
      </c>
      <c r="C45" s="64" t="s">
        <v>262</v>
      </c>
      <c r="D45" s="128">
        <v>0.66879999999999995</v>
      </c>
      <c r="E45" s="69">
        <v>0</v>
      </c>
      <c r="F45" s="80">
        <v>0</v>
      </c>
      <c r="G45" s="70">
        <f t="shared" ref="G45:G51" si="3">1-D45</f>
        <v>0.33120000000000005</v>
      </c>
      <c r="H45" s="74">
        <f t="shared" si="2"/>
        <v>0</v>
      </c>
      <c r="J45" s="116"/>
      <c r="K45" s="60"/>
    </row>
    <row r="46" spans="1:11" x14ac:dyDescent="0.25">
      <c r="A46" s="75" t="s">
        <v>74</v>
      </c>
      <c r="B46" s="63">
        <v>536139</v>
      </c>
      <c r="C46" s="64" t="s">
        <v>75</v>
      </c>
      <c r="D46" s="128">
        <v>0.66879999999999995</v>
      </c>
      <c r="E46" s="69">
        <v>0</v>
      </c>
      <c r="F46" s="80">
        <v>0</v>
      </c>
      <c r="G46" s="70">
        <f t="shared" si="3"/>
        <v>0.33120000000000005</v>
      </c>
      <c r="H46" s="74">
        <f t="shared" si="2"/>
        <v>0</v>
      </c>
      <c r="J46" s="116"/>
      <c r="K46" s="60"/>
    </row>
    <row r="47" spans="1:11" x14ac:dyDescent="0.25">
      <c r="A47" s="75" t="s">
        <v>248</v>
      </c>
      <c r="B47" s="63">
        <v>536140</v>
      </c>
      <c r="C47" s="64" t="s">
        <v>76</v>
      </c>
      <c r="D47" s="128">
        <v>0.66879999999999995</v>
      </c>
      <c r="E47" s="69">
        <v>0</v>
      </c>
      <c r="F47" s="80">
        <v>0</v>
      </c>
      <c r="G47" s="70">
        <f t="shared" si="3"/>
        <v>0.33120000000000005</v>
      </c>
      <c r="H47" s="74">
        <f t="shared" si="2"/>
        <v>0</v>
      </c>
      <c r="J47" s="116"/>
      <c r="K47" s="60"/>
    </row>
    <row r="48" spans="1:11" x14ac:dyDescent="0.25">
      <c r="A48" s="75" t="s">
        <v>249</v>
      </c>
      <c r="B48" s="63">
        <v>536141</v>
      </c>
      <c r="C48" s="64" t="s">
        <v>77</v>
      </c>
      <c r="D48" s="128">
        <v>0.66879999999999995</v>
      </c>
      <c r="E48" s="69">
        <v>0</v>
      </c>
      <c r="F48" s="80">
        <v>0</v>
      </c>
      <c r="G48" s="70">
        <f t="shared" si="3"/>
        <v>0.33120000000000005</v>
      </c>
      <c r="H48" s="74">
        <f t="shared" si="2"/>
        <v>0</v>
      </c>
      <c r="J48" s="116"/>
      <c r="K48" s="60"/>
    </row>
    <row r="49" spans="1:11" x14ac:dyDescent="0.25">
      <c r="A49" s="75" t="s">
        <v>0</v>
      </c>
      <c r="B49" s="63">
        <v>536142</v>
      </c>
      <c r="C49" s="64" t="s">
        <v>78</v>
      </c>
      <c r="D49" s="128">
        <v>0.66879999999999995</v>
      </c>
      <c r="E49" s="69">
        <v>0</v>
      </c>
      <c r="F49" s="80">
        <v>0</v>
      </c>
      <c r="G49" s="70">
        <f t="shared" si="3"/>
        <v>0.33120000000000005</v>
      </c>
      <c r="H49" s="74">
        <f t="shared" si="2"/>
        <v>0</v>
      </c>
      <c r="J49" s="116"/>
      <c r="K49" s="60"/>
    </row>
    <row r="50" spans="1:11" x14ac:dyDescent="0.25">
      <c r="A50" s="75" t="s">
        <v>79</v>
      </c>
      <c r="B50" s="63">
        <v>536143</v>
      </c>
      <c r="C50" s="64" t="s">
        <v>80</v>
      </c>
      <c r="D50" s="128">
        <v>0.66879999999999995</v>
      </c>
      <c r="E50" s="69">
        <v>0</v>
      </c>
      <c r="F50" s="80">
        <v>0</v>
      </c>
      <c r="G50" s="70">
        <f t="shared" si="3"/>
        <v>0.33120000000000005</v>
      </c>
      <c r="H50" s="74">
        <f t="shared" si="2"/>
        <v>0</v>
      </c>
      <c r="J50" s="116"/>
      <c r="K50" s="60"/>
    </row>
    <row r="51" spans="1:11" x14ac:dyDescent="0.25">
      <c r="A51" s="75" t="s">
        <v>81</v>
      </c>
      <c r="B51" s="63">
        <v>536144</v>
      </c>
      <c r="C51" s="64" t="s">
        <v>82</v>
      </c>
      <c r="D51" s="128">
        <v>0.66879999999999995</v>
      </c>
      <c r="E51" s="69">
        <v>0</v>
      </c>
      <c r="F51" s="80">
        <v>0</v>
      </c>
      <c r="G51" s="70">
        <f t="shared" si="3"/>
        <v>0.33120000000000005</v>
      </c>
      <c r="H51" s="74">
        <f t="shared" si="2"/>
        <v>0</v>
      </c>
      <c r="J51" s="116"/>
      <c r="K51" s="60"/>
    </row>
    <row r="52" spans="1:11" x14ac:dyDescent="0.25">
      <c r="A52" s="75" t="s">
        <v>83</v>
      </c>
      <c r="B52" s="63">
        <v>536145</v>
      </c>
      <c r="C52" s="64" t="s">
        <v>263</v>
      </c>
      <c r="D52" s="68">
        <v>1</v>
      </c>
      <c r="E52" s="69">
        <v>0</v>
      </c>
      <c r="F52" s="80">
        <v>0</v>
      </c>
      <c r="G52" s="70">
        <v>0</v>
      </c>
      <c r="H52" s="74">
        <f t="shared" si="2"/>
        <v>0</v>
      </c>
      <c r="J52" s="116"/>
      <c r="K52" s="60"/>
    </row>
    <row r="53" spans="1:11" x14ac:dyDescent="0.25">
      <c r="A53" s="75" t="s">
        <v>84</v>
      </c>
      <c r="B53" s="63">
        <v>536146</v>
      </c>
      <c r="C53" s="64" t="s">
        <v>264</v>
      </c>
      <c r="D53" s="128">
        <v>0.66879999999999995</v>
      </c>
      <c r="E53" s="69">
        <v>0</v>
      </c>
      <c r="F53" s="80">
        <v>0</v>
      </c>
      <c r="G53" s="70">
        <f>1-D53</f>
        <v>0.33120000000000005</v>
      </c>
      <c r="H53" s="74">
        <f t="shared" si="2"/>
        <v>0</v>
      </c>
      <c r="J53" s="116"/>
      <c r="K53" s="60"/>
    </row>
    <row r="54" spans="1:11" x14ac:dyDescent="0.25">
      <c r="A54" s="75" t="s">
        <v>85</v>
      </c>
      <c r="B54" s="63">
        <v>536147</v>
      </c>
      <c r="C54" s="64" t="s">
        <v>265</v>
      </c>
      <c r="D54" s="128">
        <v>0.66879999999999995</v>
      </c>
      <c r="E54" s="69">
        <v>0</v>
      </c>
      <c r="F54" s="80">
        <v>0</v>
      </c>
      <c r="G54" s="70">
        <f>1-D54</f>
        <v>0.33120000000000005</v>
      </c>
      <c r="H54" s="74">
        <f t="shared" si="2"/>
        <v>0</v>
      </c>
      <c r="J54" s="116"/>
      <c r="K54" s="60"/>
    </row>
    <row r="55" spans="1:11" x14ac:dyDescent="0.25">
      <c r="A55" s="75" t="s">
        <v>86</v>
      </c>
      <c r="B55" s="63">
        <v>536148</v>
      </c>
      <c r="C55" s="64" t="s">
        <v>266</v>
      </c>
      <c r="D55" s="68">
        <v>0.9</v>
      </c>
      <c r="E55" s="69">
        <v>0</v>
      </c>
      <c r="F55" s="80">
        <v>0</v>
      </c>
      <c r="G55" s="70">
        <v>0.1</v>
      </c>
      <c r="H55" s="74">
        <f t="shared" si="2"/>
        <v>0</v>
      </c>
      <c r="J55" s="116"/>
      <c r="K55" s="60"/>
    </row>
    <row r="56" spans="1:11" x14ac:dyDescent="0.25">
      <c r="A56" s="75" t="s">
        <v>87</v>
      </c>
      <c r="B56" s="63">
        <v>536149</v>
      </c>
      <c r="C56" s="64" t="s">
        <v>88</v>
      </c>
      <c r="D56" s="68">
        <v>0.9</v>
      </c>
      <c r="E56" s="69">
        <v>0</v>
      </c>
      <c r="F56" s="80">
        <v>0</v>
      </c>
      <c r="G56" s="70">
        <v>0.1</v>
      </c>
      <c r="H56" s="74">
        <f t="shared" ref="H56:H87" si="4">1-D56-E56-G56</f>
        <v>0</v>
      </c>
      <c r="J56" s="116"/>
      <c r="K56" s="60"/>
    </row>
    <row r="57" spans="1:11" x14ac:dyDescent="0.25">
      <c r="A57" s="75" t="s">
        <v>89</v>
      </c>
      <c r="B57" s="63">
        <v>536151</v>
      </c>
      <c r="C57" s="64" t="s">
        <v>267</v>
      </c>
      <c r="D57" s="128">
        <v>0.66879999999999995</v>
      </c>
      <c r="E57" s="69">
        <v>0</v>
      </c>
      <c r="F57" s="80">
        <v>0</v>
      </c>
      <c r="G57" s="70">
        <f t="shared" ref="G57:G74" si="5">1-D57</f>
        <v>0.33120000000000005</v>
      </c>
      <c r="H57" s="74">
        <f t="shared" si="4"/>
        <v>0</v>
      </c>
      <c r="J57" s="116"/>
      <c r="K57" s="60"/>
    </row>
    <row r="58" spans="1:11" x14ac:dyDescent="0.25">
      <c r="A58" s="75" t="s">
        <v>90</v>
      </c>
      <c r="B58" s="63">
        <v>536152</v>
      </c>
      <c r="C58" s="64" t="s">
        <v>268</v>
      </c>
      <c r="D58" s="128">
        <v>0.66879999999999995</v>
      </c>
      <c r="E58" s="69">
        <v>0</v>
      </c>
      <c r="F58" s="80">
        <v>0</v>
      </c>
      <c r="G58" s="70">
        <f t="shared" si="5"/>
        <v>0.33120000000000005</v>
      </c>
      <c r="H58" s="74">
        <f t="shared" si="4"/>
        <v>0</v>
      </c>
      <c r="J58" s="116"/>
      <c r="K58" s="60"/>
    </row>
    <row r="59" spans="1:11" x14ac:dyDescent="0.25">
      <c r="A59" s="75" t="s">
        <v>91</v>
      </c>
      <c r="B59" s="63">
        <v>536153</v>
      </c>
      <c r="C59" s="64" t="s">
        <v>92</v>
      </c>
      <c r="D59" s="128">
        <v>0.66879999999999995</v>
      </c>
      <c r="E59" s="69">
        <v>0</v>
      </c>
      <c r="F59" s="80">
        <v>0</v>
      </c>
      <c r="G59" s="70">
        <f t="shared" si="5"/>
        <v>0.33120000000000005</v>
      </c>
      <c r="H59" s="74">
        <f t="shared" si="4"/>
        <v>0</v>
      </c>
      <c r="J59" s="116"/>
      <c r="K59" s="60"/>
    </row>
    <row r="60" spans="1:11" x14ac:dyDescent="0.25">
      <c r="A60" s="75" t="s">
        <v>93</v>
      </c>
      <c r="B60" s="63">
        <v>536154</v>
      </c>
      <c r="C60" s="64" t="s">
        <v>94</v>
      </c>
      <c r="D60" s="128">
        <v>0.66879999999999995</v>
      </c>
      <c r="E60" s="69">
        <v>0</v>
      </c>
      <c r="F60" s="80">
        <v>0</v>
      </c>
      <c r="G60" s="70">
        <f t="shared" si="5"/>
        <v>0.33120000000000005</v>
      </c>
      <c r="H60" s="74">
        <f t="shared" si="4"/>
        <v>0</v>
      </c>
      <c r="J60" s="116"/>
      <c r="K60" s="60"/>
    </row>
    <row r="61" spans="1:11" x14ac:dyDescent="0.25">
      <c r="A61" s="75" t="s">
        <v>95</v>
      </c>
      <c r="B61" s="63">
        <v>536155</v>
      </c>
      <c r="C61" s="64" t="s">
        <v>96</v>
      </c>
      <c r="D61" s="128">
        <v>0.66879999999999995</v>
      </c>
      <c r="E61" s="69">
        <v>0</v>
      </c>
      <c r="F61" s="80">
        <v>0</v>
      </c>
      <c r="G61" s="70">
        <f t="shared" si="5"/>
        <v>0.33120000000000005</v>
      </c>
      <c r="H61" s="74">
        <f t="shared" si="4"/>
        <v>0</v>
      </c>
      <c r="J61" s="116"/>
      <c r="K61" s="60"/>
    </row>
    <row r="62" spans="1:11" x14ac:dyDescent="0.25">
      <c r="A62" s="75" t="s">
        <v>97</v>
      </c>
      <c r="B62" s="63">
        <v>536156</v>
      </c>
      <c r="C62" s="64" t="s">
        <v>269</v>
      </c>
      <c r="D62" s="128">
        <v>0.66879999999999995</v>
      </c>
      <c r="E62" s="69">
        <v>0</v>
      </c>
      <c r="F62" s="80">
        <v>0</v>
      </c>
      <c r="G62" s="70">
        <f t="shared" si="5"/>
        <v>0.33120000000000005</v>
      </c>
      <c r="H62" s="74">
        <f t="shared" si="4"/>
        <v>0</v>
      </c>
      <c r="J62" s="116"/>
      <c r="K62" s="60"/>
    </row>
    <row r="63" spans="1:11" x14ac:dyDescent="0.25">
      <c r="A63" s="75" t="s">
        <v>98</v>
      </c>
      <c r="B63" s="63">
        <v>536157</v>
      </c>
      <c r="C63" s="64" t="s">
        <v>99</v>
      </c>
      <c r="D63" s="128">
        <v>0.66879999999999995</v>
      </c>
      <c r="E63" s="69">
        <v>0</v>
      </c>
      <c r="F63" s="80">
        <v>0</v>
      </c>
      <c r="G63" s="70">
        <f t="shared" si="5"/>
        <v>0.33120000000000005</v>
      </c>
      <c r="H63" s="74">
        <f t="shared" si="4"/>
        <v>0</v>
      </c>
      <c r="J63" s="116"/>
      <c r="K63" s="60"/>
    </row>
    <row r="64" spans="1:11" x14ac:dyDescent="0.25">
      <c r="A64" s="75" t="s">
        <v>100</v>
      </c>
      <c r="B64" s="63">
        <v>536158</v>
      </c>
      <c r="C64" s="64" t="s">
        <v>270</v>
      </c>
      <c r="D64" s="128">
        <v>0.66879999999999995</v>
      </c>
      <c r="E64" s="69">
        <v>0</v>
      </c>
      <c r="F64" s="80">
        <v>0</v>
      </c>
      <c r="G64" s="70">
        <f t="shared" si="5"/>
        <v>0.33120000000000005</v>
      </c>
      <c r="H64" s="74">
        <f t="shared" si="4"/>
        <v>0</v>
      </c>
      <c r="J64" s="116"/>
      <c r="K64" s="60"/>
    </row>
    <row r="65" spans="1:11" x14ac:dyDescent="0.25">
      <c r="A65" s="75" t="s">
        <v>101</v>
      </c>
      <c r="B65" s="63">
        <v>536159</v>
      </c>
      <c r="C65" s="64" t="s">
        <v>102</v>
      </c>
      <c r="D65" s="128">
        <v>0.66879999999999995</v>
      </c>
      <c r="E65" s="69">
        <v>0</v>
      </c>
      <c r="F65" s="80">
        <v>0</v>
      </c>
      <c r="G65" s="70">
        <f t="shared" si="5"/>
        <v>0.33120000000000005</v>
      </c>
      <c r="H65" s="74">
        <f t="shared" si="4"/>
        <v>0</v>
      </c>
      <c r="J65" s="116"/>
      <c r="K65" s="60"/>
    </row>
    <row r="66" spans="1:11" x14ac:dyDescent="0.25">
      <c r="A66" s="75" t="s">
        <v>143</v>
      </c>
      <c r="B66" s="63">
        <v>536159</v>
      </c>
      <c r="C66" s="64" t="s">
        <v>284</v>
      </c>
      <c r="D66" s="128">
        <v>0.66879999999999995</v>
      </c>
      <c r="E66" s="69">
        <v>0</v>
      </c>
      <c r="F66" s="80">
        <v>0</v>
      </c>
      <c r="G66" s="70">
        <f t="shared" si="5"/>
        <v>0.33120000000000005</v>
      </c>
      <c r="H66" s="74">
        <f t="shared" si="4"/>
        <v>0</v>
      </c>
      <c r="J66" s="116"/>
      <c r="K66" s="60"/>
    </row>
    <row r="67" spans="1:11" x14ac:dyDescent="0.25">
      <c r="A67" s="75" t="s">
        <v>103</v>
      </c>
      <c r="B67" s="63">
        <v>536160</v>
      </c>
      <c r="C67" s="64" t="s">
        <v>104</v>
      </c>
      <c r="D67" s="128">
        <v>0.66879999999999995</v>
      </c>
      <c r="E67" s="69">
        <v>0</v>
      </c>
      <c r="F67" s="80">
        <v>0</v>
      </c>
      <c r="G67" s="70">
        <f t="shared" si="5"/>
        <v>0.33120000000000005</v>
      </c>
      <c r="H67" s="74">
        <f t="shared" si="4"/>
        <v>0</v>
      </c>
      <c r="J67" s="116"/>
      <c r="K67" s="60"/>
    </row>
    <row r="68" spans="1:11" x14ac:dyDescent="0.25">
      <c r="A68" s="75" t="s">
        <v>105</v>
      </c>
      <c r="B68" s="63">
        <v>536161</v>
      </c>
      <c r="C68" s="64" t="s">
        <v>106</v>
      </c>
      <c r="D68" s="128">
        <v>0.66879999999999995</v>
      </c>
      <c r="E68" s="69">
        <v>0</v>
      </c>
      <c r="F68" s="80">
        <v>0</v>
      </c>
      <c r="G68" s="70">
        <f t="shared" si="5"/>
        <v>0.33120000000000005</v>
      </c>
      <c r="H68" s="74">
        <f t="shared" si="4"/>
        <v>0</v>
      </c>
      <c r="J68" s="116"/>
      <c r="K68" s="60"/>
    </row>
    <row r="69" spans="1:11" x14ac:dyDescent="0.25">
      <c r="A69" s="75" t="s">
        <v>107</v>
      </c>
      <c r="B69" s="63">
        <v>536162</v>
      </c>
      <c r="C69" s="64" t="s">
        <v>108</v>
      </c>
      <c r="D69" s="128">
        <v>0.66879999999999995</v>
      </c>
      <c r="E69" s="69">
        <v>0</v>
      </c>
      <c r="F69" s="80">
        <v>0</v>
      </c>
      <c r="G69" s="70">
        <f t="shared" si="5"/>
        <v>0.33120000000000005</v>
      </c>
      <c r="H69" s="74">
        <f t="shared" si="4"/>
        <v>0</v>
      </c>
      <c r="J69" s="116"/>
      <c r="K69" s="60"/>
    </row>
    <row r="70" spans="1:11" x14ac:dyDescent="0.25">
      <c r="A70" s="75" t="s">
        <v>109</v>
      </c>
      <c r="B70" s="63">
        <v>536163</v>
      </c>
      <c r="C70" s="64" t="s">
        <v>271</v>
      </c>
      <c r="D70" s="128">
        <v>0.66879999999999995</v>
      </c>
      <c r="E70" s="69">
        <v>0</v>
      </c>
      <c r="F70" s="80">
        <v>0</v>
      </c>
      <c r="G70" s="70">
        <f t="shared" si="5"/>
        <v>0.33120000000000005</v>
      </c>
      <c r="H70" s="74">
        <f t="shared" si="4"/>
        <v>0</v>
      </c>
      <c r="J70" s="116"/>
      <c r="K70" s="60"/>
    </row>
    <row r="71" spans="1:11" x14ac:dyDescent="0.25">
      <c r="A71" s="75"/>
      <c r="B71" s="63">
        <v>536164</v>
      </c>
      <c r="C71" s="64" t="s">
        <v>246</v>
      </c>
      <c r="D71" s="128">
        <v>0.66879999999999995</v>
      </c>
      <c r="E71" s="69">
        <v>0</v>
      </c>
      <c r="F71" s="80">
        <v>0</v>
      </c>
      <c r="G71" s="70">
        <f t="shared" si="5"/>
        <v>0.33120000000000005</v>
      </c>
      <c r="H71" s="74">
        <f t="shared" si="4"/>
        <v>0</v>
      </c>
      <c r="J71" s="116"/>
      <c r="K71" s="60"/>
    </row>
    <row r="72" spans="1:11" x14ac:dyDescent="0.25">
      <c r="A72" s="75" t="s">
        <v>110</v>
      </c>
      <c r="B72" s="63">
        <v>536165</v>
      </c>
      <c r="C72" s="64" t="s">
        <v>272</v>
      </c>
      <c r="D72" s="128">
        <v>0.66879999999999995</v>
      </c>
      <c r="E72" s="69">
        <v>0</v>
      </c>
      <c r="F72" s="80">
        <v>0</v>
      </c>
      <c r="G72" s="70">
        <f t="shared" si="5"/>
        <v>0.33120000000000005</v>
      </c>
      <c r="H72" s="74">
        <f t="shared" si="4"/>
        <v>0</v>
      </c>
      <c r="J72" s="116"/>
      <c r="K72" s="60"/>
    </row>
    <row r="73" spans="1:11" x14ac:dyDescent="0.25">
      <c r="A73" s="75" t="s">
        <v>111</v>
      </c>
      <c r="B73" s="63">
        <v>536166</v>
      </c>
      <c r="C73" s="64" t="s">
        <v>112</v>
      </c>
      <c r="D73" s="128">
        <v>0.66879999999999995</v>
      </c>
      <c r="E73" s="69">
        <v>0</v>
      </c>
      <c r="F73" s="80">
        <v>0</v>
      </c>
      <c r="G73" s="70">
        <f t="shared" si="5"/>
        <v>0.33120000000000005</v>
      </c>
      <c r="H73" s="74">
        <f t="shared" si="4"/>
        <v>0</v>
      </c>
      <c r="J73" s="116"/>
      <c r="K73" s="60"/>
    </row>
    <row r="74" spans="1:11" x14ac:dyDescent="0.25">
      <c r="A74" s="75" t="s">
        <v>113</v>
      </c>
      <c r="B74" s="63">
        <v>536167</v>
      </c>
      <c r="C74" s="64" t="s">
        <v>273</v>
      </c>
      <c r="D74" s="128">
        <v>0.66879999999999995</v>
      </c>
      <c r="E74" s="69">
        <v>0</v>
      </c>
      <c r="F74" s="80">
        <v>0</v>
      </c>
      <c r="G74" s="70">
        <f t="shared" si="5"/>
        <v>0.33120000000000005</v>
      </c>
      <c r="H74" s="74">
        <f t="shared" si="4"/>
        <v>0</v>
      </c>
      <c r="J74" s="116"/>
      <c r="K74" s="60"/>
    </row>
    <row r="75" spans="1:11" x14ac:dyDescent="0.25">
      <c r="A75" s="75" t="s">
        <v>114</v>
      </c>
      <c r="B75" s="63">
        <v>536168</v>
      </c>
      <c r="C75" s="64" t="s">
        <v>274</v>
      </c>
      <c r="D75" s="68">
        <v>1</v>
      </c>
      <c r="E75" s="69">
        <v>0</v>
      </c>
      <c r="F75" s="80">
        <v>0</v>
      </c>
      <c r="G75" s="70">
        <v>0</v>
      </c>
      <c r="H75" s="74">
        <f t="shared" si="4"/>
        <v>0</v>
      </c>
      <c r="J75" s="116"/>
      <c r="K75" s="60"/>
    </row>
    <row r="76" spans="1:11" x14ac:dyDescent="0.25">
      <c r="A76" s="75" t="s">
        <v>115</v>
      </c>
      <c r="B76" s="63">
        <v>536169</v>
      </c>
      <c r="C76" s="64" t="s">
        <v>275</v>
      </c>
      <c r="D76" s="128">
        <v>0.66879999999999995</v>
      </c>
      <c r="E76" s="69">
        <v>0</v>
      </c>
      <c r="F76" s="80">
        <v>0</v>
      </c>
      <c r="G76" s="70">
        <f t="shared" ref="G76:G85" si="6">1-D76</f>
        <v>0.33120000000000005</v>
      </c>
      <c r="H76" s="74">
        <f t="shared" si="4"/>
        <v>0</v>
      </c>
      <c r="J76" s="116"/>
      <c r="K76" s="60"/>
    </row>
    <row r="77" spans="1:11" x14ac:dyDescent="0.25">
      <c r="A77" s="75" t="s">
        <v>116</v>
      </c>
      <c r="B77" s="63">
        <v>536170</v>
      </c>
      <c r="C77" s="64" t="s">
        <v>117</v>
      </c>
      <c r="D77" s="128">
        <v>0.66879999999999995</v>
      </c>
      <c r="E77" s="69">
        <v>0</v>
      </c>
      <c r="F77" s="80">
        <v>0</v>
      </c>
      <c r="G77" s="70">
        <f t="shared" si="6"/>
        <v>0.33120000000000005</v>
      </c>
      <c r="H77" s="74">
        <f t="shared" si="4"/>
        <v>0</v>
      </c>
      <c r="J77" s="116"/>
      <c r="K77" s="60"/>
    </row>
    <row r="78" spans="1:11" x14ac:dyDescent="0.25">
      <c r="A78" s="75" t="s">
        <v>118</v>
      </c>
      <c r="B78" s="63">
        <v>536171</v>
      </c>
      <c r="C78" s="64" t="s">
        <v>119</v>
      </c>
      <c r="D78" s="128">
        <v>0.66879999999999995</v>
      </c>
      <c r="E78" s="69">
        <v>0</v>
      </c>
      <c r="F78" s="80">
        <v>0</v>
      </c>
      <c r="G78" s="70">
        <f t="shared" si="6"/>
        <v>0.33120000000000005</v>
      </c>
      <c r="H78" s="74">
        <f t="shared" si="4"/>
        <v>0</v>
      </c>
      <c r="J78" s="116"/>
      <c r="K78" s="60"/>
    </row>
    <row r="79" spans="1:11" x14ac:dyDescent="0.25">
      <c r="A79" s="75" t="s">
        <v>120</v>
      </c>
      <c r="B79" s="63">
        <v>536172</v>
      </c>
      <c r="C79" s="64" t="s">
        <v>121</v>
      </c>
      <c r="D79" s="128">
        <v>0.66879999999999995</v>
      </c>
      <c r="E79" s="69">
        <v>0</v>
      </c>
      <c r="F79" s="80">
        <v>0</v>
      </c>
      <c r="G79" s="70">
        <f t="shared" si="6"/>
        <v>0.33120000000000005</v>
      </c>
      <c r="H79" s="74">
        <f t="shared" si="4"/>
        <v>0</v>
      </c>
      <c r="J79" s="116"/>
      <c r="K79" s="60"/>
    </row>
    <row r="80" spans="1:11" x14ac:dyDescent="0.25">
      <c r="A80" s="75" t="s">
        <v>250</v>
      </c>
      <c r="B80" s="63">
        <v>536173</v>
      </c>
      <c r="C80" s="64" t="s">
        <v>122</v>
      </c>
      <c r="D80" s="128">
        <v>0.66879999999999995</v>
      </c>
      <c r="E80" s="69">
        <v>0</v>
      </c>
      <c r="F80" s="80">
        <v>0</v>
      </c>
      <c r="G80" s="70">
        <f t="shared" si="6"/>
        <v>0.33120000000000005</v>
      </c>
      <c r="H80" s="74">
        <f t="shared" si="4"/>
        <v>0</v>
      </c>
      <c r="J80" s="116"/>
      <c r="K80" s="60"/>
    </row>
    <row r="81" spans="1:11" x14ac:dyDescent="0.25">
      <c r="A81" s="75" t="s">
        <v>251</v>
      </c>
      <c r="B81" s="63">
        <v>536174</v>
      </c>
      <c r="C81" s="64" t="s">
        <v>123</v>
      </c>
      <c r="D81" s="128">
        <v>0.66879999999999995</v>
      </c>
      <c r="E81" s="69">
        <v>0</v>
      </c>
      <c r="F81" s="80">
        <v>0</v>
      </c>
      <c r="G81" s="70">
        <f t="shared" si="6"/>
        <v>0.33120000000000005</v>
      </c>
      <c r="H81" s="74">
        <f t="shared" si="4"/>
        <v>0</v>
      </c>
      <c r="J81" s="116"/>
      <c r="K81" s="60"/>
    </row>
    <row r="82" spans="1:11" x14ac:dyDescent="0.25">
      <c r="A82" s="75" t="s">
        <v>252</v>
      </c>
      <c r="B82" s="63">
        <v>536175</v>
      </c>
      <c r="C82" s="64" t="s">
        <v>124</v>
      </c>
      <c r="D82" s="128">
        <v>0.66879999999999995</v>
      </c>
      <c r="E82" s="69">
        <v>0</v>
      </c>
      <c r="F82" s="80">
        <v>0</v>
      </c>
      <c r="G82" s="70">
        <f t="shared" si="6"/>
        <v>0.33120000000000005</v>
      </c>
      <c r="H82" s="74">
        <f t="shared" si="4"/>
        <v>0</v>
      </c>
      <c r="J82" s="116"/>
      <c r="K82" s="60"/>
    </row>
    <row r="83" spans="1:11" x14ac:dyDescent="0.25">
      <c r="A83" s="75" t="s">
        <v>253</v>
      </c>
      <c r="B83" s="63">
        <v>536176001</v>
      </c>
      <c r="C83" s="64" t="s">
        <v>125</v>
      </c>
      <c r="D83" s="128">
        <v>0.66879999999999995</v>
      </c>
      <c r="E83" s="69">
        <v>0</v>
      </c>
      <c r="F83" s="80">
        <v>0</v>
      </c>
      <c r="G83" s="70">
        <f t="shared" si="6"/>
        <v>0.33120000000000005</v>
      </c>
      <c r="H83" s="74">
        <f t="shared" si="4"/>
        <v>0</v>
      </c>
      <c r="J83" s="116"/>
      <c r="K83" s="60"/>
    </row>
    <row r="84" spans="1:11" x14ac:dyDescent="0.25">
      <c r="A84" s="75" t="s">
        <v>254</v>
      </c>
      <c r="B84" s="63">
        <v>536176002</v>
      </c>
      <c r="C84" s="64" t="s">
        <v>126</v>
      </c>
      <c r="D84" s="128">
        <v>0.66879999999999995</v>
      </c>
      <c r="E84" s="69">
        <v>0</v>
      </c>
      <c r="F84" s="80">
        <v>0</v>
      </c>
      <c r="G84" s="70">
        <f t="shared" si="6"/>
        <v>0.33120000000000005</v>
      </c>
      <c r="H84" s="74">
        <f t="shared" si="4"/>
        <v>0</v>
      </c>
      <c r="J84" s="116"/>
      <c r="K84" s="60"/>
    </row>
    <row r="85" spans="1:11" x14ac:dyDescent="0.25">
      <c r="A85" s="75" t="s">
        <v>127</v>
      </c>
      <c r="B85" s="63">
        <v>536177</v>
      </c>
      <c r="C85" s="64" t="s">
        <v>276</v>
      </c>
      <c r="D85" s="128">
        <v>0.66879999999999995</v>
      </c>
      <c r="E85" s="69">
        <v>0</v>
      </c>
      <c r="F85" s="80">
        <v>0</v>
      </c>
      <c r="G85" s="70">
        <f t="shared" si="6"/>
        <v>0.33120000000000005</v>
      </c>
      <c r="H85" s="74">
        <f t="shared" si="4"/>
        <v>0</v>
      </c>
      <c r="J85" s="116"/>
      <c r="K85" s="60"/>
    </row>
    <row r="86" spans="1:11" x14ac:dyDescent="0.25">
      <c r="A86" s="75" t="s">
        <v>128</v>
      </c>
      <c r="B86" s="63">
        <v>536178</v>
      </c>
      <c r="C86" s="64" t="s">
        <v>277</v>
      </c>
      <c r="D86" s="68">
        <v>0.9</v>
      </c>
      <c r="E86" s="69">
        <v>0</v>
      </c>
      <c r="F86" s="80">
        <v>0</v>
      </c>
      <c r="G86" s="70">
        <v>0.1</v>
      </c>
      <c r="H86" s="74">
        <f t="shared" si="4"/>
        <v>0</v>
      </c>
      <c r="J86" s="116"/>
      <c r="K86" s="60"/>
    </row>
    <row r="87" spans="1:11" x14ac:dyDescent="0.25">
      <c r="A87" s="75" t="s">
        <v>129</v>
      </c>
      <c r="B87" s="63">
        <v>536179</v>
      </c>
      <c r="C87" s="64" t="s">
        <v>130</v>
      </c>
      <c r="D87" s="128">
        <v>0.66879999999999995</v>
      </c>
      <c r="E87" s="69">
        <v>0</v>
      </c>
      <c r="F87" s="80">
        <v>0</v>
      </c>
      <c r="G87" s="70">
        <f>1-D87</f>
        <v>0.33120000000000005</v>
      </c>
      <c r="H87" s="74">
        <f t="shared" si="4"/>
        <v>0</v>
      </c>
      <c r="J87" s="116"/>
      <c r="K87" s="60"/>
    </row>
    <row r="88" spans="1:11" x14ac:dyDescent="0.25">
      <c r="A88" s="75" t="s">
        <v>131</v>
      </c>
      <c r="B88" s="63">
        <v>536181</v>
      </c>
      <c r="C88" s="64" t="s">
        <v>132</v>
      </c>
      <c r="D88" s="68">
        <v>1</v>
      </c>
      <c r="E88" s="69">
        <v>0</v>
      </c>
      <c r="F88" s="80">
        <v>0</v>
      </c>
      <c r="G88" s="70">
        <v>0</v>
      </c>
      <c r="H88" s="74">
        <f t="shared" ref="H88:H98" si="7">1-D88-E88-G88</f>
        <v>0</v>
      </c>
      <c r="J88" s="116"/>
      <c r="K88" s="60"/>
    </row>
    <row r="89" spans="1:11" x14ac:dyDescent="0.25">
      <c r="A89" s="75" t="s">
        <v>133</v>
      </c>
      <c r="B89" s="63">
        <v>536182</v>
      </c>
      <c r="C89" s="64" t="s">
        <v>134</v>
      </c>
      <c r="D89" s="68">
        <v>1</v>
      </c>
      <c r="E89" s="69">
        <v>0</v>
      </c>
      <c r="F89" s="80">
        <v>0</v>
      </c>
      <c r="G89" s="70">
        <v>0</v>
      </c>
      <c r="H89" s="74">
        <f t="shared" si="7"/>
        <v>0</v>
      </c>
      <c r="J89" s="116"/>
      <c r="K89" s="60"/>
    </row>
    <row r="90" spans="1:11" x14ac:dyDescent="0.25">
      <c r="A90" s="75" t="s">
        <v>135</v>
      </c>
      <c r="B90" s="63">
        <v>536183</v>
      </c>
      <c r="C90" s="64" t="s">
        <v>136</v>
      </c>
      <c r="D90" s="68">
        <v>1</v>
      </c>
      <c r="E90" s="69">
        <v>0</v>
      </c>
      <c r="F90" s="80">
        <v>0</v>
      </c>
      <c r="G90" s="70">
        <v>0</v>
      </c>
      <c r="H90" s="74">
        <f t="shared" si="7"/>
        <v>0</v>
      </c>
      <c r="J90" s="116"/>
      <c r="K90" s="60"/>
    </row>
    <row r="91" spans="1:11" x14ac:dyDescent="0.25">
      <c r="A91" s="75" t="s">
        <v>137</v>
      </c>
      <c r="B91" s="63">
        <v>536184</v>
      </c>
      <c r="C91" s="64" t="s">
        <v>278</v>
      </c>
      <c r="D91" s="128">
        <v>0.66879999999999995</v>
      </c>
      <c r="E91" s="69">
        <v>0</v>
      </c>
      <c r="F91" s="80">
        <v>0</v>
      </c>
      <c r="G91" s="70">
        <f>1-D91</f>
        <v>0.33120000000000005</v>
      </c>
      <c r="H91" s="74">
        <f t="shared" si="7"/>
        <v>0</v>
      </c>
      <c r="J91" s="116"/>
      <c r="K91" s="60"/>
    </row>
    <row r="92" spans="1:11" x14ac:dyDescent="0.25">
      <c r="A92" s="75" t="s">
        <v>138</v>
      </c>
      <c r="B92" s="63">
        <v>536185</v>
      </c>
      <c r="C92" s="64" t="s">
        <v>279</v>
      </c>
      <c r="D92" s="128">
        <v>0.66879999999999995</v>
      </c>
      <c r="E92" s="69">
        <v>0</v>
      </c>
      <c r="F92" s="80">
        <v>0</v>
      </c>
      <c r="G92" s="70">
        <f>1-D92</f>
        <v>0.33120000000000005</v>
      </c>
      <c r="H92" s="74">
        <f t="shared" si="7"/>
        <v>0</v>
      </c>
      <c r="J92" s="116"/>
      <c r="K92" s="60"/>
    </row>
    <row r="93" spans="1:11" x14ac:dyDescent="0.25">
      <c r="A93" s="75" t="s">
        <v>139</v>
      </c>
      <c r="B93" s="63">
        <v>536186</v>
      </c>
      <c r="C93" s="64" t="s">
        <v>280</v>
      </c>
      <c r="D93" s="68">
        <v>1</v>
      </c>
      <c r="E93" s="69">
        <v>0</v>
      </c>
      <c r="F93" s="80">
        <v>0</v>
      </c>
      <c r="G93" s="70">
        <v>0</v>
      </c>
      <c r="H93" s="74">
        <f t="shared" si="7"/>
        <v>0</v>
      </c>
      <c r="J93" s="116"/>
      <c r="K93" s="60"/>
    </row>
    <row r="94" spans="1:11" x14ac:dyDescent="0.25">
      <c r="A94" s="75" t="s">
        <v>140</v>
      </c>
      <c r="B94" s="63">
        <v>536187</v>
      </c>
      <c r="C94" s="64" t="s">
        <v>141</v>
      </c>
      <c r="D94" s="128">
        <v>0.66879999999999995</v>
      </c>
      <c r="E94" s="69">
        <v>0</v>
      </c>
      <c r="F94" s="80">
        <v>0</v>
      </c>
      <c r="G94" s="70">
        <f>1-D94</f>
        <v>0.33120000000000005</v>
      </c>
      <c r="H94" s="74">
        <f t="shared" si="7"/>
        <v>0</v>
      </c>
      <c r="J94" s="116"/>
      <c r="K94" s="60"/>
    </row>
    <row r="95" spans="1:11" x14ac:dyDescent="0.25">
      <c r="A95" s="76"/>
      <c r="B95" s="63">
        <v>536188</v>
      </c>
      <c r="C95" s="64" t="s">
        <v>281</v>
      </c>
      <c r="D95" s="128">
        <v>0.66879999999999995</v>
      </c>
      <c r="E95" s="69">
        <v>0</v>
      </c>
      <c r="F95" s="80">
        <v>0</v>
      </c>
      <c r="G95" s="70">
        <f>1-D95</f>
        <v>0.33120000000000005</v>
      </c>
      <c r="H95" s="74">
        <f t="shared" si="7"/>
        <v>0</v>
      </c>
      <c r="J95" s="116"/>
      <c r="K95" s="60"/>
    </row>
    <row r="96" spans="1:11" x14ac:dyDescent="0.25">
      <c r="A96" s="76" t="s">
        <v>142</v>
      </c>
      <c r="B96" s="65">
        <v>536189</v>
      </c>
      <c r="C96" s="66" t="s">
        <v>282</v>
      </c>
      <c r="D96" s="128">
        <v>0.66879999999999995</v>
      </c>
      <c r="E96" s="69">
        <v>0</v>
      </c>
      <c r="F96" s="80">
        <v>0</v>
      </c>
      <c r="G96" s="70">
        <f>1-D96</f>
        <v>0.33120000000000005</v>
      </c>
      <c r="H96" s="74">
        <f t="shared" si="7"/>
        <v>0</v>
      </c>
      <c r="J96" s="116"/>
      <c r="K96" s="60"/>
    </row>
    <row r="97" spans="1:11" x14ac:dyDescent="0.25">
      <c r="A97" s="76"/>
      <c r="B97" s="65">
        <v>536190</v>
      </c>
      <c r="C97" s="66" t="s">
        <v>285</v>
      </c>
      <c r="D97" s="68">
        <v>0</v>
      </c>
      <c r="E97" s="69">
        <v>0</v>
      </c>
      <c r="F97" s="80">
        <v>0</v>
      </c>
      <c r="G97" s="70">
        <v>1</v>
      </c>
      <c r="H97" s="74"/>
      <c r="J97" s="116"/>
      <c r="K97" s="60"/>
    </row>
    <row r="98" spans="1:11" x14ac:dyDescent="0.25">
      <c r="A98" s="76"/>
      <c r="B98" s="63">
        <v>536195</v>
      </c>
      <c r="C98" s="67" t="s">
        <v>316</v>
      </c>
      <c r="D98" s="68">
        <v>1</v>
      </c>
      <c r="E98" s="69">
        <v>0</v>
      </c>
      <c r="F98" s="80">
        <v>0</v>
      </c>
      <c r="G98" s="70">
        <v>0</v>
      </c>
      <c r="H98" s="74">
        <f t="shared" si="7"/>
        <v>0</v>
      </c>
      <c r="J98" s="116"/>
      <c r="K98" s="60"/>
    </row>
    <row r="99" spans="1:11" x14ac:dyDescent="0.25">
      <c r="A99" s="76" t="s">
        <v>31</v>
      </c>
      <c r="B99" s="164" t="s">
        <v>429</v>
      </c>
      <c r="C99" s="165" t="s">
        <v>430</v>
      </c>
      <c r="D99" s="128">
        <v>0.66879999999999995</v>
      </c>
      <c r="E99" s="69">
        <v>0</v>
      </c>
      <c r="F99" s="80">
        <v>0</v>
      </c>
      <c r="G99" s="70">
        <f t="shared" ref="G99:G110" si="8">1-D99</f>
        <v>0.33120000000000005</v>
      </c>
      <c r="H99" s="163"/>
      <c r="J99" s="116"/>
      <c r="K99" s="60"/>
    </row>
    <row r="100" spans="1:11" x14ac:dyDescent="0.25">
      <c r="A100" s="76" t="s">
        <v>31</v>
      </c>
      <c r="B100" s="164" t="s">
        <v>431</v>
      </c>
      <c r="C100" s="165" t="s">
        <v>443</v>
      </c>
      <c r="D100" s="128">
        <v>0.66879999999999995</v>
      </c>
      <c r="E100" s="69">
        <v>0</v>
      </c>
      <c r="F100" s="80">
        <v>0</v>
      </c>
      <c r="G100" s="70">
        <f t="shared" si="8"/>
        <v>0.33120000000000005</v>
      </c>
      <c r="H100" s="163"/>
      <c r="J100" s="116"/>
      <c r="K100" s="60"/>
    </row>
    <row r="101" spans="1:11" x14ac:dyDescent="0.25">
      <c r="A101" s="76" t="s">
        <v>31</v>
      </c>
      <c r="B101" s="164" t="s">
        <v>432</v>
      </c>
      <c r="C101" s="165" t="s">
        <v>444</v>
      </c>
      <c r="D101" s="128">
        <v>0.66879999999999995</v>
      </c>
      <c r="E101" s="69">
        <v>0</v>
      </c>
      <c r="F101" s="80">
        <v>0</v>
      </c>
      <c r="G101" s="70">
        <f t="shared" si="8"/>
        <v>0.33120000000000005</v>
      </c>
      <c r="H101" s="163"/>
      <c r="J101" s="116"/>
      <c r="K101" s="60"/>
    </row>
    <row r="102" spans="1:11" x14ac:dyDescent="0.25">
      <c r="A102" s="76" t="s">
        <v>31</v>
      </c>
      <c r="B102" s="164" t="s">
        <v>433</v>
      </c>
      <c r="C102" s="165" t="s">
        <v>445</v>
      </c>
      <c r="D102" s="128">
        <v>0.66879999999999995</v>
      </c>
      <c r="E102" s="69">
        <v>0</v>
      </c>
      <c r="F102" s="80">
        <v>0</v>
      </c>
      <c r="G102" s="70">
        <f t="shared" si="8"/>
        <v>0.33120000000000005</v>
      </c>
      <c r="H102" s="163"/>
      <c r="J102" s="116"/>
      <c r="K102" s="60"/>
    </row>
    <row r="103" spans="1:11" x14ac:dyDescent="0.25">
      <c r="A103" s="76" t="s">
        <v>31</v>
      </c>
      <c r="B103" s="164" t="s">
        <v>434</v>
      </c>
      <c r="C103" s="165" t="s">
        <v>446</v>
      </c>
      <c r="D103" s="128">
        <v>0.66879999999999995</v>
      </c>
      <c r="E103" s="69">
        <v>0</v>
      </c>
      <c r="F103" s="80">
        <v>0</v>
      </c>
      <c r="G103" s="70">
        <f t="shared" si="8"/>
        <v>0.33120000000000005</v>
      </c>
      <c r="H103" s="163"/>
      <c r="J103" s="116"/>
      <c r="K103" s="60"/>
    </row>
    <row r="104" spans="1:11" x14ac:dyDescent="0.25">
      <c r="A104" s="76" t="s">
        <v>31</v>
      </c>
      <c r="B104" s="164" t="s">
        <v>435</v>
      </c>
      <c r="C104" s="165" t="s">
        <v>447</v>
      </c>
      <c r="D104" s="128">
        <v>0.66879999999999995</v>
      </c>
      <c r="E104" s="69">
        <v>0</v>
      </c>
      <c r="F104" s="80">
        <v>0</v>
      </c>
      <c r="G104" s="70">
        <f t="shared" si="8"/>
        <v>0.33120000000000005</v>
      </c>
      <c r="H104" s="163"/>
      <c r="J104" s="116"/>
      <c r="K104" s="60"/>
    </row>
    <row r="105" spans="1:11" x14ac:dyDescent="0.25">
      <c r="A105" s="76" t="s">
        <v>48</v>
      </c>
      <c r="B105" s="164" t="s">
        <v>436</v>
      </c>
      <c r="C105" s="165" t="s">
        <v>448</v>
      </c>
      <c r="D105" s="128">
        <v>0.66879999999999995</v>
      </c>
      <c r="E105" s="69">
        <v>0</v>
      </c>
      <c r="F105" s="80">
        <v>0</v>
      </c>
      <c r="G105" s="70">
        <f t="shared" si="8"/>
        <v>0.33120000000000005</v>
      </c>
      <c r="H105" s="163"/>
      <c r="J105" s="116"/>
      <c r="K105" s="60"/>
    </row>
    <row r="106" spans="1:11" x14ac:dyDescent="0.25">
      <c r="A106" s="76" t="s">
        <v>48</v>
      </c>
      <c r="B106" s="164" t="s">
        <v>437</v>
      </c>
      <c r="C106" s="165" t="s">
        <v>449</v>
      </c>
      <c r="D106" s="128">
        <v>0.66879999999999995</v>
      </c>
      <c r="E106" s="69">
        <v>0</v>
      </c>
      <c r="F106" s="80">
        <v>0</v>
      </c>
      <c r="G106" s="70">
        <f t="shared" si="8"/>
        <v>0.33120000000000005</v>
      </c>
      <c r="H106" s="163"/>
      <c r="J106" s="116"/>
      <c r="K106" s="60"/>
    </row>
    <row r="107" spans="1:11" x14ac:dyDescent="0.25">
      <c r="A107" s="76" t="s">
        <v>52</v>
      </c>
      <c r="B107" s="164" t="s">
        <v>438</v>
      </c>
      <c r="C107" s="165" t="s">
        <v>450</v>
      </c>
      <c r="D107" s="128">
        <v>0.66879999999999995</v>
      </c>
      <c r="E107" s="69">
        <v>0</v>
      </c>
      <c r="F107" s="80">
        <v>0</v>
      </c>
      <c r="G107" s="70">
        <f t="shared" si="8"/>
        <v>0.33120000000000005</v>
      </c>
      <c r="H107" s="163"/>
      <c r="J107" s="116"/>
      <c r="K107" s="60"/>
    </row>
    <row r="108" spans="1:11" x14ac:dyDescent="0.25">
      <c r="A108" s="76" t="s">
        <v>52</v>
      </c>
      <c r="B108" s="164" t="s">
        <v>439</v>
      </c>
      <c r="C108" s="165" t="s">
        <v>451</v>
      </c>
      <c r="D108" s="128">
        <v>0.66879999999999995</v>
      </c>
      <c r="E108" s="69">
        <v>0</v>
      </c>
      <c r="F108" s="80">
        <v>0</v>
      </c>
      <c r="G108" s="70">
        <f t="shared" si="8"/>
        <v>0.33120000000000005</v>
      </c>
      <c r="H108" s="163"/>
      <c r="J108" s="116"/>
      <c r="K108" s="60"/>
    </row>
    <row r="109" spans="1:11" x14ac:dyDescent="0.25">
      <c r="A109" s="76" t="s">
        <v>127</v>
      </c>
      <c r="B109" s="164" t="s">
        <v>440</v>
      </c>
      <c r="C109" s="165" t="s">
        <v>452</v>
      </c>
      <c r="D109" s="128">
        <v>0.66879999999999995</v>
      </c>
      <c r="E109" s="69">
        <v>0</v>
      </c>
      <c r="F109" s="80">
        <v>0</v>
      </c>
      <c r="G109" s="70">
        <f t="shared" si="8"/>
        <v>0.33120000000000005</v>
      </c>
      <c r="H109" s="163"/>
      <c r="J109" s="116"/>
      <c r="K109" s="60"/>
    </row>
    <row r="110" spans="1:11" x14ac:dyDescent="0.25">
      <c r="A110" s="76" t="s">
        <v>127</v>
      </c>
      <c r="B110" s="164" t="s">
        <v>441</v>
      </c>
      <c r="C110" s="165" t="s">
        <v>453</v>
      </c>
      <c r="D110" s="128">
        <v>0.66879999999999995</v>
      </c>
      <c r="E110" s="69">
        <v>0</v>
      </c>
      <c r="F110" s="80">
        <v>0</v>
      </c>
      <c r="G110" s="70">
        <f t="shared" si="8"/>
        <v>0.33120000000000005</v>
      </c>
      <c r="H110" s="163"/>
      <c r="J110" s="116"/>
      <c r="K110" s="60"/>
    </row>
    <row r="111" spans="1:11" x14ac:dyDescent="0.25">
      <c r="A111" s="158"/>
      <c r="B111" s="159"/>
      <c r="C111" s="160"/>
      <c r="D111" s="161"/>
      <c r="E111" s="161"/>
      <c r="F111" s="162"/>
      <c r="G111" s="161"/>
      <c r="H111" s="163"/>
      <c r="J111" s="116"/>
      <c r="K111" s="60"/>
    </row>
    <row r="112" spans="1:11" x14ac:dyDescent="0.25">
      <c r="A112" s="21"/>
      <c r="B112" s="21"/>
      <c r="K112" s="60"/>
    </row>
    <row r="113" spans="1:11" x14ac:dyDescent="0.25">
      <c r="A113" s="12" t="s">
        <v>460</v>
      </c>
      <c r="D113" s="31"/>
      <c r="E113" s="32"/>
      <c r="G113" s="31"/>
      <c r="K113" s="60"/>
    </row>
    <row r="114" spans="1:11" x14ac:dyDescent="0.25">
      <c r="D114" s="31"/>
      <c r="E114" s="32"/>
      <c r="G114" s="31"/>
      <c r="K114" s="60"/>
    </row>
  </sheetData>
  <mergeCells count="2">
    <mergeCell ref="A2:G2"/>
    <mergeCell ref="A4:G4"/>
  </mergeCells>
  <phoneticPr fontId="0" type="noConversion"/>
  <printOptions horizontalCentered="1"/>
  <pageMargins left="0.25" right="0.25" top="1" bottom="0.75" header="0.5" footer="0.5"/>
  <pageSetup scale="75" orientation="portrait" r:id="rId1"/>
  <headerFooter alignWithMargins="0">
    <oddHeader>&amp;L&amp;"Arial,Regular"DEPARTMENT OF HEALTH AND HUMAN SERVICES
DIVISION OF MEDICAL ASSISTANCE
BUDGET MANAGEMENT</oddHeader>
    <oddFooter>&amp;L&amp;"Arial,Regular"&amp;F 
&amp;A&amp;C&amp;"Arial,Regular"Page &amp;P of &amp;N&amp;R&amp;"Arial,Regular"&amp;D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P110"/>
  <sheetViews>
    <sheetView tabSelected="1" workbookViewId="0">
      <pane ySplit="4" topLeftCell="A5" activePane="bottomLeft" state="frozen"/>
      <selection pane="bottomLeft" activeCell="A10" sqref="A10"/>
    </sheetView>
  </sheetViews>
  <sheetFormatPr defaultColWidth="8" defaultRowHeight="13.2" x14ac:dyDescent="0.25"/>
  <cols>
    <col min="1" max="1" width="32.88671875" style="99" customWidth="1"/>
    <col min="2" max="2" width="18.109375" style="99" customWidth="1"/>
    <col min="3" max="3" width="21.21875" style="100" customWidth="1"/>
    <col min="4" max="5" width="18.21875" style="99" bestFit="1" customWidth="1"/>
    <col min="6" max="6" width="13.77734375" style="99" bestFit="1" customWidth="1"/>
    <col min="7" max="16384" width="8" style="99"/>
  </cols>
  <sheetData>
    <row r="1" spans="1:68" s="6" customFormat="1" ht="14.1" customHeight="1" x14ac:dyDescent="0.25">
      <c r="A1" s="182" t="s">
        <v>461</v>
      </c>
      <c r="B1" s="183"/>
      <c r="C1" s="183"/>
      <c r="D1" s="183"/>
      <c r="E1" s="183"/>
      <c r="F1" s="183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</row>
    <row r="2" spans="1:68" s="6" customFormat="1" ht="14.1" customHeight="1" x14ac:dyDescent="0.25">
      <c r="A2" s="182" t="s">
        <v>472</v>
      </c>
      <c r="B2" s="183"/>
      <c r="C2" s="183"/>
      <c r="D2" s="183"/>
      <c r="E2" s="183"/>
      <c r="F2" s="183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</row>
    <row r="3" spans="1:68" s="6" customFormat="1" ht="14.1" customHeight="1" thickBot="1" x14ac:dyDescent="0.3">
      <c r="A3" s="94"/>
      <c r="B3" s="95"/>
      <c r="C3" s="95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</row>
    <row r="4" spans="1:68" ht="66.599999999999994" customHeight="1" thickBot="1" x14ac:dyDescent="0.3">
      <c r="A4" s="96" t="s">
        <v>323</v>
      </c>
      <c r="B4" s="97" t="s">
        <v>473</v>
      </c>
      <c r="C4" s="98" t="s">
        <v>474</v>
      </c>
      <c r="D4" s="97" t="s">
        <v>319</v>
      </c>
      <c r="E4" s="97" t="s">
        <v>324</v>
      </c>
      <c r="F4" s="97" t="s">
        <v>320</v>
      </c>
    </row>
    <row r="5" spans="1:68" x14ac:dyDescent="0.25">
      <c r="A5" s="101" t="s">
        <v>325</v>
      </c>
      <c r="B5" s="114">
        <v>1.6831999471153741E-2</v>
      </c>
      <c r="C5" s="102">
        <f>+B5*C$106</f>
        <v>317547521.41731095</v>
      </c>
      <c r="D5" s="107">
        <f>B5*'SFY 2024 PROJECTED'!$E$61</f>
        <v>213735958.08300877</v>
      </c>
      <c r="E5" s="103">
        <f>B5*'SFY 2024 PROJECTED'!$F$61</f>
        <v>103811563.3343022</v>
      </c>
      <c r="F5" s="104">
        <f>C5-D5-E5</f>
        <v>0</v>
      </c>
    </row>
    <row r="6" spans="1:68" x14ac:dyDescent="0.25">
      <c r="A6" s="105" t="s">
        <v>326</v>
      </c>
      <c r="B6" s="115">
        <v>3.5213768283152047E-3</v>
      </c>
      <c r="C6" s="106">
        <f t="shared" ref="C6:C69" si="0">+B6*C$106</f>
        <v>66433253.264069781</v>
      </c>
      <c r="D6" s="107">
        <f>B6*'SFY 2024 PROJECTED'!$E$61</f>
        <v>44715118.454056561</v>
      </c>
      <c r="E6" s="108">
        <f>B6*'SFY 2024 PROJECTED'!$F$61</f>
        <v>21718134.810013216</v>
      </c>
      <c r="F6" s="109">
        <f t="shared" ref="F6:F69" si="1">C6-D6-E6</f>
        <v>0</v>
      </c>
    </row>
    <row r="7" spans="1:68" x14ac:dyDescent="0.25">
      <c r="A7" s="105" t="s">
        <v>327</v>
      </c>
      <c r="B7" s="115">
        <v>1.2211686471254647E-3</v>
      </c>
      <c r="C7" s="106">
        <f t="shared" si="0"/>
        <v>23038206.351645164</v>
      </c>
      <c r="D7" s="107">
        <f>B7*'SFY 2024 PROJECTED'!$E$61</f>
        <v>15506633.731874885</v>
      </c>
      <c r="E7" s="108">
        <f>B7*'SFY 2024 PROJECTED'!$F$61</f>
        <v>7531572.6197702782</v>
      </c>
      <c r="F7" s="109">
        <f t="shared" si="1"/>
        <v>0</v>
      </c>
    </row>
    <row r="8" spans="1:68" x14ac:dyDescent="0.25">
      <c r="A8" s="105" t="s">
        <v>328</v>
      </c>
      <c r="B8" s="115">
        <v>4.0017257531005067E-3</v>
      </c>
      <c r="C8" s="106">
        <f t="shared" si="0"/>
        <v>75495373.94334209</v>
      </c>
      <c r="D8" s="107">
        <f>B8*'SFY 2024 PROJECTED'!$E$61</f>
        <v>50814681.243912823</v>
      </c>
      <c r="E8" s="108">
        <f>B8*'SFY 2024 PROJECTED'!$F$61</f>
        <v>24680692.69942927</v>
      </c>
      <c r="F8" s="109">
        <f t="shared" si="1"/>
        <v>0</v>
      </c>
    </row>
    <row r="9" spans="1:68" x14ac:dyDescent="0.25">
      <c r="A9" s="105" t="s">
        <v>329</v>
      </c>
      <c r="B9" s="115">
        <v>2.9079930256457366E-3</v>
      </c>
      <c r="C9" s="106">
        <f t="shared" si="0"/>
        <v>54861335.943788186</v>
      </c>
      <c r="D9" s="107">
        <f>B9*'SFY 2024 PROJECTED'!$E$61</f>
        <v>36926253.265411705</v>
      </c>
      <c r="E9" s="108">
        <f>B9*'SFY 2024 PROJECTED'!$F$61</f>
        <v>17935082.678376477</v>
      </c>
      <c r="F9" s="109">
        <f t="shared" si="1"/>
        <v>0</v>
      </c>
    </row>
    <row r="10" spans="1:68" x14ac:dyDescent="0.25">
      <c r="A10" s="105" t="s">
        <v>330</v>
      </c>
      <c r="B10" s="115">
        <v>1.648206113429084E-3</v>
      </c>
      <c r="C10" s="106">
        <f t="shared" si="0"/>
        <v>31094568.830115929</v>
      </c>
      <c r="D10" s="107">
        <f>B10*'SFY 2024 PROJECTED'!$E$61</f>
        <v>20929237.395460218</v>
      </c>
      <c r="E10" s="108">
        <f>B10*'SFY 2024 PROJECTED'!$F$61</f>
        <v>10165331.434655711</v>
      </c>
      <c r="F10" s="109">
        <f t="shared" si="1"/>
        <v>0</v>
      </c>
    </row>
    <row r="11" spans="1:68" x14ac:dyDescent="0.25">
      <c r="A11" s="105" t="s">
        <v>331</v>
      </c>
      <c r="B11" s="115">
        <v>5.8781288163129684E-3</v>
      </c>
      <c r="C11" s="106">
        <f t="shared" si="0"/>
        <v>110895038.90436558</v>
      </c>
      <c r="D11" s="107">
        <f>B11*'SFY 2024 PROJECTED'!$E$61</f>
        <v>74641607.281602263</v>
      </c>
      <c r="E11" s="108">
        <f>B11*'SFY 2024 PROJECTED'!$F$61</f>
        <v>36253431.622763321</v>
      </c>
      <c r="F11" s="109">
        <f t="shared" si="1"/>
        <v>0</v>
      </c>
    </row>
    <row r="12" spans="1:68" x14ac:dyDescent="0.25">
      <c r="A12" s="105" t="s">
        <v>332</v>
      </c>
      <c r="B12" s="115">
        <v>3.021501137024546E-3</v>
      </c>
      <c r="C12" s="106">
        <f t="shared" si="0"/>
        <v>57002746.385897137</v>
      </c>
      <c r="D12" s="107">
        <f>B12*'SFY 2024 PROJECTED'!$E$61</f>
        <v>38367601.037393294</v>
      </c>
      <c r="E12" s="108">
        <f>B12*'SFY 2024 PROJECTED'!$F$61</f>
        <v>18635145.348503843</v>
      </c>
      <c r="F12" s="109">
        <f t="shared" si="1"/>
        <v>0</v>
      </c>
    </row>
    <row r="13" spans="1:68" x14ac:dyDescent="0.25">
      <c r="A13" s="105" t="s">
        <v>333</v>
      </c>
      <c r="B13" s="115">
        <v>4.8417906193881028E-3</v>
      </c>
      <c r="C13" s="106">
        <f t="shared" si="0"/>
        <v>91343789.134689882</v>
      </c>
      <c r="D13" s="107">
        <f>B13*'SFY 2024 PROJECTED'!$E$61</f>
        <v>61481986.061475694</v>
      </c>
      <c r="E13" s="108">
        <f>B13*'SFY 2024 PROJECTED'!$F$61</f>
        <v>29861803.073214184</v>
      </c>
      <c r="F13" s="109">
        <f t="shared" si="1"/>
        <v>0</v>
      </c>
    </row>
    <row r="14" spans="1:68" x14ac:dyDescent="0.25">
      <c r="A14" s="105" t="s">
        <v>334</v>
      </c>
      <c r="B14" s="115">
        <v>1.1036828702242815E-2</v>
      </c>
      <c r="C14" s="106">
        <f t="shared" si="0"/>
        <v>208217544.48786312</v>
      </c>
      <c r="D14" s="107">
        <f>B14*'SFY 2024 PROJECTED'!$E$61</f>
        <v>140147768.00074506</v>
      </c>
      <c r="E14" s="108">
        <f>B14*'SFY 2024 PROJECTED'!$F$61</f>
        <v>68069776.48711805</v>
      </c>
      <c r="F14" s="109">
        <f t="shared" si="1"/>
        <v>0</v>
      </c>
    </row>
    <row r="15" spans="1:68" x14ac:dyDescent="0.25">
      <c r="A15" s="105" t="s">
        <v>335</v>
      </c>
      <c r="B15" s="115">
        <v>2.5279534654574248E-2</v>
      </c>
      <c r="C15" s="106">
        <f t="shared" si="0"/>
        <v>476916220.55361396</v>
      </c>
      <c r="D15" s="107">
        <f>B15*'SFY 2024 PROJECTED'!$E$61</f>
        <v>321004380.29051894</v>
      </c>
      <c r="E15" s="108">
        <f>B15*'SFY 2024 PROJECTED'!$F$61</f>
        <v>155911840.26309502</v>
      </c>
      <c r="F15" s="109">
        <f t="shared" si="1"/>
        <v>0</v>
      </c>
    </row>
    <row r="16" spans="1:68" x14ac:dyDescent="0.25">
      <c r="A16" s="105" t="s">
        <v>336</v>
      </c>
      <c r="B16" s="115">
        <v>1.0581525792241935E-2</v>
      </c>
      <c r="C16" s="106">
        <f t="shared" si="0"/>
        <v>199627934.51237288</v>
      </c>
      <c r="D16" s="107">
        <f>B16*'SFY 2024 PROJECTED'!$E$61</f>
        <v>134366244.31107318</v>
      </c>
      <c r="E16" s="108">
        <f>B16*'SFY 2024 PROJECTED'!$F$61</f>
        <v>65261690.201299705</v>
      </c>
      <c r="F16" s="109">
        <f t="shared" si="1"/>
        <v>0</v>
      </c>
    </row>
    <row r="17" spans="1:6" x14ac:dyDescent="0.25">
      <c r="A17" s="105" t="s">
        <v>337</v>
      </c>
      <c r="B17" s="115">
        <v>1.7504546690864212E-2</v>
      </c>
      <c r="C17" s="106">
        <f t="shared" si="0"/>
        <v>330235598.25697386</v>
      </c>
      <c r="D17" s="107">
        <f>B17*'SFY 2024 PROJECTED'!$E$61</f>
        <v>222276091.69026273</v>
      </c>
      <c r="E17" s="108">
        <f>B17*'SFY 2024 PROJECTED'!$F$61</f>
        <v>107959506.56671111</v>
      </c>
      <c r="F17" s="109">
        <f t="shared" si="1"/>
        <v>0</v>
      </c>
    </row>
    <row r="18" spans="1:6" x14ac:dyDescent="0.25">
      <c r="A18" s="105" t="s">
        <v>338</v>
      </c>
      <c r="B18" s="115">
        <v>1.0168975039174558E-2</v>
      </c>
      <c r="C18" s="106">
        <f t="shared" si="0"/>
        <v>191844874.07918414</v>
      </c>
      <c r="D18" s="107">
        <f>B18*'SFY 2024 PROJECTED'!$E$61</f>
        <v>129127595.71107543</v>
      </c>
      <c r="E18" s="108">
        <f>B18*'SFY 2024 PROJECTED'!$F$61</f>
        <v>62717278.36810872</v>
      </c>
      <c r="F18" s="109">
        <f t="shared" si="1"/>
        <v>0</v>
      </c>
    </row>
    <row r="19" spans="1:6" x14ac:dyDescent="0.25">
      <c r="A19" s="105" t="s">
        <v>339</v>
      </c>
      <c r="B19" s="115">
        <v>5.9728582030908273E-4</v>
      </c>
      <c r="C19" s="106">
        <f t="shared" si="0"/>
        <v>11268217.548479639</v>
      </c>
      <c r="D19" s="107">
        <f>B19*'SFY 2024 PROJECTED'!$E$61</f>
        <v>7584449.9206372136</v>
      </c>
      <c r="E19" s="108">
        <f>B19*'SFY 2024 PROJECTED'!$F$61</f>
        <v>3683767.6278424263</v>
      </c>
      <c r="F19" s="109">
        <f t="shared" si="1"/>
        <v>0</v>
      </c>
    </row>
    <row r="20" spans="1:6" x14ac:dyDescent="0.25">
      <c r="A20" s="105" t="s">
        <v>340</v>
      </c>
      <c r="B20" s="115">
        <v>5.3589544201922083E-3</v>
      </c>
      <c r="C20" s="106">
        <f t="shared" si="0"/>
        <v>101100448.37137431</v>
      </c>
      <c r="D20" s="107">
        <f>B20*'SFY 2024 PROJECTED'!$E$61</f>
        <v>68049031.209032312</v>
      </c>
      <c r="E20" s="108">
        <f>B20*'SFY 2024 PROJECTED'!$F$61</f>
        <v>33051417.162341997</v>
      </c>
      <c r="F20" s="109">
        <f t="shared" si="1"/>
        <v>0</v>
      </c>
    </row>
    <row r="21" spans="1:6" x14ac:dyDescent="0.25">
      <c r="A21" s="105" t="s">
        <v>341</v>
      </c>
      <c r="B21" s="115">
        <v>2.5470635653958326E-3</v>
      </c>
      <c r="C21" s="106">
        <f t="shared" si="0"/>
        <v>48052147.546101712</v>
      </c>
      <c r="D21" s="107">
        <f>B21*'SFY 2024 PROJECTED'!$E$61</f>
        <v>32343101.743864715</v>
      </c>
      <c r="E21" s="108">
        <f>B21*'SFY 2024 PROJECTED'!$F$61</f>
        <v>15709045.802236998</v>
      </c>
      <c r="F21" s="109">
        <f t="shared" si="1"/>
        <v>0</v>
      </c>
    </row>
    <row r="22" spans="1:6" x14ac:dyDescent="0.25">
      <c r="A22" s="105" t="s">
        <v>342</v>
      </c>
      <c r="B22" s="115">
        <v>1.5908683406346647E-2</v>
      </c>
      <c r="C22" s="106">
        <f t="shared" si="0"/>
        <v>300128513.74880725</v>
      </c>
      <c r="D22" s="107">
        <f>B22*'SFY 2024 PROJECTED'!$E$61</f>
        <v>202011513.57698414</v>
      </c>
      <c r="E22" s="108">
        <f>B22*'SFY 2024 PROJECTED'!$F$61</f>
        <v>98117000.171823069</v>
      </c>
      <c r="F22" s="109">
        <f t="shared" si="1"/>
        <v>0</v>
      </c>
    </row>
    <row r="23" spans="1:6" x14ac:dyDescent="0.25">
      <c r="A23" s="105" t="s">
        <v>343</v>
      </c>
      <c r="B23" s="115">
        <v>4.6214241551375485E-3</v>
      </c>
      <c r="C23" s="106">
        <f t="shared" si="0"/>
        <v>87186420.626796067</v>
      </c>
      <c r="D23" s="107">
        <f>B23*'SFY 2024 PROJECTED'!$E$61</f>
        <v>58683730.426625147</v>
      </c>
      <c r="E23" s="108">
        <f>B23*'SFY 2024 PROJECTED'!$F$61</f>
        <v>28502690.200170912</v>
      </c>
      <c r="F23" s="109">
        <f t="shared" si="1"/>
        <v>0</v>
      </c>
    </row>
    <row r="24" spans="1:6" x14ac:dyDescent="0.25">
      <c r="A24" s="105" t="s">
        <v>344</v>
      </c>
      <c r="B24" s="115">
        <v>3.4528974138899912E-3</v>
      </c>
      <c r="C24" s="106">
        <f t="shared" si="0"/>
        <v>65141340.894650906</v>
      </c>
      <c r="D24" s="107">
        <f>B24*'SFY 2024 PROJECTED'!$E$61</f>
        <v>43845553.713621527</v>
      </c>
      <c r="E24" s="108">
        <f>B24*'SFY 2024 PROJECTED'!$F$61</f>
        <v>21295787.181029379</v>
      </c>
      <c r="F24" s="109">
        <f t="shared" si="1"/>
        <v>0</v>
      </c>
    </row>
    <row r="25" spans="1:6" x14ac:dyDescent="0.25">
      <c r="A25" s="105" t="s">
        <v>345</v>
      </c>
      <c r="B25" s="115">
        <v>1.7037966215235421E-3</v>
      </c>
      <c r="C25" s="106">
        <f t="shared" si="0"/>
        <v>32143322.906539042</v>
      </c>
      <c r="D25" s="107">
        <f>B25*'SFY 2024 PROJECTED'!$E$61</f>
        <v>21635136.330892861</v>
      </c>
      <c r="E25" s="108">
        <f>B25*'SFY 2024 PROJECTED'!$F$61</f>
        <v>10508186.575646179</v>
      </c>
      <c r="F25" s="109">
        <f t="shared" si="1"/>
        <v>0</v>
      </c>
    </row>
    <row r="26" spans="1:6" x14ac:dyDescent="0.25">
      <c r="A26" s="105" t="s">
        <v>346</v>
      </c>
      <c r="B26" s="115">
        <v>1.2364864986323069E-3</v>
      </c>
      <c r="C26" s="106">
        <f t="shared" si="0"/>
        <v>23327188.40560567</v>
      </c>
      <c r="D26" s="107">
        <f>B26*'SFY 2024 PROJECTED'!$E$61</f>
        <v>15701142.748655632</v>
      </c>
      <c r="E26" s="108">
        <f>B26*'SFY 2024 PROJECTED'!$F$61</f>
        <v>7626045.656950037</v>
      </c>
      <c r="F26" s="109">
        <f t="shared" si="1"/>
        <v>0</v>
      </c>
    </row>
    <row r="27" spans="1:6" x14ac:dyDescent="0.25">
      <c r="A27" s="105" t="s">
        <v>347</v>
      </c>
      <c r="B27" s="115">
        <v>1.4720746829453331E-2</v>
      </c>
      <c r="C27" s="106">
        <f t="shared" si="0"/>
        <v>277717253.80075896</v>
      </c>
      <c r="D27" s="107">
        <f>B27*'SFY 2024 PROJECTED'!$E$61</f>
        <v>186926867.04765895</v>
      </c>
      <c r="E27" s="108">
        <f>B27*'SFY 2024 PROJECTED'!$F$61</f>
        <v>90790386.753100008</v>
      </c>
      <c r="F27" s="109">
        <f t="shared" si="1"/>
        <v>0</v>
      </c>
    </row>
    <row r="28" spans="1:6" x14ac:dyDescent="0.25">
      <c r="A28" s="105" t="s">
        <v>348</v>
      </c>
      <c r="B28" s="115">
        <v>7.9718487906451224E-3</v>
      </c>
      <c r="C28" s="106">
        <f t="shared" si="0"/>
        <v>150394540.40628189</v>
      </c>
      <c r="D28" s="107">
        <f>B28*'SFY 2024 PROJECTED'!$E$61</f>
        <v>101228065.14350604</v>
      </c>
      <c r="E28" s="108">
        <f>B28*'SFY 2024 PROJECTED'!$F$61</f>
        <v>49166475.262775846</v>
      </c>
      <c r="F28" s="109">
        <f t="shared" si="1"/>
        <v>0</v>
      </c>
    </row>
    <row r="29" spans="1:6" x14ac:dyDescent="0.25">
      <c r="A29" s="105" t="s">
        <v>349</v>
      </c>
      <c r="B29" s="115">
        <v>8.9980033597913175E-3</v>
      </c>
      <c r="C29" s="106">
        <f t="shared" si="0"/>
        <v>169753668.86763084</v>
      </c>
      <c r="D29" s="107">
        <f>B29*'SFY 2024 PROJECTED'!$E$61</f>
        <v>114258372.70462464</v>
      </c>
      <c r="E29" s="108">
        <f>B29*'SFY 2024 PROJECTED'!$F$61</f>
        <v>55495296.163006186</v>
      </c>
      <c r="F29" s="109">
        <f t="shared" si="1"/>
        <v>0</v>
      </c>
    </row>
    <row r="30" spans="1:6" x14ac:dyDescent="0.25">
      <c r="A30" s="105" t="s">
        <v>350</v>
      </c>
      <c r="B30" s="115">
        <v>4.0647523774688638E-2</v>
      </c>
      <c r="C30" s="106">
        <f t="shared" si="0"/>
        <v>766844155.89034343</v>
      </c>
      <c r="D30" s="107">
        <f>B30*'SFY 2024 PROJECTED'!$E$61</f>
        <v>516150054.10224438</v>
      </c>
      <c r="E30" s="108">
        <f>B30*'SFY 2024 PROJECTED'!$F$61</f>
        <v>250694101.78809899</v>
      </c>
      <c r="F30" s="109">
        <f t="shared" si="1"/>
        <v>0</v>
      </c>
    </row>
    <row r="31" spans="1:6" x14ac:dyDescent="0.25">
      <c r="A31" s="105" t="s">
        <v>351</v>
      </c>
      <c r="B31" s="115">
        <v>1.4435852756162005E-3</v>
      </c>
      <c r="C31" s="106">
        <f t="shared" si="0"/>
        <v>27234252.6514486</v>
      </c>
      <c r="D31" s="107">
        <f>B31*'SFY 2024 PROJECTED'!$E$61</f>
        <v>18330922.745520011</v>
      </c>
      <c r="E31" s="108">
        <f>B31*'SFY 2024 PROJECTED'!$F$61</f>
        <v>8903329.9059285894</v>
      </c>
      <c r="F31" s="109">
        <f t="shared" si="1"/>
        <v>0</v>
      </c>
    </row>
    <row r="32" spans="1:6" x14ac:dyDescent="0.25">
      <c r="A32" s="105" t="s">
        <v>352</v>
      </c>
      <c r="B32" s="115">
        <v>2.0747050671268159E-3</v>
      </c>
      <c r="C32" s="106">
        <f t="shared" si="0"/>
        <v>39140771.889110439</v>
      </c>
      <c r="D32" s="107">
        <f>B32*'SFY 2024 PROJECTED'!$E$61</f>
        <v>26345002.922675811</v>
      </c>
      <c r="E32" s="108">
        <f>B32*'SFY 2024 PROJECTED'!$F$61</f>
        <v>12795768.966434631</v>
      </c>
      <c r="F32" s="109">
        <f t="shared" si="1"/>
        <v>0</v>
      </c>
    </row>
    <row r="33" spans="1:6" x14ac:dyDescent="0.25">
      <c r="A33" s="105" t="s">
        <v>353</v>
      </c>
      <c r="B33" s="115">
        <v>1.6755867922004487E-2</v>
      </c>
      <c r="C33" s="106">
        <f t="shared" si="0"/>
        <v>316111246.13846266</v>
      </c>
      <c r="D33" s="107">
        <f>B33*'SFY 2024 PROJECTED'!$E$61</f>
        <v>212769225.06797713</v>
      </c>
      <c r="E33" s="108">
        <f>B33*'SFY 2024 PROJECTED'!$F$61</f>
        <v>103342021.07048555</v>
      </c>
      <c r="F33" s="109">
        <f t="shared" si="1"/>
        <v>0</v>
      </c>
    </row>
    <row r="34" spans="1:6" x14ac:dyDescent="0.25">
      <c r="A34" s="105" t="s">
        <v>354</v>
      </c>
      <c r="B34" s="115">
        <v>3.4578316022584308E-3</v>
      </c>
      <c r="C34" s="106">
        <f t="shared" si="0"/>
        <v>65234427.832378618</v>
      </c>
      <c r="D34" s="107">
        <f>B34*'SFY 2024 PROJECTED'!$E$61</f>
        <v>43908208.984024659</v>
      </c>
      <c r="E34" s="108">
        <f>B34*'SFY 2024 PROJECTED'!$F$61</f>
        <v>21326218.84835396</v>
      </c>
      <c r="F34" s="109">
        <f t="shared" si="1"/>
        <v>0</v>
      </c>
    </row>
    <row r="35" spans="1:6" x14ac:dyDescent="0.25">
      <c r="A35" s="105" t="s">
        <v>355</v>
      </c>
      <c r="B35" s="115">
        <v>6.461854328571044E-3</v>
      </c>
      <c r="C35" s="106">
        <f t="shared" si="0"/>
        <v>121907431.69366364</v>
      </c>
      <c r="D35" s="107">
        <f>B35*'SFY 2024 PROJECTED'!$E$61</f>
        <v>82053865.809401691</v>
      </c>
      <c r="E35" s="108">
        <f>B35*'SFY 2024 PROJECTED'!$F$61</f>
        <v>39853565.884261943</v>
      </c>
      <c r="F35" s="109">
        <f t="shared" si="1"/>
        <v>0</v>
      </c>
    </row>
    <row r="36" spans="1:6" x14ac:dyDescent="0.25">
      <c r="A36" s="105" t="s">
        <v>356</v>
      </c>
      <c r="B36" s="115">
        <v>2.7994373945185076E-2</v>
      </c>
      <c r="C36" s="106">
        <f t="shared" si="0"/>
        <v>528133575.28661686</v>
      </c>
      <c r="D36" s="107">
        <f>B36*'SFY 2024 PROJECTED'!$E$61</f>
        <v>355477930.37674212</v>
      </c>
      <c r="E36" s="108">
        <f>B36*'SFY 2024 PROJECTED'!$F$61</f>
        <v>172655644.90987477</v>
      </c>
      <c r="F36" s="109">
        <f t="shared" si="1"/>
        <v>0</v>
      </c>
    </row>
    <row r="37" spans="1:6" x14ac:dyDescent="0.25">
      <c r="A37" s="105" t="s">
        <v>357</v>
      </c>
      <c r="B37" s="115">
        <v>9.1893591858626701E-3</v>
      </c>
      <c r="C37" s="106">
        <f t="shared" si="0"/>
        <v>173363731.25991267</v>
      </c>
      <c r="D37" s="107">
        <f>B37*'SFY 2024 PROJECTED'!$E$61</f>
        <v>116688245.69091001</v>
      </c>
      <c r="E37" s="108">
        <f>B37*'SFY 2024 PROJECTED'!$F$61</f>
        <v>56675485.569002666</v>
      </c>
      <c r="F37" s="109">
        <f t="shared" si="1"/>
        <v>0</v>
      </c>
    </row>
    <row r="38" spans="1:6" x14ac:dyDescent="0.25">
      <c r="A38" s="105" t="s">
        <v>358</v>
      </c>
      <c r="B38" s="115">
        <v>3.7176749101627812E-2</v>
      </c>
      <c r="C38" s="106">
        <f t="shared" si="0"/>
        <v>701365547.91407442</v>
      </c>
      <c r="D38" s="107">
        <f>B38*'SFY 2024 PROJECTED'!$E$61</f>
        <v>472077491.5223664</v>
      </c>
      <c r="E38" s="108">
        <f>B38*'SFY 2024 PROJECTED'!$F$61</f>
        <v>229288056.39170802</v>
      </c>
      <c r="F38" s="109">
        <f t="shared" si="1"/>
        <v>0</v>
      </c>
    </row>
    <row r="39" spans="1:6" x14ac:dyDescent="0.25">
      <c r="A39" s="105" t="s">
        <v>359</v>
      </c>
      <c r="B39" s="115">
        <v>6.3477187073153162E-3</v>
      </c>
      <c r="C39" s="106">
        <f t="shared" si="0"/>
        <v>119754182.83589754</v>
      </c>
      <c r="D39" s="107">
        <f>B39*'SFY 2024 PROJECTED'!$E$61</f>
        <v>80604549.796630919</v>
      </c>
      <c r="E39" s="108">
        <f>B39*'SFY 2024 PROJECTED'!$F$61</f>
        <v>39149633.039266624</v>
      </c>
      <c r="F39" s="109">
        <f t="shared" si="1"/>
        <v>0</v>
      </c>
    </row>
    <row r="40" spans="1:6" x14ac:dyDescent="0.25">
      <c r="A40" s="105" t="s">
        <v>360</v>
      </c>
      <c r="B40" s="115">
        <v>2.6049924323481567E-2</v>
      </c>
      <c r="C40" s="106">
        <f t="shared" si="0"/>
        <v>491450164.08814597</v>
      </c>
      <c r="D40" s="107">
        <f>B40*'SFY 2024 PROJECTED'!$E$61</f>
        <v>330786936.08630228</v>
      </c>
      <c r="E40" s="108">
        <f>B40*'SFY 2024 PROJECTED'!$F$61</f>
        <v>160663228.00184372</v>
      </c>
      <c r="F40" s="109">
        <f t="shared" si="1"/>
        <v>0</v>
      </c>
    </row>
    <row r="41" spans="1:6" x14ac:dyDescent="0.25">
      <c r="A41" s="105" t="s">
        <v>361</v>
      </c>
      <c r="B41" s="115">
        <v>9.120558396620782E-4</v>
      </c>
      <c r="C41" s="106">
        <f t="shared" si="0"/>
        <v>17206575.592829756</v>
      </c>
      <c r="D41" s="107">
        <f>B41*'SFY 2024 PROJECTED'!$E$61</f>
        <v>11581460.007140512</v>
      </c>
      <c r="E41" s="108">
        <f>B41*'SFY 2024 PROJECTED'!$F$61</f>
        <v>5625115.5856892429</v>
      </c>
      <c r="F41" s="109">
        <f t="shared" si="1"/>
        <v>0</v>
      </c>
    </row>
    <row r="42" spans="1:6" x14ac:dyDescent="0.25">
      <c r="A42" s="105" t="s">
        <v>362</v>
      </c>
      <c r="B42" s="115">
        <v>1.4320799590296764E-3</v>
      </c>
      <c r="C42" s="106">
        <f t="shared" si="0"/>
        <v>27017196.753161918</v>
      </c>
      <c r="D42" s="107">
        <f>B42*'SFY 2024 PROJECTED'!$E$61</f>
        <v>18184826.028496973</v>
      </c>
      <c r="E42" s="108">
        <f>B42*'SFY 2024 PROJECTED'!$F$61</f>
        <v>8832370.724664947</v>
      </c>
      <c r="F42" s="109">
        <f t="shared" si="1"/>
        <v>0</v>
      </c>
    </row>
    <row r="43" spans="1:6" x14ac:dyDescent="0.25">
      <c r="A43" s="105" t="s">
        <v>363</v>
      </c>
      <c r="B43" s="115">
        <v>5.4185464195934873E-3</v>
      </c>
      <c r="C43" s="106">
        <f t="shared" si="0"/>
        <v>102224693.39874662</v>
      </c>
      <c r="D43" s="107">
        <f>B43*'SFY 2024 PROJECTED'!$E$61</f>
        <v>68805741.848665044</v>
      </c>
      <c r="E43" s="108">
        <f>B43*'SFY 2024 PROJECTED'!$F$61</f>
        <v>33418951.550081588</v>
      </c>
      <c r="F43" s="109">
        <f t="shared" si="1"/>
        <v>0</v>
      </c>
    </row>
    <row r="44" spans="1:6" x14ac:dyDescent="0.25">
      <c r="A44" s="105" t="s">
        <v>364</v>
      </c>
      <c r="B44" s="115">
        <v>2.2398940806564768E-3</v>
      </c>
      <c r="C44" s="106">
        <f t="shared" si="0"/>
        <v>42257178.938766733</v>
      </c>
      <c r="D44" s="107">
        <f>B44*'SFY 2024 PROJECTED'!$E$61</f>
        <v>28442604.703857966</v>
      </c>
      <c r="E44" s="108">
        <f>B44*'SFY 2024 PROJECTED'!$F$61</f>
        <v>13814574.234908767</v>
      </c>
      <c r="F44" s="109">
        <f t="shared" si="1"/>
        <v>0</v>
      </c>
    </row>
    <row r="45" spans="1:6" x14ac:dyDescent="0.25">
      <c r="A45" s="105" t="s">
        <v>365</v>
      </c>
      <c r="B45" s="115">
        <v>5.18133217121814E-2</v>
      </c>
      <c r="C45" s="106">
        <f t="shared" si="0"/>
        <v>977494795.80830634</v>
      </c>
      <c r="D45" s="107">
        <f>B45*'SFY 2024 PROJECTED'!$E$61</f>
        <v>657935498.19171691</v>
      </c>
      <c r="E45" s="108">
        <f>B45*'SFY 2024 PROJECTED'!$F$61</f>
        <v>319559297.61658949</v>
      </c>
      <c r="F45" s="109">
        <f t="shared" si="1"/>
        <v>0</v>
      </c>
    </row>
    <row r="46" spans="1:6" x14ac:dyDescent="0.25">
      <c r="A46" s="105" t="s">
        <v>366</v>
      </c>
      <c r="B46" s="115">
        <v>8.1312451024779606E-3</v>
      </c>
      <c r="C46" s="106">
        <f t="shared" si="0"/>
        <v>153401664.05979213</v>
      </c>
      <c r="D46" s="107">
        <f>B46*'SFY 2024 PROJECTED'!$E$61</f>
        <v>103252110.08735693</v>
      </c>
      <c r="E46" s="108">
        <f>B46*'SFY 2024 PROJECTED'!$F$61</f>
        <v>50149553.972435214</v>
      </c>
      <c r="F46" s="109">
        <f t="shared" si="1"/>
        <v>0</v>
      </c>
    </row>
    <row r="47" spans="1:6" x14ac:dyDescent="0.25">
      <c r="A47" s="105" t="s">
        <v>367</v>
      </c>
      <c r="B47" s="115">
        <v>1.2186765967013366E-2</v>
      </c>
      <c r="C47" s="106">
        <f t="shared" si="0"/>
        <v>229911920.65743774</v>
      </c>
      <c r="D47" s="107">
        <f>B47*'SFY 2024 PROJECTED'!$E$61</f>
        <v>154749891.97551733</v>
      </c>
      <c r="E47" s="108">
        <f>B47*'SFY 2024 PROJECTED'!$F$61</f>
        <v>75162028.681920409</v>
      </c>
      <c r="F47" s="109">
        <f t="shared" si="1"/>
        <v>0</v>
      </c>
    </row>
    <row r="48" spans="1:6" x14ac:dyDescent="0.25">
      <c r="A48" s="105" t="s">
        <v>368</v>
      </c>
      <c r="B48" s="115">
        <v>7.1619383278389605E-3</v>
      </c>
      <c r="C48" s="106">
        <f t="shared" si="0"/>
        <v>135115009.26829669</v>
      </c>
      <c r="D48" s="107">
        <f>B48*'SFY 2024 PROJECTED'!$E$61</f>
        <v>90943666.725718856</v>
      </c>
      <c r="E48" s="108">
        <f>B48*'SFY 2024 PROJECTED'!$F$61</f>
        <v>44171342.542577825</v>
      </c>
      <c r="F48" s="109">
        <f t="shared" si="1"/>
        <v>0</v>
      </c>
    </row>
    <row r="49" spans="1:6" x14ac:dyDescent="0.25">
      <c r="A49" s="105" t="s">
        <v>369</v>
      </c>
      <c r="B49" s="115">
        <v>9.8390968402283785E-3</v>
      </c>
      <c r="C49" s="106">
        <f t="shared" si="0"/>
        <v>185621489.58915448</v>
      </c>
      <c r="D49" s="107">
        <f>B49*'SFY 2024 PROJECTED'!$E$61</f>
        <v>124938739.06197132</v>
      </c>
      <c r="E49" s="108">
        <f>B49*'SFY 2024 PROJECTED'!$F$61</f>
        <v>60682750.527183138</v>
      </c>
      <c r="F49" s="109">
        <f t="shared" si="1"/>
        <v>0</v>
      </c>
    </row>
    <row r="50" spans="1:6" x14ac:dyDescent="0.25">
      <c r="A50" s="105" t="s">
        <v>370</v>
      </c>
      <c r="B50" s="115">
        <v>3.2084490717770868E-3</v>
      </c>
      <c r="C50" s="106">
        <f t="shared" si="0"/>
        <v>60529650.804857731</v>
      </c>
      <c r="D50" s="107">
        <f>B50*'SFY 2024 PROJECTED'!$E$61</f>
        <v>40741501.77416864</v>
      </c>
      <c r="E50" s="108">
        <f>B50*'SFY 2024 PROJECTED'!$F$61</f>
        <v>19788149.03068909</v>
      </c>
      <c r="F50" s="109">
        <f t="shared" si="1"/>
        <v>0</v>
      </c>
    </row>
    <row r="51" spans="1:6" x14ac:dyDescent="0.25">
      <c r="A51" s="105" t="s">
        <v>371</v>
      </c>
      <c r="B51" s="115">
        <v>5.5576629314866054E-3</v>
      </c>
      <c r="C51" s="106">
        <f t="shared" si="0"/>
        <v>104849224.34740721</v>
      </c>
      <c r="D51" s="107">
        <f>B51*'SFY 2024 PROJECTED'!$E$61</f>
        <v>70572270.002708748</v>
      </c>
      <c r="E51" s="108">
        <f>B51*'SFY 2024 PROJECTED'!$F$61</f>
        <v>34276954.344698459</v>
      </c>
      <c r="F51" s="109">
        <f t="shared" si="1"/>
        <v>0</v>
      </c>
    </row>
    <row r="52" spans="1:6" x14ac:dyDescent="0.25">
      <c r="A52" s="105" t="s">
        <v>372</v>
      </c>
      <c r="B52" s="115">
        <v>4.3638977686493157E-4</v>
      </c>
      <c r="C52" s="106">
        <f t="shared" si="0"/>
        <v>8232800.4021624345</v>
      </c>
      <c r="D52" s="107">
        <f>B52*'SFY 2024 PROJECTED'!$E$61</f>
        <v>5541361.0970998481</v>
      </c>
      <c r="E52" s="108">
        <f>B52*'SFY 2024 PROJECTED'!$F$61</f>
        <v>2691439.3050625869</v>
      </c>
      <c r="F52" s="109">
        <f t="shared" si="1"/>
        <v>0</v>
      </c>
    </row>
    <row r="53" spans="1:6" x14ac:dyDescent="0.25">
      <c r="A53" s="105" t="s">
        <v>373</v>
      </c>
      <c r="B53" s="115">
        <v>1.4761055494466295E-2</v>
      </c>
      <c r="C53" s="106">
        <f t="shared" si="0"/>
        <v>278477705.14751923</v>
      </c>
      <c r="D53" s="107">
        <f>B53*'SFY 2024 PROJECTED'!$E$61</f>
        <v>187438714.20820323</v>
      </c>
      <c r="E53" s="108">
        <f>B53*'SFY 2024 PROJECTED'!$F$61</f>
        <v>91038990.939316005</v>
      </c>
      <c r="F53" s="109">
        <f t="shared" si="1"/>
        <v>0</v>
      </c>
    </row>
    <row r="54" spans="1:6" x14ac:dyDescent="0.25">
      <c r="A54" s="105" t="s">
        <v>374</v>
      </c>
      <c r="B54" s="115">
        <v>4.9175634063207876E-3</v>
      </c>
      <c r="C54" s="106">
        <f t="shared" si="0"/>
        <v>92773296.111718491</v>
      </c>
      <c r="D54" s="107">
        <f>B54*'SFY 2024 PROJECTED'!$E$61</f>
        <v>62444163.445061781</v>
      </c>
      <c r="E54" s="108">
        <f>B54*'SFY 2024 PROJECTED'!$F$61</f>
        <v>30329132.666656706</v>
      </c>
      <c r="F54" s="109">
        <f t="shared" si="1"/>
        <v>0</v>
      </c>
    </row>
    <row r="55" spans="1:6" x14ac:dyDescent="0.25">
      <c r="A55" s="105" t="s">
        <v>375</v>
      </c>
      <c r="B55" s="115">
        <v>1.8583029197840537E-2</v>
      </c>
      <c r="C55" s="106">
        <f t="shared" si="0"/>
        <v>350581930.10953689</v>
      </c>
      <c r="D55" s="107">
        <f>B55*'SFY 2024 PROJECTED'!$E$61</f>
        <v>235970869.443755</v>
      </c>
      <c r="E55" s="108">
        <f>B55*'SFY 2024 PROJECTED'!$F$61</f>
        <v>114611060.66578189</v>
      </c>
      <c r="F55" s="109">
        <f t="shared" si="1"/>
        <v>0</v>
      </c>
    </row>
    <row r="56" spans="1:6" x14ac:dyDescent="0.25">
      <c r="A56" s="105" t="s">
        <v>376</v>
      </c>
      <c r="B56" s="115">
        <v>1.1356158826109554E-3</v>
      </c>
      <c r="C56" s="106">
        <f t="shared" si="0"/>
        <v>21424193.211463004</v>
      </c>
      <c r="D56" s="107">
        <f>B56*'SFY 2024 PROJECTED'!$E$61</f>
        <v>14420268.316910595</v>
      </c>
      <c r="E56" s="108">
        <f>B56*'SFY 2024 PROJECTED'!$F$61</f>
        <v>7003924.8945524106</v>
      </c>
      <c r="F56" s="109">
        <f t="shared" si="1"/>
        <v>0</v>
      </c>
    </row>
    <row r="57" spans="1:6" x14ac:dyDescent="0.25">
      <c r="A57" s="105" t="s">
        <v>377</v>
      </c>
      <c r="B57" s="115">
        <v>6.4467954851406732E-3</v>
      </c>
      <c r="C57" s="106">
        <f t="shared" si="0"/>
        <v>121623336.00943309</v>
      </c>
      <c r="D57" s="107">
        <f>B57*'SFY 2024 PROJECTED'!$E$61</f>
        <v>81862645.72686021</v>
      </c>
      <c r="E57" s="108">
        <f>B57*'SFY 2024 PROJECTED'!$F$61</f>
        <v>39760690.282572888</v>
      </c>
      <c r="F57" s="109">
        <f t="shared" si="1"/>
        <v>0</v>
      </c>
    </row>
    <row r="58" spans="1:6" x14ac:dyDescent="0.25">
      <c r="A58" s="105" t="s">
        <v>378</v>
      </c>
      <c r="B58" s="115">
        <v>8.7115927089495525E-3</v>
      </c>
      <c r="C58" s="106">
        <f t="shared" si="0"/>
        <v>164350330.2780481</v>
      </c>
      <c r="D58" s="107">
        <f>B58*'SFY 2024 PROJECTED'!$E$61</f>
        <v>110621475.31951281</v>
      </c>
      <c r="E58" s="108">
        <f>B58*'SFY 2024 PROJECTED'!$F$61</f>
        <v>53728854.958535276</v>
      </c>
      <c r="F58" s="109">
        <f t="shared" si="1"/>
        <v>0</v>
      </c>
    </row>
    <row r="59" spans="1:6" x14ac:dyDescent="0.25">
      <c r="A59" s="105" t="s">
        <v>379</v>
      </c>
      <c r="B59" s="115">
        <v>7.4500981664075974E-3</v>
      </c>
      <c r="C59" s="106">
        <f t="shared" si="0"/>
        <v>140551347.51594821</v>
      </c>
      <c r="D59" s="107">
        <f>B59*'SFY 2024 PROJECTED'!$E$61</f>
        <v>94602775.632124439</v>
      </c>
      <c r="E59" s="108">
        <f>B59*'SFY 2024 PROJECTED'!$F$61</f>
        <v>45948571.883823752</v>
      </c>
      <c r="F59" s="109">
        <f t="shared" si="1"/>
        <v>0</v>
      </c>
    </row>
    <row r="60" spans="1:6" x14ac:dyDescent="0.25">
      <c r="A60" s="105" t="s">
        <v>380</v>
      </c>
      <c r="B60" s="115">
        <v>3.7245077657430807E-3</v>
      </c>
      <c r="C60" s="106">
        <f t="shared" si="0"/>
        <v>70265461.422936574</v>
      </c>
      <c r="D60" s="107">
        <f>B60*'SFY 2024 PROJECTED'!$E$61</f>
        <v>47294514.063107803</v>
      </c>
      <c r="E60" s="108">
        <f>B60*'SFY 2024 PROJECTED'!$F$61</f>
        <v>22970947.359828766</v>
      </c>
      <c r="F60" s="109">
        <f t="shared" si="1"/>
        <v>0</v>
      </c>
    </row>
    <row r="61" spans="1:6" x14ac:dyDescent="0.25">
      <c r="A61" s="105" t="s">
        <v>381</v>
      </c>
      <c r="B61" s="115">
        <v>2.5422914778439679E-3</v>
      </c>
      <c r="C61" s="106">
        <f t="shared" si="0"/>
        <v>47962118.754413709</v>
      </c>
      <c r="D61" s="107">
        <f>B61*'SFY 2024 PROJECTED'!$E$61</f>
        <v>32282504.86072544</v>
      </c>
      <c r="E61" s="108">
        <f>B61*'SFY 2024 PROJECTED'!$F$61</f>
        <v>15679613.893688271</v>
      </c>
      <c r="F61" s="109">
        <f t="shared" si="1"/>
        <v>0</v>
      </c>
    </row>
    <row r="62" spans="1:6" x14ac:dyDescent="0.25">
      <c r="A62" s="105" t="s">
        <v>382</v>
      </c>
      <c r="B62" s="115">
        <v>3.2043007053112853E-3</v>
      </c>
      <c r="C62" s="106">
        <f t="shared" si="0"/>
        <v>60451388.950619705</v>
      </c>
      <c r="D62" s="107">
        <f>B62*'SFY 2024 PROJECTED'!$E$61</f>
        <v>40688825.021025494</v>
      </c>
      <c r="E62" s="108">
        <f>B62*'SFY 2024 PROJECTED'!$F$61</f>
        <v>19762563.929594208</v>
      </c>
      <c r="F62" s="109">
        <f t="shared" si="1"/>
        <v>0</v>
      </c>
    </row>
    <row r="63" spans="1:6" x14ac:dyDescent="0.25">
      <c r="A63" s="105" t="s">
        <v>383</v>
      </c>
      <c r="B63" s="115">
        <v>6.3970081861711749E-3</v>
      </c>
      <c r="C63" s="106">
        <f t="shared" si="0"/>
        <v>120684063.55918609</v>
      </c>
      <c r="D63" s="107">
        <f>B63*'SFY 2024 PROJECTED'!$E$61</f>
        <v>81230437.054096892</v>
      </c>
      <c r="E63" s="108">
        <f>B63*'SFY 2024 PROJECTED'!$F$61</f>
        <v>39453626.505089201</v>
      </c>
      <c r="F63" s="109">
        <f t="shared" si="1"/>
        <v>0</v>
      </c>
    </row>
    <row r="64" spans="1:6" x14ac:dyDescent="0.25">
      <c r="A64" s="105" t="s">
        <v>384</v>
      </c>
      <c r="B64" s="115">
        <v>9.1334705882083325E-2</v>
      </c>
      <c r="C64" s="106">
        <f t="shared" si="0"/>
        <v>1723093535.1405787</v>
      </c>
      <c r="D64" s="107">
        <f>B64*'SFY 2024 PROJECTED'!$E$61</f>
        <v>1159785615.5706499</v>
      </c>
      <c r="E64" s="108">
        <f>B64*'SFY 2024 PROJECTED'!$F$61</f>
        <v>563307919.56992888</v>
      </c>
      <c r="F64" s="109">
        <f t="shared" si="1"/>
        <v>0</v>
      </c>
    </row>
    <row r="65" spans="1:6" x14ac:dyDescent="0.25">
      <c r="A65" s="105" t="s">
        <v>385</v>
      </c>
      <c r="B65" s="115">
        <v>1.8279055251537613E-3</v>
      </c>
      <c r="C65" s="106">
        <f t="shared" si="0"/>
        <v>34484724.75847806</v>
      </c>
      <c r="D65" s="107">
        <f>B65*'SFY 2024 PROJECTED'!$E$61</f>
        <v>23211094.996379822</v>
      </c>
      <c r="E65" s="108">
        <f>B65*'SFY 2024 PROJECTED'!$F$61</f>
        <v>11273629.762098238</v>
      </c>
      <c r="F65" s="109">
        <f t="shared" si="1"/>
        <v>0</v>
      </c>
    </row>
    <row r="66" spans="1:6" x14ac:dyDescent="0.25">
      <c r="A66" s="105" t="s">
        <v>386</v>
      </c>
      <c r="B66" s="115">
        <v>3.1595506653301986E-3</v>
      </c>
      <c r="C66" s="106">
        <f t="shared" si="0"/>
        <v>59607147.937918104</v>
      </c>
      <c r="D66" s="107">
        <f>B66*'SFY 2024 PROJECTED'!$E$61</f>
        <v>40120580.429169238</v>
      </c>
      <c r="E66" s="108">
        <f>B66*'SFY 2024 PROJECTED'!$F$61</f>
        <v>19486567.508748867</v>
      </c>
      <c r="F66" s="109">
        <f t="shared" si="1"/>
        <v>0</v>
      </c>
    </row>
    <row r="67" spans="1:6" x14ac:dyDescent="0.25">
      <c r="A67" s="105" t="s">
        <v>387</v>
      </c>
      <c r="B67" s="115">
        <v>7.1414833211307293E-3</v>
      </c>
      <c r="C67" s="106">
        <f t="shared" si="0"/>
        <v>134729111.16439614</v>
      </c>
      <c r="D67" s="107">
        <f>B67*'SFY 2024 PROJECTED'!$E$61</f>
        <v>90683925.126756072</v>
      </c>
      <c r="E67" s="108">
        <f>B67*'SFY 2024 PROJECTED'!$F$61</f>
        <v>44045186.037640058</v>
      </c>
      <c r="F67" s="109">
        <f t="shared" si="1"/>
        <v>0</v>
      </c>
    </row>
    <row r="68" spans="1:6" x14ac:dyDescent="0.25">
      <c r="A68" s="105" t="s">
        <v>388</v>
      </c>
      <c r="B68" s="115">
        <v>1.1027595853282036E-2</v>
      </c>
      <c r="C68" s="106">
        <f t="shared" si="0"/>
        <v>208043360.29137832</v>
      </c>
      <c r="D68" s="107">
        <f>B68*'SFY 2024 PROJECTED'!$E$61</f>
        <v>140030527.51354986</v>
      </c>
      <c r="E68" s="108">
        <f>B68*'SFY 2024 PROJECTED'!$F$61</f>
        <v>68012832.77782847</v>
      </c>
      <c r="F68" s="109">
        <f t="shared" si="1"/>
        <v>0</v>
      </c>
    </row>
    <row r="69" spans="1:6" x14ac:dyDescent="0.25">
      <c r="A69" s="105" t="s">
        <v>389</v>
      </c>
      <c r="B69" s="115">
        <v>1.8597397599073587E-2</v>
      </c>
      <c r="C69" s="106">
        <f t="shared" si="0"/>
        <v>350853000.11557531</v>
      </c>
      <c r="D69" s="107">
        <f>B69*'SFY 2024 PROJECTED'!$E$61</f>
        <v>236153322.15883085</v>
      </c>
      <c r="E69" s="108">
        <f>B69*'SFY 2024 PROJECTED'!$F$61</f>
        <v>114699677.95674448</v>
      </c>
      <c r="F69" s="109">
        <f t="shared" si="1"/>
        <v>0</v>
      </c>
    </row>
    <row r="70" spans="1:6" x14ac:dyDescent="0.25">
      <c r="A70" s="105" t="s">
        <v>390</v>
      </c>
      <c r="B70" s="115">
        <v>2.6719622781877644E-3</v>
      </c>
      <c r="C70" s="106">
        <f t="shared" ref="C70:C104" si="2">+B70*C$106</f>
        <v>50408449.703980289</v>
      </c>
      <c r="D70" s="107">
        <f>B70*'SFY 2024 PROJECTED'!$E$61</f>
        <v>33929089.557592243</v>
      </c>
      <c r="E70" s="108">
        <f>B70*'SFY 2024 PROJECTED'!$F$61</f>
        <v>16479360.146388039</v>
      </c>
      <c r="F70" s="109">
        <f t="shared" ref="F70:F104" si="3">C70-D70-E70</f>
        <v>0</v>
      </c>
    </row>
    <row r="71" spans="1:6" x14ac:dyDescent="0.25">
      <c r="A71" s="105" t="s">
        <v>391</v>
      </c>
      <c r="B71" s="115">
        <v>1.44927462406563E-2</v>
      </c>
      <c r="C71" s="106">
        <f t="shared" si="2"/>
        <v>273415862.1581164</v>
      </c>
      <c r="D71" s="107">
        <f>B71*'SFY 2024 PROJECTED'!$E$61</f>
        <v>184031671.8349013</v>
      </c>
      <c r="E71" s="108">
        <f>B71*'SFY 2024 PROJECTED'!$F$61</f>
        <v>89384190.323215082</v>
      </c>
      <c r="F71" s="109">
        <f t="shared" si="3"/>
        <v>0</v>
      </c>
    </row>
    <row r="72" spans="1:6" x14ac:dyDescent="0.25">
      <c r="A72" s="105" t="s">
        <v>392</v>
      </c>
      <c r="B72" s="115">
        <v>7.7586029155064119E-3</v>
      </c>
      <c r="C72" s="106">
        <f t="shared" si="2"/>
        <v>146371506.82558265</v>
      </c>
      <c r="D72" s="107">
        <f>B72*'SFY 2024 PROJECTED'!$E$61</f>
        <v>98520228.11510469</v>
      </c>
      <c r="E72" s="108">
        <f>B72*'SFY 2024 PROJECTED'!$F$61</f>
        <v>47851278.710477978</v>
      </c>
      <c r="F72" s="109">
        <f t="shared" si="3"/>
        <v>0</v>
      </c>
    </row>
    <row r="73" spans="1:6" x14ac:dyDescent="0.25">
      <c r="A73" s="105" t="s">
        <v>393</v>
      </c>
      <c r="B73" s="115">
        <v>1.179017994224908E-3</v>
      </c>
      <c r="C73" s="106">
        <f t="shared" si="2"/>
        <v>22243004.606443606</v>
      </c>
      <c r="D73" s="107">
        <f>B73*'SFY 2024 PROJECTED'!$E$61</f>
        <v>14971396.655794624</v>
      </c>
      <c r="E73" s="108">
        <f>B73*'SFY 2024 PROJECTED'!$F$61</f>
        <v>7271607.9506489811</v>
      </c>
      <c r="F73" s="109">
        <f t="shared" si="3"/>
        <v>0</v>
      </c>
    </row>
    <row r="74" spans="1:6" x14ac:dyDescent="0.25">
      <c r="A74" s="105" t="s">
        <v>394</v>
      </c>
      <c r="B74" s="115">
        <v>4.1628510506560206E-3</v>
      </c>
      <c r="C74" s="106">
        <f t="shared" si="2"/>
        <v>78535116.129887745</v>
      </c>
      <c r="D74" s="107">
        <f>B74*'SFY 2024 PROJECTED'!$E$61</f>
        <v>52860681.18013294</v>
      </c>
      <c r="E74" s="108">
        <f>B74*'SFY 2024 PROJECTED'!$F$61</f>
        <v>25674434.949754804</v>
      </c>
      <c r="F74" s="109">
        <f t="shared" si="3"/>
        <v>0</v>
      </c>
    </row>
    <row r="75" spans="1:6" x14ac:dyDescent="0.25">
      <c r="A75" s="105" t="s">
        <v>395</v>
      </c>
      <c r="B75" s="115">
        <v>5.8081966042146226E-3</v>
      </c>
      <c r="C75" s="106">
        <f t="shared" si="2"/>
        <v>109575718.48392969</v>
      </c>
      <c r="D75" s="107">
        <f>B75*'SFY 2024 PROJECTED'!$E$61</f>
        <v>73753594.63763088</v>
      </c>
      <c r="E75" s="108">
        <f>B75*'SFY 2024 PROJECTED'!$F$61</f>
        <v>35822123.846298806</v>
      </c>
      <c r="F75" s="109">
        <f t="shared" si="3"/>
        <v>0</v>
      </c>
    </row>
    <row r="76" spans="1:6" x14ac:dyDescent="0.25">
      <c r="A76" s="105" t="s">
        <v>396</v>
      </c>
      <c r="B76" s="115">
        <v>1.3650091554432448E-3</v>
      </c>
      <c r="C76" s="106">
        <f t="shared" si="2"/>
        <v>25751858.819018152</v>
      </c>
      <c r="D76" s="107">
        <f>B76*'SFY 2024 PROJECTED'!$E$61</f>
        <v>17333148.098699566</v>
      </c>
      <c r="E76" s="108">
        <f>B76*'SFY 2024 PROJECTED'!$F$61</f>
        <v>8418710.7203185856</v>
      </c>
      <c r="F76" s="109">
        <f t="shared" si="3"/>
        <v>0</v>
      </c>
    </row>
    <row r="77" spans="1:6" x14ac:dyDescent="0.25">
      <c r="A77" s="105" t="s">
        <v>397</v>
      </c>
      <c r="B77" s="115">
        <v>4.3243803682316753E-3</v>
      </c>
      <c r="C77" s="106">
        <f t="shared" si="2"/>
        <v>81582480.438583449</v>
      </c>
      <c r="D77" s="107">
        <f>B77*'SFY 2024 PROJECTED'!$E$61</f>
        <v>54911811.440069951</v>
      </c>
      <c r="E77" s="108">
        <f>B77*'SFY 2024 PROJECTED'!$F$61</f>
        <v>26670668.998513497</v>
      </c>
      <c r="F77" s="109">
        <f t="shared" si="3"/>
        <v>0</v>
      </c>
    </row>
    <row r="78" spans="1:6" x14ac:dyDescent="0.25">
      <c r="A78" s="105" t="s">
        <v>398</v>
      </c>
      <c r="B78" s="115">
        <v>1.9916341487332564E-2</v>
      </c>
      <c r="C78" s="106">
        <f t="shared" si="2"/>
        <v>375735805.23465371</v>
      </c>
      <c r="D78" s="107">
        <f>B78*'SFY 2024 PROJECTED'!$E$61</f>
        <v>252901524.6583547</v>
      </c>
      <c r="E78" s="108">
        <f>B78*'SFY 2024 PROJECTED'!$F$61</f>
        <v>122834280.576299</v>
      </c>
      <c r="F78" s="109">
        <f t="shared" si="3"/>
        <v>0</v>
      </c>
    </row>
    <row r="79" spans="1:6" x14ac:dyDescent="0.25">
      <c r="A79" s="105" t="s">
        <v>399</v>
      </c>
      <c r="B79" s="115">
        <v>2.0186184362015825E-3</v>
      </c>
      <c r="C79" s="106">
        <f t="shared" si="2"/>
        <v>38082658.106165163</v>
      </c>
      <c r="D79" s="107">
        <f>B79*'SFY 2024 PROJECTED'!$E$61</f>
        <v>25632804.124369219</v>
      </c>
      <c r="E79" s="108">
        <f>B79*'SFY 2024 PROJECTED'!$F$61</f>
        <v>12449853.981795946</v>
      </c>
      <c r="F79" s="109">
        <f t="shared" si="3"/>
        <v>0</v>
      </c>
    </row>
    <row r="80" spans="1:6" x14ac:dyDescent="0.25">
      <c r="A80" s="105" t="s">
        <v>400</v>
      </c>
      <c r="B80" s="115">
        <v>1.4560560813115516E-2</v>
      </c>
      <c r="C80" s="106">
        <f t="shared" si="2"/>
        <v>274695231.81573218</v>
      </c>
      <c r="D80" s="107">
        <f>B80*'SFY 2024 PROJECTED'!$E$61</f>
        <v>184892794.28451881</v>
      </c>
      <c r="E80" s="108">
        <f>B80*'SFY 2024 PROJECTED'!$F$61</f>
        <v>89802437.531213358</v>
      </c>
      <c r="F80" s="109">
        <f t="shared" si="3"/>
        <v>0</v>
      </c>
    </row>
    <row r="81" spans="1:6" x14ac:dyDescent="0.25">
      <c r="A81" s="105" t="s">
        <v>401</v>
      </c>
      <c r="B81" s="115">
        <v>7.5137745262737398E-3</v>
      </c>
      <c r="C81" s="106">
        <f t="shared" si="2"/>
        <v>141752646.87928426</v>
      </c>
      <c r="D81" s="107">
        <f>B81*'SFY 2024 PROJECTED'!$E$61</f>
        <v>95411350.264422446</v>
      </c>
      <c r="E81" s="108">
        <f>B81*'SFY 2024 PROJECTED'!$F$61</f>
        <v>46341296.614861824</v>
      </c>
      <c r="F81" s="109">
        <f t="shared" si="3"/>
        <v>0</v>
      </c>
    </row>
    <row r="82" spans="1:6" x14ac:dyDescent="0.25">
      <c r="A82" s="105" t="s">
        <v>402</v>
      </c>
      <c r="B82" s="115">
        <v>2.3307581316708851E-2</v>
      </c>
      <c r="C82" s="106">
        <f t="shared" si="2"/>
        <v>439713932.38440996</v>
      </c>
      <c r="D82" s="107">
        <f>B82*'SFY 2024 PROJECTED'!$E$61</f>
        <v>295964138.53635508</v>
      </c>
      <c r="E82" s="108">
        <f>B82*'SFY 2024 PROJECTED'!$F$61</f>
        <v>143749793.84805492</v>
      </c>
      <c r="F82" s="109">
        <f t="shared" si="3"/>
        <v>0</v>
      </c>
    </row>
    <row r="83" spans="1:6" x14ac:dyDescent="0.25">
      <c r="A83" s="105" t="s">
        <v>403</v>
      </c>
      <c r="B83" s="115">
        <v>1.1333134488868595E-2</v>
      </c>
      <c r="C83" s="106">
        <f t="shared" si="2"/>
        <v>213807561.78116652</v>
      </c>
      <c r="D83" s="107">
        <f>B83*'SFY 2024 PROJECTED'!$E$61</f>
        <v>143910315.71817675</v>
      </c>
      <c r="E83" s="108">
        <f>B83*'SFY 2024 PROJECTED'!$F$61</f>
        <v>69897246.062989771</v>
      </c>
      <c r="F83" s="109">
        <f t="shared" si="3"/>
        <v>0</v>
      </c>
    </row>
    <row r="84" spans="1:6" x14ac:dyDescent="0.25">
      <c r="A84" s="105" t="s">
        <v>404</v>
      </c>
      <c r="B84" s="115">
        <v>1.6505419664901072E-2</v>
      </c>
      <c r="C84" s="106">
        <f t="shared" si="2"/>
        <v>311386363.42783934</v>
      </c>
      <c r="D84" s="107">
        <f>B84*'SFY 2024 PROJECTED'!$E$61</f>
        <v>209588985.05704102</v>
      </c>
      <c r="E84" s="108">
        <f>B84*'SFY 2024 PROJECTED'!$F$61</f>
        <v>101797378.37079833</v>
      </c>
      <c r="F84" s="109">
        <f t="shared" si="3"/>
        <v>0</v>
      </c>
    </row>
    <row r="85" spans="1:6" x14ac:dyDescent="0.25">
      <c r="A85" s="105" t="s">
        <v>405</v>
      </c>
      <c r="B85" s="115">
        <v>8.4661576153827606E-3</v>
      </c>
      <c r="C85" s="106">
        <f t="shared" si="2"/>
        <v>159720024.42730662</v>
      </c>
      <c r="D85" s="107">
        <f>B85*'SFY 2024 PROJECTED'!$E$61</f>
        <v>107504893.42081487</v>
      </c>
      <c r="E85" s="108">
        <f>B85*'SFY 2024 PROJECTED'!$F$61</f>
        <v>52215131.00649175</v>
      </c>
      <c r="F85" s="109">
        <f t="shared" si="3"/>
        <v>0</v>
      </c>
    </row>
    <row r="86" spans="1:6" x14ac:dyDescent="0.25">
      <c r="A86" s="105" t="s">
        <v>406</v>
      </c>
      <c r="B86" s="115">
        <v>7.8866393306010647E-3</v>
      </c>
      <c r="C86" s="106">
        <f t="shared" si="2"/>
        <v>148787003.94665512</v>
      </c>
      <c r="D86" s="107">
        <f>B86*'SFY 2024 PROJECTED'!$E$61</f>
        <v>100146059.07456191</v>
      </c>
      <c r="E86" s="108">
        <f>B86*'SFY 2024 PROJECTED'!$F$61</f>
        <v>48640944.872093208</v>
      </c>
      <c r="F86" s="109">
        <f t="shared" si="3"/>
        <v>0</v>
      </c>
    </row>
    <row r="87" spans="1:6" x14ac:dyDescent="0.25">
      <c r="A87" s="105" t="s">
        <v>407</v>
      </c>
      <c r="B87" s="115">
        <v>6.0228632667054466E-3</v>
      </c>
      <c r="C87" s="106">
        <f t="shared" si="2"/>
        <v>113625556.21840148</v>
      </c>
      <c r="D87" s="107">
        <f>B87*'SFY 2024 PROJECTED'!$E$61</f>
        <v>76479473.096371904</v>
      </c>
      <c r="E87" s="108">
        <f>B87*'SFY 2024 PROJECTED'!$F$61</f>
        <v>37146083.12202958</v>
      </c>
      <c r="F87" s="109">
        <f t="shared" si="3"/>
        <v>0</v>
      </c>
    </row>
    <row r="88" spans="1:6" x14ac:dyDescent="0.25">
      <c r="A88" s="105" t="s">
        <v>408</v>
      </c>
      <c r="B88" s="115">
        <v>6.553739967254989E-3</v>
      </c>
      <c r="C88" s="106">
        <f t="shared" si="2"/>
        <v>123640918.96402258</v>
      </c>
      <c r="D88" s="107">
        <f>B88*'SFY 2024 PROJECTED'!$E$61</f>
        <v>83220647.275373071</v>
      </c>
      <c r="E88" s="108">
        <f>B88*'SFY 2024 PROJECTED'!$F$61</f>
        <v>40420271.688649505</v>
      </c>
      <c r="F88" s="109">
        <f t="shared" si="3"/>
        <v>0</v>
      </c>
    </row>
    <row r="89" spans="1:6" x14ac:dyDescent="0.25">
      <c r="A89" s="105" t="s">
        <v>409</v>
      </c>
      <c r="B89" s="115">
        <v>4.4696240154133522E-3</v>
      </c>
      <c r="C89" s="106">
        <f t="shared" si="2"/>
        <v>84322604.108572513</v>
      </c>
      <c r="D89" s="107">
        <f>B89*'SFY 2024 PROJECTED'!$E$61</f>
        <v>56756143.1333455</v>
      </c>
      <c r="E89" s="108">
        <f>B89*'SFY 2024 PROJECTED'!$F$61</f>
        <v>27566460.975227013</v>
      </c>
      <c r="F89" s="109">
        <f t="shared" si="3"/>
        <v>0</v>
      </c>
    </row>
    <row r="90" spans="1:6" x14ac:dyDescent="0.25">
      <c r="A90" s="105" t="s">
        <v>410</v>
      </c>
      <c r="B90" s="115">
        <v>8.43426439820592E-3</v>
      </c>
      <c r="C90" s="106">
        <f t="shared" si="2"/>
        <v>159118336.4292832</v>
      </c>
      <c r="D90" s="107">
        <f>B90*'SFY 2024 PROJECTED'!$E$61</f>
        <v>107099907.23118696</v>
      </c>
      <c r="E90" s="108">
        <f>B90*'SFY 2024 PROJECTED'!$F$61</f>
        <v>52018429.198096238</v>
      </c>
      <c r="F90" s="109">
        <f t="shared" si="3"/>
        <v>0</v>
      </c>
    </row>
    <row r="91" spans="1:6" x14ac:dyDescent="0.25">
      <c r="A91" s="105" t="s">
        <v>411</v>
      </c>
      <c r="B91" s="115">
        <v>3.5054867658170616E-3</v>
      </c>
      <c r="C91" s="106">
        <f t="shared" si="2"/>
        <v>66133476.046865195</v>
      </c>
      <c r="D91" s="107">
        <f>B91*'SFY 2024 PROJECTED'!$E$61</f>
        <v>44513343.392343901</v>
      </c>
      <c r="E91" s="108">
        <f>B91*'SFY 2024 PROJECTED'!$F$61</f>
        <v>21620132.65452129</v>
      </c>
      <c r="F91" s="109">
        <f t="shared" si="3"/>
        <v>0</v>
      </c>
    </row>
    <row r="92" spans="1:6" x14ac:dyDescent="0.25">
      <c r="A92" s="105" t="s">
        <v>412</v>
      </c>
      <c r="B92" s="115">
        <v>3.265741465463727E-3</v>
      </c>
      <c r="C92" s="106">
        <f t="shared" si="2"/>
        <v>61610512.151273303</v>
      </c>
      <c r="D92" s="107">
        <f>B92*'SFY 2024 PROJECTED'!$E$61</f>
        <v>41469011.579315014</v>
      </c>
      <c r="E92" s="108">
        <f>B92*'SFY 2024 PROJECTED'!$F$61</f>
        <v>20141500.571958285</v>
      </c>
      <c r="F92" s="109">
        <f t="shared" si="3"/>
        <v>0</v>
      </c>
    </row>
    <row r="93" spans="1:6" x14ac:dyDescent="0.25">
      <c r="A93" s="105" t="s">
        <v>413</v>
      </c>
      <c r="B93" s="115">
        <v>3.635154686202617E-4</v>
      </c>
      <c r="C93" s="106">
        <f t="shared" si="2"/>
        <v>6857975.2663991768</v>
      </c>
      <c r="D93" s="107">
        <f>B93*'SFY 2024 PROJECTED'!$E$61</f>
        <v>4615989.1518948516</v>
      </c>
      <c r="E93" s="108">
        <f>B93*'SFY 2024 PROJECTED'!$F$61</f>
        <v>2241986.1145043257</v>
      </c>
      <c r="F93" s="109">
        <f t="shared" si="3"/>
        <v>0</v>
      </c>
    </row>
    <row r="94" spans="1:6" x14ac:dyDescent="0.25">
      <c r="A94" s="105" t="s">
        <v>414</v>
      </c>
      <c r="B94" s="115">
        <v>1.5028842852232329E-2</v>
      </c>
      <c r="C94" s="106">
        <f t="shared" si="2"/>
        <v>283529702.20058632</v>
      </c>
      <c r="D94" s="107">
        <f>B94*'SFY 2024 PROJECTED'!$E$61</f>
        <v>190839129.44542623</v>
      </c>
      <c r="E94" s="108">
        <f>B94*'SFY 2024 PROJECTED'!$F$61</f>
        <v>92690572.755160049</v>
      </c>
      <c r="F94" s="109">
        <f t="shared" si="3"/>
        <v>0</v>
      </c>
    </row>
    <row r="95" spans="1:6" x14ac:dyDescent="0.25">
      <c r="A95" s="105" t="s">
        <v>415</v>
      </c>
      <c r="B95" s="115">
        <v>8.3321396116144281E-3</v>
      </c>
      <c r="C95" s="106">
        <f t="shared" si="2"/>
        <v>157191680.42427459</v>
      </c>
      <c r="D95" s="107">
        <f>B95*'SFY 2024 PROJECTED'!$E$61</f>
        <v>105803107.100961</v>
      </c>
      <c r="E95" s="108">
        <f>B95*'SFY 2024 PROJECTED'!$F$61</f>
        <v>51388573.323313579</v>
      </c>
      <c r="F95" s="109">
        <f t="shared" si="3"/>
        <v>0</v>
      </c>
    </row>
    <row r="96" spans="1:6" x14ac:dyDescent="0.25">
      <c r="A96" s="105" t="s">
        <v>416</v>
      </c>
      <c r="B96" s="115">
        <v>6.2450804621278465E-2</v>
      </c>
      <c r="C96" s="106">
        <f t="shared" si="2"/>
        <v>1178178400.7295012</v>
      </c>
      <c r="D96" s="107">
        <f>B96*'SFY 2024 PROJECTED'!$E$61</f>
        <v>793012296.70659041</v>
      </c>
      <c r="E96" s="108">
        <f>B96*'SFY 2024 PROJECTED'!$F$61</f>
        <v>385166104.02291083</v>
      </c>
      <c r="F96" s="109">
        <f t="shared" si="3"/>
        <v>0</v>
      </c>
    </row>
    <row r="97" spans="1:6" x14ac:dyDescent="0.25">
      <c r="A97" s="105" t="s">
        <v>417</v>
      </c>
      <c r="B97" s="115">
        <v>2.4958117184585072E-3</v>
      </c>
      <c r="C97" s="106">
        <f t="shared" si="2"/>
        <v>47085245.367254891</v>
      </c>
      <c r="D97" s="107">
        <f>B97*'SFY 2024 PROJECTED'!$E$61</f>
        <v>31692295.960069019</v>
      </c>
      <c r="E97" s="108">
        <f>B97*'SFY 2024 PROJECTED'!$F$61</f>
        <v>15392949.407185875</v>
      </c>
      <c r="F97" s="109">
        <f t="shared" si="3"/>
        <v>0</v>
      </c>
    </row>
    <row r="98" spans="1:6" x14ac:dyDescent="0.25">
      <c r="A98" s="105" t="s">
        <v>418</v>
      </c>
      <c r="B98" s="115">
        <v>1.8850115127162978E-3</v>
      </c>
      <c r="C98" s="106">
        <f t="shared" si="2"/>
        <v>35562069.422114052</v>
      </c>
      <c r="D98" s="107">
        <f>B98*'SFY 2024 PROJECTED'!$E$61</f>
        <v>23936237.780804977</v>
      </c>
      <c r="E98" s="108">
        <f>B98*'SFY 2024 PROJECTED'!$F$61</f>
        <v>11625831.641309073</v>
      </c>
      <c r="F98" s="109">
        <f t="shared" si="3"/>
        <v>0</v>
      </c>
    </row>
    <row r="99" spans="1:6" x14ac:dyDescent="0.25">
      <c r="A99" s="105" t="s">
        <v>419</v>
      </c>
      <c r="B99" s="115">
        <v>2.3729355134145314E-3</v>
      </c>
      <c r="C99" s="106">
        <f t="shared" si="2"/>
        <v>44767099.242087193</v>
      </c>
      <c r="D99" s="107">
        <f>B99*'SFY 2024 PROJECTED'!$E$61</f>
        <v>30131990.337692581</v>
      </c>
      <c r="E99" s="108">
        <f>B99*'SFY 2024 PROJECTED'!$F$61</f>
        <v>14635108.904394614</v>
      </c>
      <c r="F99" s="109">
        <f t="shared" si="3"/>
        <v>0</v>
      </c>
    </row>
    <row r="100" spans="1:6" x14ac:dyDescent="0.25">
      <c r="A100" s="105" t="s">
        <v>420</v>
      </c>
      <c r="B100" s="115">
        <v>1.4286477031007399E-2</v>
      </c>
      <c r="C100" s="106">
        <f t="shared" si="2"/>
        <v>269524448.28414565</v>
      </c>
      <c r="D100" s="107">
        <f>B100*'SFY 2024 PROJECTED'!$E$61</f>
        <v>181412425.84318843</v>
      </c>
      <c r="E100" s="108">
        <f>B100*'SFY 2024 PROJECTED'!$F$61</f>
        <v>88112022.440957204</v>
      </c>
      <c r="F100" s="109">
        <f t="shared" si="3"/>
        <v>0</v>
      </c>
    </row>
    <row r="101" spans="1:6" x14ac:dyDescent="0.25">
      <c r="A101" s="105" t="s">
        <v>421</v>
      </c>
      <c r="B101" s="115">
        <v>8.2165901521056017E-3</v>
      </c>
      <c r="C101" s="106">
        <f t="shared" si="2"/>
        <v>155011758.51238167</v>
      </c>
      <c r="D101" s="107">
        <f>B101*'SFY 2024 PROJECTED'!$E$61</f>
        <v>104335837.89884286</v>
      </c>
      <c r="E101" s="108">
        <f>B101*'SFY 2024 PROJECTED'!$F$61</f>
        <v>50675920.613538824</v>
      </c>
      <c r="F101" s="109">
        <f t="shared" si="3"/>
        <v>0</v>
      </c>
    </row>
    <row r="102" spans="1:6" x14ac:dyDescent="0.25">
      <c r="A102" s="105" t="s">
        <v>422</v>
      </c>
      <c r="B102" s="115">
        <v>1.0583692898729234E-2</v>
      </c>
      <c r="C102" s="106">
        <f t="shared" si="2"/>
        <v>199668818.50211331</v>
      </c>
      <c r="D102" s="107">
        <f>B102*'SFY 2024 PROJECTED'!$E$61</f>
        <v>134393762.64495412</v>
      </c>
      <c r="E102" s="108">
        <f>B102*'SFY 2024 PROJECTED'!$F$61</f>
        <v>65275055.85715919</v>
      </c>
      <c r="F102" s="109">
        <f t="shared" si="3"/>
        <v>0</v>
      </c>
    </row>
    <row r="103" spans="1:6" x14ac:dyDescent="0.25">
      <c r="A103" s="105" t="s">
        <v>423</v>
      </c>
      <c r="B103" s="115">
        <v>3.7887139674314032E-3</v>
      </c>
      <c r="C103" s="106">
        <f t="shared" si="2"/>
        <v>71476756.625309169</v>
      </c>
      <c r="D103" s="107">
        <f>B103*'SFY 2024 PROJECTED'!$E$61</f>
        <v>48109816.728500761</v>
      </c>
      <c r="E103" s="108">
        <f>B103*'SFY 2024 PROJECTED'!$F$61</f>
        <v>23366939.896808416</v>
      </c>
      <c r="F103" s="109">
        <f t="shared" si="3"/>
        <v>0</v>
      </c>
    </row>
    <row r="104" spans="1:6" x14ac:dyDescent="0.25">
      <c r="A104" s="105" t="s">
        <v>424</v>
      </c>
      <c r="B104" s="115">
        <v>2.2108217297061249E-3</v>
      </c>
      <c r="C104" s="106">
        <f t="shared" si="2"/>
        <v>41708708.568275109</v>
      </c>
      <c r="D104" s="107">
        <f>B104*'SFY 2024 PROJECTED'!$E$61</f>
        <v>28073438.414686676</v>
      </c>
      <c r="E104" s="108">
        <f>B104*'SFY 2024 PROJECTED'!$F$61</f>
        <v>13635270.153588437</v>
      </c>
      <c r="F104" s="109">
        <f t="shared" si="3"/>
        <v>0</v>
      </c>
    </row>
    <row r="105" spans="1:6" x14ac:dyDescent="0.25">
      <c r="A105" s="105"/>
      <c r="C105" s="106"/>
      <c r="F105" s="110"/>
    </row>
    <row r="106" spans="1:6" ht="13.8" thickBot="1" x14ac:dyDescent="0.3">
      <c r="A106" s="111" t="s">
        <v>475</v>
      </c>
      <c r="B106" s="112"/>
      <c r="C106" s="123">
        <f>'SFY 2024 PROJECTED'!D61</f>
        <v>18865704099</v>
      </c>
      <c r="D106" s="123">
        <f>SUM(D5:D104)</f>
        <v>12698191825.000004</v>
      </c>
      <c r="E106" s="123">
        <f>SUM(E5:E104)</f>
        <v>6167512273.9999981</v>
      </c>
      <c r="F106" s="113">
        <f>SUM(F5:F104)</f>
        <v>0</v>
      </c>
    </row>
    <row r="108" spans="1:6" ht="29.25" customHeight="1" x14ac:dyDescent="0.25">
      <c r="A108" s="189" t="s">
        <v>476</v>
      </c>
      <c r="B108" s="189"/>
      <c r="C108" s="189"/>
      <c r="D108" s="189"/>
      <c r="E108" s="189"/>
      <c r="F108" s="189"/>
    </row>
    <row r="110" spans="1:6" x14ac:dyDescent="0.25">
      <c r="D110" s="150"/>
    </row>
  </sheetData>
  <mergeCells count="3">
    <mergeCell ref="A1:F1"/>
    <mergeCell ref="A2:F2"/>
    <mergeCell ref="A108:F108"/>
  </mergeCells>
  <phoneticPr fontId="2" type="noConversion"/>
  <printOptions horizontalCentered="1" gridLines="1"/>
  <pageMargins left="0.25" right="0.25" top="0.5" bottom="1" header="0.5" footer="0.5"/>
  <pageSetup orientation="portrait" horizontalDpi="4294967294" r:id="rId1"/>
  <headerFooter alignWithMargins="0">
    <oddFooter>&amp;L&amp;"Arial,Regular"&amp;D&amp;C&amp;"Arial,Regular"Page &amp;P of &amp;N&amp;R&amp;"Arial,Regular"&amp;F
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READ ME FIRST</vt:lpstr>
      <vt:lpstr>SFY 2024 PROJECTED</vt:lpstr>
      <vt:lpstr>TRANSADMIN YTD DEC 2014</vt:lpstr>
      <vt:lpstr>SFY 2017 BLENDED SHARES</vt:lpstr>
      <vt:lpstr>County Estimates</vt:lpstr>
      <vt:lpstr>'READ ME FIRST'!Print_Area</vt:lpstr>
      <vt:lpstr>'SFY 2017 BLENDED SHARES'!Print_Area</vt:lpstr>
      <vt:lpstr>'SFY 2024 PROJECTED'!Print_Area</vt:lpstr>
      <vt:lpstr>'County Estimates'!Print_Titles</vt:lpstr>
      <vt:lpstr>'SFY 2017 BLENDED SHARES'!Print_Titles</vt:lpstr>
      <vt:lpstr>'SFY 2024 PROJECTED'!Print_Titles</vt:lpstr>
      <vt:lpstr>'TRANSADMIN YTD DEC 2014'!Print_Titles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GAO</dc:creator>
  <cp:lastModifiedBy>Felicia D. Harris</cp:lastModifiedBy>
  <cp:lastPrinted>2018-12-28T19:35:55Z</cp:lastPrinted>
  <dcterms:created xsi:type="dcterms:W3CDTF">2004-06-15T15:41:35Z</dcterms:created>
  <dcterms:modified xsi:type="dcterms:W3CDTF">2023-01-23T16:18:07Z</dcterms:modified>
</cp:coreProperties>
</file>