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garamirez\Documents\"/>
    </mc:Choice>
  </mc:AlternateContent>
  <xr:revisionPtr revIDLastSave="0" documentId="8_{E7426C19-36E1-4552-BBF9-9E386350A74F}" xr6:coauthVersionLast="46" xr6:coauthVersionMax="46" xr10:uidLastSave="{00000000-0000-0000-0000-000000000000}"/>
  <bookViews>
    <workbookView xWindow="-108" yWindow="-108" windowWidth="23256" windowHeight="14976" firstSheet="2" activeTab="2" xr2:uid="{68EC13C2-CE46-44C7-9D76-3F763744FB03}"/>
  </bookViews>
  <sheets>
    <sheet name="Personnel" sheetId="4" state="hidden" r:id="rId1"/>
    <sheet name="Line Item Budget" sheetId="9" state="hidden" r:id="rId2"/>
    <sheet name="Line Items" sheetId="27" r:id="rId3"/>
    <sheet name="Budget Narrative" sheetId="26" r:id="rId4"/>
    <sheet name="Summary" sheetId="2" state="hidden" r:id="rId5"/>
    <sheet name="July" sheetId="3" state="hidden" r:id="rId6"/>
    <sheet name="August" sheetId="5" state="hidden" r:id="rId7"/>
    <sheet name="September" sheetId="10" state="hidden" r:id="rId8"/>
    <sheet name="October" sheetId="11" state="hidden" r:id="rId9"/>
    <sheet name="November" sheetId="12" state="hidden" r:id="rId10"/>
    <sheet name="December" sheetId="13" state="hidden" r:id="rId11"/>
    <sheet name="January" sheetId="14" state="hidden" r:id="rId12"/>
    <sheet name="February" sheetId="15" state="hidden" r:id="rId13"/>
    <sheet name="March" sheetId="16" state="hidden" r:id="rId14"/>
    <sheet name="April" sheetId="17" state="hidden" r:id="rId15"/>
    <sheet name="May" sheetId="18" state="hidden" r:id="rId16"/>
    <sheet name="June" sheetId="19" state="hidden" r:id="rId17"/>
  </sheets>
  <externalReferences>
    <externalReference r:id="rId18"/>
  </externalReferences>
  <definedNames>
    <definedName name="_xlnm.Print_Area" localSheetId="14">April!$A$1:$H$94</definedName>
    <definedName name="_xlnm.Print_Area" localSheetId="6">August!$A$1:$H$94</definedName>
    <definedName name="_xlnm.Print_Area" localSheetId="3">'Budget Narrative'!$A$1:$L$117</definedName>
    <definedName name="_xlnm.Print_Area" localSheetId="10">December!$A$1:$H$94</definedName>
    <definedName name="_xlnm.Print_Area" localSheetId="12">February!$A$1:$H$94</definedName>
    <definedName name="_xlnm.Print_Area" localSheetId="11">January!$A$1:$H$94</definedName>
    <definedName name="_xlnm.Print_Area" localSheetId="5">July!$A$1:$I$100</definedName>
    <definedName name="_xlnm.Print_Area" localSheetId="16">June!$A$1:$H$92</definedName>
    <definedName name="_xlnm.Print_Area" localSheetId="1">'Line Item Budget'!$A$1:$C$73</definedName>
    <definedName name="_xlnm.Print_Area" localSheetId="13">March!$A$1:$H$94</definedName>
    <definedName name="_xlnm.Print_Area" localSheetId="15">May!$A$1:$H$92</definedName>
    <definedName name="_xlnm.Print_Area" localSheetId="9">November!$A$1:$H$94</definedName>
    <definedName name="_xlnm.Print_Area" localSheetId="8">October!$A$1:$H$94</definedName>
    <definedName name="_xlnm.Print_Area" localSheetId="0">Personnel!$A$4:$V$21</definedName>
    <definedName name="_xlnm.Print_Area" localSheetId="7">September!$A$1:$H$94</definedName>
    <definedName name="_xlnm.Print_Area" localSheetId="4">Summary!$A$1:$Q$77</definedName>
    <definedName name="_xlnm.Print_Titles" localSheetId="1">'Line Item Budget'!$1:$9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27" l="1"/>
  <c r="F8" i="27"/>
  <c r="E8" i="27"/>
  <c r="D8" i="27"/>
  <c r="C8" i="27"/>
  <c r="B8" i="27"/>
  <c r="O53" i="2"/>
  <c r="O54" i="2"/>
  <c r="O55" i="2"/>
  <c r="O58" i="2" s="1"/>
  <c r="O56" i="2"/>
  <c r="O67" i="2"/>
  <c r="O25" i="2"/>
  <c r="H25" i="3"/>
  <c r="C25" i="19"/>
  <c r="C25" i="18"/>
  <c r="C25" i="17"/>
  <c r="C25" i="16"/>
  <c r="C25" i="15"/>
  <c r="C25" i="14"/>
  <c r="C25" i="13"/>
  <c r="C25" i="12"/>
  <c r="C25" i="11"/>
  <c r="C25" i="10"/>
  <c r="C25" i="5"/>
  <c r="C54" i="3"/>
  <c r="C39" i="3"/>
  <c r="C25" i="3"/>
  <c r="L31" i="9"/>
  <c r="K29" i="9"/>
  <c r="K30" i="9"/>
  <c r="K31" i="9"/>
  <c r="K28" i="9"/>
  <c r="K22" i="9"/>
  <c r="K23" i="9"/>
  <c r="K24" i="9"/>
  <c r="K25" i="9"/>
  <c r="K26" i="9"/>
  <c r="K21" i="9"/>
  <c r="T24" i="4"/>
  <c r="R24" i="4"/>
  <c r="P24" i="4"/>
  <c r="N24" i="4"/>
  <c r="L24" i="4"/>
  <c r="J24" i="4"/>
  <c r="H24" i="4"/>
  <c r="F24" i="4"/>
  <c r="D24" i="4"/>
  <c r="L26" i="9" l="1"/>
  <c r="C18" i="4"/>
  <c r="C17" i="4"/>
  <c r="B24" i="4" s="1"/>
  <c r="V24" i="4" s="1"/>
  <c r="C64" i="19"/>
  <c r="C65" i="19"/>
  <c r="C66" i="19"/>
  <c r="C64" i="18"/>
  <c r="C65" i="18"/>
  <c r="C66" i="18"/>
  <c r="C64" i="17"/>
  <c r="C65" i="17"/>
  <c r="C66" i="17"/>
  <c r="C64" i="16"/>
  <c r="C65" i="16"/>
  <c r="C66" i="16"/>
  <c r="C64" i="15"/>
  <c r="C65" i="15"/>
  <c r="C66" i="15"/>
  <c r="C64" i="14"/>
  <c r="C65" i="14"/>
  <c r="C66" i="14"/>
  <c r="C64" i="13"/>
  <c r="C65" i="13"/>
  <c r="C66" i="13"/>
  <c r="C64" i="12"/>
  <c r="C65" i="12"/>
  <c r="C66" i="12"/>
  <c r="C64" i="11"/>
  <c r="C65" i="11"/>
  <c r="C66" i="11"/>
  <c r="C64" i="10"/>
  <c r="C65" i="10"/>
  <c r="C66" i="10"/>
  <c r="C64" i="5"/>
  <c r="C65" i="5"/>
  <c r="C66" i="5"/>
  <c r="C64" i="3"/>
  <c r="C65" i="3"/>
  <c r="C66" i="3"/>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8"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C28" i="2" l="1"/>
  <c r="G58" i="10"/>
  <c r="G58" i="11" s="1"/>
  <c r="G58" i="12" s="1"/>
  <c r="G58" i="13" s="1"/>
  <c r="G58" i="14" s="1"/>
  <c r="G58" i="15" s="1"/>
  <c r="G58" i="16" s="1"/>
  <c r="O28" i="2"/>
  <c r="D50" i="9"/>
  <c r="B34" i="2"/>
  <c r="B35" i="2"/>
  <c r="B36" i="2"/>
  <c r="V26" i="4"/>
  <c r="V25" i="4"/>
  <c r="V27" i="4" l="1"/>
  <c r="G58" i="17"/>
  <c r="D110" i="26"/>
  <c r="D113" i="26" s="1"/>
  <c r="B110" i="26"/>
  <c r="B113" i="26" s="1"/>
  <c r="A1" i="26"/>
  <c r="G58" i="18" l="1"/>
  <c r="C96" i="19"/>
  <c r="C95" i="19"/>
  <c r="C94" i="19"/>
  <c r="C93" i="19"/>
  <c r="C92" i="19"/>
  <c r="C96" i="18"/>
  <c r="C95" i="18"/>
  <c r="C94" i="18"/>
  <c r="C93" i="18"/>
  <c r="C92" i="18"/>
  <c r="C96" i="17"/>
  <c r="C95" i="17"/>
  <c r="C94" i="17"/>
  <c r="C93" i="17"/>
  <c r="C92" i="17"/>
  <c r="C96" i="16"/>
  <c r="C95" i="16"/>
  <c r="C94" i="16"/>
  <c r="C93" i="16"/>
  <c r="C92" i="16"/>
  <c r="C96" i="15"/>
  <c r="C95" i="15"/>
  <c r="C94" i="15"/>
  <c r="C93" i="15"/>
  <c r="C92" i="15"/>
  <c r="C96" i="14"/>
  <c r="C95" i="14"/>
  <c r="C94" i="14"/>
  <c r="C93" i="14"/>
  <c r="C92" i="14"/>
  <c r="C96" i="13"/>
  <c r="C95" i="13"/>
  <c r="C94" i="13"/>
  <c r="C93" i="13"/>
  <c r="C92" i="13"/>
  <c r="C96" i="12"/>
  <c r="C95" i="12"/>
  <c r="C94" i="12"/>
  <c r="C93" i="12"/>
  <c r="C92" i="12"/>
  <c r="C96" i="11"/>
  <c r="C95" i="11"/>
  <c r="C94" i="11"/>
  <c r="C93" i="11"/>
  <c r="C92" i="11"/>
  <c r="C96" i="10"/>
  <c r="C95" i="10"/>
  <c r="C94" i="10"/>
  <c r="C93" i="10"/>
  <c r="C92" i="10"/>
  <c r="C96" i="5"/>
  <c r="C95" i="5"/>
  <c r="C94" i="5"/>
  <c r="C93" i="5"/>
  <c r="C92" i="5"/>
  <c r="C84" i="19"/>
  <c r="C83" i="19"/>
  <c r="C81" i="19"/>
  <c r="C79" i="19"/>
  <c r="C78" i="19"/>
  <c r="C84" i="18"/>
  <c r="C83" i="18"/>
  <c r="C81" i="18"/>
  <c r="C79" i="18"/>
  <c r="C78" i="18"/>
  <c r="C84" i="17"/>
  <c r="C83" i="17"/>
  <c r="C81" i="17"/>
  <c r="C79" i="17"/>
  <c r="C78" i="17"/>
  <c r="C84" i="16"/>
  <c r="C83" i="16"/>
  <c r="C82" i="16"/>
  <c r="C81" i="16"/>
  <c r="C79" i="16"/>
  <c r="C78" i="16"/>
  <c r="C84" i="15"/>
  <c r="C83" i="15"/>
  <c r="C81" i="15"/>
  <c r="C79" i="15"/>
  <c r="C78" i="15"/>
  <c r="C84" i="14"/>
  <c r="C83" i="14"/>
  <c r="C82" i="14"/>
  <c r="C81" i="14"/>
  <c r="C79" i="14"/>
  <c r="C78" i="14"/>
  <c r="C84" i="13"/>
  <c r="C83" i="13"/>
  <c r="C81" i="13"/>
  <c r="C79" i="13"/>
  <c r="C78" i="13"/>
  <c r="C84" i="12"/>
  <c r="C83" i="12"/>
  <c r="C82" i="12"/>
  <c r="C81" i="12"/>
  <c r="C79" i="12"/>
  <c r="C78" i="12"/>
  <c r="C84" i="11"/>
  <c r="C83" i="11"/>
  <c r="C81" i="11"/>
  <c r="C80" i="11"/>
  <c r="C79" i="11"/>
  <c r="C78" i="11"/>
  <c r="C84" i="10"/>
  <c r="C83" i="10"/>
  <c r="C82" i="10"/>
  <c r="C81" i="10"/>
  <c r="C79" i="10"/>
  <c r="C78" i="10"/>
  <c r="C84" i="5"/>
  <c r="C83" i="5"/>
  <c r="C82" i="5"/>
  <c r="C81" i="5"/>
  <c r="C79" i="5"/>
  <c r="C78" i="5"/>
  <c r="C75" i="19"/>
  <c r="C74" i="19"/>
  <c r="C73" i="19"/>
  <c r="C72" i="19"/>
  <c r="C70" i="19"/>
  <c r="C69" i="19"/>
  <c r="C75" i="18"/>
  <c r="C74" i="18"/>
  <c r="C73" i="18"/>
  <c r="C72" i="18"/>
  <c r="C70" i="18"/>
  <c r="C69" i="18"/>
  <c r="C75" i="17"/>
  <c r="C74" i="17"/>
  <c r="C73" i="17"/>
  <c r="C72" i="17"/>
  <c r="C70" i="17"/>
  <c r="C69" i="17"/>
  <c r="C68" i="17"/>
  <c r="C75" i="16"/>
  <c r="C74" i="16"/>
  <c r="C73" i="16"/>
  <c r="C72" i="16"/>
  <c r="C70" i="16"/>
  <c r="C69" i="16"/>
  <c r="C75" i="15"/>
  <c r="C74" i="15"/>
  <c r="C73" i="15"/>
  <c r="C72" i="15"/>
  <c r="C70" i="15"/>
  <c r="C69" i="15"/>
  <c r="C75" i="14"/>
  <c r="C74" i="14"/>
  <c r="C73" i="14"/>
  <c r="C72" i="14"/>
  <c r="C70" i="14"/>
  <c r="C69" i="14"/>
  <c r="C75" i="13"/>
  <c r="C74" i="13"/>
  <c r="C73" i="13"/>
  <c r="C72" i="13"/>
  <c r="C70" i="13"/>
  <c r="C69" i="13"/>
  <c r="C75" i="12"/>
  <c r="C74" i="12"/>
  <c r="C73" i="12"/>
  <c r="C72" i="12"/>
  <c r="C70" i="12"/>
  <c r="C69" i="12"/>
  <c r="C75" i="11"/>
  <c r="C74" i="11"/>
  <c r="C73" i="11"/>
  <c r="C72" i="11"/>
  <c r="C70" i="11"/>
  <c r="C69" i="11"/>
  <c r="C75" i="10"/>
  <c r="C74" i="10"/>
  <c r="C73" i="10"/>
  <c r="C72" i="10"/>
  <c r="C70" i="10"/>
  <c r="C69" i="10"/>
  <c r="C75" i="5"/>
  <c r="C74" i="5"/>
  <c r="C73" i="5"/>
  <c r="C72" i="5"/>
  <c r="C70" i="5"/>
  <c r="C69" i="5"/>
  <c r="C68" i="5"/>
  <c r="C52" i="19"/>
  <c r="C51" i="19"/>
  <c r="C50" i="19"/>
  <c r="C49" i="19"/>
  <c r="C52" i="18"/>
  <c r="C51" i="18"/>
  <c r="C50" i="18"/>
  <c r="C49" i="18"/>
  <c r="C52" i="17"/>
  <c r="C51" i="17"/>
  <c r="C50" i="17"/>
  <c r="C49" i="17"/>
  <c r="C52" i="16"/>
  <c r="C51" i="16"/>
  <c r="C50" i="16"/>
  <c r="C49" i="16"/>
  <c r="C52" i="15"/>
  <c r="C51" i="15"/>
  <c r="C50" i="15"/>
  <c r="C49" i="15"/>
  <c r="C52" i="14"/>
  <c r="C51" i="14"/>
  <c r="C50" i="14"/>
  <c r="C49" i="14"/>
  <c r="C52" i="13"/>
  <c r="C51" i="13"/>
  <c r="C50" i="13"/>
  <c r="C49" i="13"/>
  <c r="C52" i="12"/>
  <c r="C51" i="12"/>
  <c r="C50" i="12"/>
  <c r="C49" i="12"/>
  <c r="C52" i="11"/>
  <c r="C51" i="11"/>
  <c r="C50" i="11"/>
  <c r="C49" i="11"/>
  <c r="C52" i="10"/>
  <c r="C51" i="10"/>
  <c r="C50" i="10"/>
  <c r="C49" i="10"/>
  <c r="C52" i="5"/>
  <c r="C51" i="5"/>
  <c r="C50" i="5"/>
  <c r="C49" i="5"/>
  <c r="C47" i="19"/>
  <c r="C46" i="19"/>
  <c r="C45" i="19"/>
  <c r="C44" i="19"/>
  <c r="C43" i="19"/>
  <c r="C47" i="18"/>
  <c r="C46" i="18"/>
  <c r="C45" i="18"/>
  <c r="C44" i="18"/>
  <c r="C43" i="18"/>
  <c r="C47" i="17"/>
  <c r="C46" i="17"/>
  <c r="C45" i="17"/>
  <c r="C44" i="17"/>
  <c r="C43" i="17"/>
  <c r="C47" i="16"/>
  <c r="C46" i="16"/>
  <c r="C45" i="16"/>
  <c r="C44" i="16"/>
  <c r="C43" i="16"/>
  <c r="C47" i="15"/>
  <c r="C46" i="15"/>
  <c r="C45" i="15"/>
  <c r="C44" i="15"/>
  <c r="C43" i="15"/>
  <c r="C47" i="14"/>
  <c r="C46" i="14"/>
  <c r="C45" i="14"/>
  <c r="C44" i="14"/>
  <c r="C43" i="14"/>
  <c r="C47" i="13"/>
  <c r="C46" i="13"/>
  <c r="C45" i="13"/>
  <c r="C44" i="13"/>
  <c r="C43" i="13"/>
  <c r="C47" i="12"/>
  <c r="C46" i="12"/>
  <c r="C45" i="12"/>
  <c r="C44" i="12"/>
  <c r="C43" i="12"/>
  <c r="C47" i="11"/>
  <c r="C46" i="11"/>
  <c r="C45" i="11"/>
  <c r="C44" i="11"/>
  <c r="C43" i="11"/>
  <c r="C47" i="10"/>
  <c r="C46" i="10"/>
  <c r="C45" i="10"/>
  <c r="C44" i="10"/>
  <c r="C43" i="10"/>
  <c r="C47" i="5"/>
  <c r="C46" i="5"/>
  <c r="C45" i="5"/>
  <c r="C44" i="5"/>
  <c r="C43" i="5"/>
  <c r="C32" i="19"/>
  <c r="C30" i="19"/>
  <c r="C30" i="18"/>
  <c r="C34" i="17"/>
  <c r="C30" i="17"/>
  <c r="C33" i="16"/>
  <c r="C30" i="16"/>
  <c r="C28" i="16"/>
  <c r="C31" i="15"/>
  <c r="C29" i="15"/>
  <c r="C37" i="14"/>
  <c r="C33" i="14"/>
  <c r="C31" i="14"/>
  <c r="C34" i="13"/>
  <c r="C29" i="13"/>
  <c r="C28" i="12"/>
  <c r="C37" i="11"/>
  <c r="C33" i="11"/>
  <c r="C32" i="11"/>
  <c r="C34" i="10"/>
  <c r="C33" i="10"/>
  <c r="C32" i="10"/>
  <c r="C21" i="19"/>
  <c r="C20" i="18"/>
  <c r="C18" i="18"/>
  <c r="C20" i="16"/>
  <c r="C16" i="16"/>
  <c r="C18" i="15"/>
  <c r="C16" i="15"/>
  <c r="C16" i="14"/>
  <c r="C20" i="13"/>
  <c r="C16" i="13"/>
  <c r="C21" i="12"/>
  <c r="C16" i="12"/>
  <c r="C18" i="11"/>
  <c r="C16" i="11"/>
  <c r="C23" i="10"/>
  <c r="C18" i="10"/>
  <c r="C16" i="10"/>
  <c r="C16" i="5"/>
  <c r="C92" i="3"/>
  <c r="C93" i="3"/>
  <c r="C94" i="3"/>
  <c r="C95" i="3"/>
  <c r="C96" i="3"/>
  <c r="C78" i="3"/>
  <c r="C79" i="3"/>
  <c r="C81" i="3"/>
  <c r="C83" i="3"/>
  <c r="C84" i="3"/>
  <c r="C69" i="3"/>
  <c r="C70" i="3"/>
  <c r="C72" i="3"/>
  <c r="C73" i="3"/>
  <c r="C74" i="3"/>
  <c r="C75" i="3"/>
  <c r="C50" i="3"/>
  <c r="C51" i="3"/>
  <c r="C52" i="3"/>
  <c r="C49" i="3"/>
  <c r="C43" i="3"/>
  <c r="C44" i="3"/>
  <c r="C45" i="3"/>
  <c r="C46" i="3"/>
  <c r="C47" i="3"/>
  <c r="C34" i="3"/>
  <c r="C32" i="3"/>
  <c r="C20" i="3"/>
  <c r="C18" i="3"/>
  <c r="C17" i="3"/>
  <c r="B62" i="2"/>
  <c r="B63" i="2"/>
  <c r="B64" i="2"/>
  <c r="B65" i="2"/>
  <c r="B66" i="2"/>
  <c r="B50" i="2"/>
  <c r="B51" i="2"/>
  <c r="B53" i="2"/>
  <c r="B54" i="2"/>
  <c r="B55" i="2"/>
  <c r="B56" i="2"/>
  <c r="B40" i="2"/>
  <c r="B41" i="2"/>
  <c r="B43" i="2"/>
  <c r="B44" i="2"/>
  <c r="B45" i="2"/>
  <c r="B46" i="2"/>
  <c r="B22" i="2"/>
  <c r="B23" i="2"/>
  <c r="B24" i="2"/>
  <c r="B21" i="2"/>
  <c r="B15" i="2"/>
  <c r="B16" i="2"/>
  <c r="B17" i="2"/>
  <c r="B18" i="2"/>
  <c r="B14" i="2"/>
  <c r="D67" i="9"/>
  <c r="D68" i="9"/>
  <c r="D69" i="9"/>
  <c r="D70" i="9"/>
  <c r="D71" i="9"/>
  <c r="D66" i="9"/>
  <c r="C91" i="16" s="1"/>
  <c r="D57" i="9"/>
  <c r="D58" i="9"/>
  <c r="D59" i="9"/>
  <c r="C80" i="12" s="1"/>
  <c r="D60" i="9"/>
  <c r="D61" i="9"/>
  <c r="C73" i="9" s="1"/>
  <c r="D62" i="9"/>
  <c r="D63" i="9"/>
  <c r="D56" i="9"/>
  <c r="C77" i="19" s="1"/>
  <c r="D47" i="9"/>
  <c r="D48" i="9"/>
  <c r="D49" i="9"/>
  <c r="C71" i="3" s="1"/>
  <c r="D51" i="9"/>
  <c r="D52" i="9"/>
  <c r="D53" i="9"/>
  <c r="D46" i="9"/>
  <c r="C68" i="3" s="1"/>
  <c r="D35" i="9"/>
  <c r="D36" i="9"/>
  <c r="D37" i="9"/>
  <c r="D38" i="9"/>
  <c r="D39" i="9"/>
  <c r="D40" i="9"/>
  <c r="D41" i="9"/>
  <c r="D42" i="9"/>
  <c r="D43" i="9"/>
  <c r="D34" i="9"/>
  <c r="B27" i="2" s="1"/>
  <c r="D29" i="9"/>
  <c r="D30" i="9"/>
  <c r="D31" i="9"/>
  <c r="D28" i="9"/>
  <c r="D22" i="9"/>
  <c r="D23" i="9"/>
  <c r="D24" i="9"/>
  <c r="D25" i="9"/>
  <c r="D26" i="9"/>
  <c r="D21" i="9"/>
  <c r="C42" i="16" s="1"/>
  <c r="U18" i="4"/>
  <c r="C23" i="18" s="1"/>
  <c r="U20" i="4"/>
  <c r="U21" i="4"/>
  <c r="C37" i="19" s="1"/>
  <c r="U17" i="4"/>
  <c r="S18" i="4"/>
  <c r="C22" i="12" s="1"/>
  <c r="S20" i="4"/>
  <c r="S21" i="4"/>
  <c r="C36" i="17" s="1"/>
  <c r="S17" i="4"/>
  <c r="Q18" i="4"/>
  <c r="C21" i="17" s="1"/>
  <c r="Q20" i="4"/>
  <c r="Q21" i="4"/>
  <c r="C35" i="16" s="1"/>
  <c r="Q17" i="4"/>
  <c r="O18" i="4"/>
  <c r="C20" i="19" s="1"/>
  <c r="O20" i="4"/>
  <c r="O21" i="4"/>
  <c r="C34" i="14" s="1"/>
  <c r="O17" i="4"/>
  <c r="M18" i="4"/>
  <c r="C19" i="14" s="1"/>
  <c r="M20" i="4"/>
  <c r="M21" i="4"/>
  <c r="C33" i="17" s="1"/>
  <c r="M17" i="4"/>
  <c r="K18" i="4"/>
  <c r="C18" i="5" s="1"/>
  <c r="K20" i="4"/>
  <c r="K21" i="4"/>
  <c r="C32" i="12" s="1"/>
  <c r="K17" i="4"/>
  <c r="I18" i="4"/>
  <c r="C17" i="17" s="1"/>
  <c r="I20" i="4"/>
  <c r="I21" i="4"/>
  <c r="C31" i="3" s="1"/>
  <c r="I17" i="4"/>
  <c r="G18" i="4"/>
  <c r="C16" i="3" s="1"/>
  <c r="G20" i="4"/>
  <c r="G21" i="4"/>
  <c r="C30" i="15" s="1"/>
  <c r="G17" i="4"/>
  <c r="E18" i="4"/>
  <c r="C15" i="16" s="1"/>
  <c r="E20" i="4"/>
  <c r="E21" i="4"/>
  <c r="C29" i="19" s="1"/>
  <c r="E17" i="4"/>
  <c r="C14" i="16"/>
  <c r="C20" i="4"/>
  <c r="C21" i="4"/>
  <c r="C28" i="19" s="1"/>
  <c r="N62" i="2"/>
  <c r="N63" i="2"/>
  <c r="N64" i="2"/>
  <c r="N65" i="2"/>
  <c r="N66" i="2"/>
  <c r="N50" i="2"/>
  <c r="N51" i="2"/>
  <c r="N52" i="2"/>
  <c r="N53" i="2"/>
  <c r="N54" i="2"/>
  <c r="N55" i="2"/>
  <c r="N56" i="2"/>
  <c r="N49" i="2"/>
  <c r="N40" i="2"/>
  <c r="N41" i="2"/>
  <c r="N42" i="2"/>
  <c r="N43" i="2"/>
  <c r="N44" i="2"/>
  <c r="N45" i="2"/>
  <c r="N46" i="2"/>
  <c r="N39" i="2"/>
  <c r="N27" i="2"/>
  <c r="N22" i="2"/>
  <c r="N23" i="2"/>
  <c r="N24"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2" i="2"/>
  <c r="M23" i="2"/>
  <c r="M24"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2" i="2"/>
  <c r="L23" i="2"/>
  <c r="L24"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2" i="2"/>
  <c r="K23" i="2"/>
  <c r="K24"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2" i="2"/>
  <c r="J23"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2" i="2"/>
  <c r="I23" i="2"/>
  <c r="I24"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3" i="2"/>
  <c r="H24"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3" i="2"/>
  <c r="G24"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2" i="2"/>
  <c r="F23" i="2"/>
  <c r="F24"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3" i="2"/>
  <c r="E24"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2" i="2"/>
  <c r="D23" i="2"/>
  <c r="D24"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2" i="2"/>
  <c r="C23" i="2"/>
  <c r="C24" i="2"/>
  <c r="C21" i="2"/>
  <c r="C14" i="2"/>
  <c r="C15" i="2"/>
  <c r="C16" i="2"/>
  <c r="C17" i="2"/>
  <c r="C18" i="2"/>
  <c r="C13" i="2"/>
  <c r="D54" i="3"/>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D54" i="19" s="1"/>
  <c r="E52" i="19"/>
  <c r="B52" i="19"/>
  <c r="E51" i="19"/>
  <c r="B51" i="19"/>
  <c r="E50" i="19"/>
  <c r="B50" i="19"/>
  <c r="E49" i="19"/>
  <c r="B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D39" i="19" s="1"/>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B52" i="18"/>
  <c r="E51" i="18"/>
  <c r="B51" i="18"/>
  <c r="E50" i="18"/>
  <c r="B50" i="18"/>
  <c r="E49" i="18"/>
  <c r="B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B52" i="17"/>
  <c r="E51" i="17"/>
  <c r="B51" i="17"/>
  <c r="E50" i="17"/>
  <c r="B50" i="17"/>
  <c r="E49" i="17"/>
  <c r="B49" i="17"/>
  <c r="E47" i="17"/>
  <c r="B47" i="17"/>
  <c r="E46" i="17"/>
  <c r="B46" i="17"/>
  <c r="E45" i="17"/>
  <c r="B45" i="17"/>
  <c r="E44" i="17"/>
  <c r="B44" i="17"/>
  <c r="E43" i="17"/>
  <c r="D54" i="17" s="1"/>
  <c r="B43" i="17"/>
  <c r="E42" i="17"/>
  <c r="B42" i="17"/>
  <c r="D38" i="17"/>
  <c r="E37" i="17"/>
  <c r="B37" i="17"/>
  <c r="E36" i="17"/>
  <c r="B36" i="17"/>
  <c r="E35" i="17"/>
  <c r="B35" i="17"/>
  <c r="E34" i="17"/>
  <c r="B34" i="17"/>
  <c r="E33" i="17"/>
  <c r="B33" i="17"/>
  <c r="E32" i="17"/>
  <c r="B32" i="17"/>
  <c r="E31" i="17"/>
  <c r="B31" i="17"/>
  <c r="E30" i="17"/>
  <c r="B30" i="17"/>
  <c r="E29" i="17"/>
  <c r="B29" i="17"/>
  <c r="E28" i="17"/>
  <c r="D39" i="17" s="1"/>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B52" i="16"/>
  <c r="E51" i="16"/>
  <c r="B51" i="16"/>
  <c r="E50" i="16"/>
  <c r="B50" i="16"/>
  <c r="E49" i="16"/>
  <c r="B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D39" i="16" s="1"/>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B51" i="15"/>
  <c r="E50" i="15"/>
  <c r="B50" i="15"/>
  <c r="E49" i="15"/>
  <c r="B49" i="15"/>
  <c r="E47" i="15"/>
  <c r="B47" i="15"/>
  <c r="E46" i="15"/>
  <c r="B46" i="15"/>
  <c r="E45" i="15"/>
  <c r="B45" i="15"/>
  <c r="E44" i="15"/>
  <c r="B44" i="15"/>
  <c r="E43" i="15"/>
  <c r="D54" i="15" s="1"/>
  <c r="B43" i="15"/>
  <c r="E42" i="15"/>
  <c r="B42" i="15"/>
  <c r="D38" i="15"/>
  <c r="E37" i="15"/>
  <c r="B37" i="15"/>
  <c r="E36" i="15"/>
  <c r="B36" i="15"/>
  <c r="E35" i="15"/>
  <c r="B35" i="15"/>
  <c r="E34" i="15"/>
  <c r="B34" i="15"/>
  <c r="E33" i="15"/>
  <c r="B33" i="15"/>
  <c r="E32" i="15"/>
  <c r="B32" i="15"/>
  <c r="E31" i="15"/>
  <c r="B31" i="15"/>
  <c r="E30" i="15"/>
  <c r="B30" i="15"/>
  <c r="E29" i="15"/>
  <c r="B29" i="15"/>
  <c r="E28" i="15"/>
  <c r="D39" i="15" s="1"/>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B52" i="14"/>
  <c r="E51" i="14"/>
  <c r="B51" i="14"/>
  <c r="E50" i="14"/>
  <c r="B50" i="14"/>
  <c r="E49" i="14"/>
  <c r="B49" i="14"/>
  <c r="E47" i="14"/>
  <c r="B47" i="14"/>
  <c r="E46" i="14"/>
  <c r="B46" i="14"/>
  <c r="E45" i="14"/>
  <c r="B45" i="14"/>
  <c r="E44" i="14"/>
  <c r="B44" i="14"/>
  <c r="E43" i="14"/>
  <c r="B43" i="14"/>
  <c r="E42" i="14"/>
  <c r="D54" i="14" s="1"/>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D54" i="13" s="1"/>
  <c r="E52" i="13"/>
  <c r="B52" i="13"/>
  <c r="E51" i="13"/>
  <c r="B51" i="13"/>
  <c r="E50" i="13"/>
  <c r="B50" i="13"/>
  <c r="E49" i="13"/>
  <c r="B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D54" i="12" s="1"/>
  <c r="E52" i="12"/>
  <c r="B52" i="12"/>
  <c r="E51" i="12"/>
  <c r="B51" i="12"/>
  <c r="E50" i="12"/>
  <c r="B50" i="12"/>
  <c r="E49" i="12"/>
  <c r="B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D54" i="11" s="1"/>
  <c r="E52" i="11"/>
  <c r="B52" i="11"/>
  <c r="E51" i="11"/>
  <c r="B51" i="11"/>
  <c r="E50" i="11"/>
  <c r="B50" i="11"/>
  <c r="E49" i="11"/>
  <c r="B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B52" i="10"/>
  <c r="E51" i="10"/>
  <c r="B51" i="10"/>
  <c r="E50" i="10"/>
  <c r="B50" i="10"/>
  <c r="E49" i="10"/>
  <c r="B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D39" i="10" s="1"/>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H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H74" i="5" s="1"/>
  <c r="G75" i="5"/>
  <c r="G75" i="10" s="1"/>
  <c r="G75" i="11" s="1"/>
  <c r="G68" i="5"/>
  <c r="G68" i="10" s="1"/>
  <c r="G68" i="11" s="1"/>
  <c r="G68" i="12" s="1"/>
  <c r="G68" i="13" s="1"/>
  <c r="G68" i="14" s="1"/>
  <c r="G68" i="15" s="1"/>
  <c r="G68" i="16" s="1"/>
  <c r="G68" i="17" s="1"/>
  <c r="G68" i="18" s="1"/>
  <c r="G68" i="19" s="1"/>
  <c r="G65" i="5"/>
  <c r="G65" i="10" s="1"/>
  <c r="G65" i="11" s="1"/>
  <c r="G66" i="5"/>
  <c r="G66" i="10" s="1"/>
  <c r="G66" i="11" s="1"/>
  <c r="G50" i="5"/>
  <c r="G50" i="10" s="1"/>
  <c r="G50" i="11" s="1"/>
  <c r="G51" i="5"/>
  <c r="G51" i="10" s="1"/>
  <c r="G51" i="11" s="1"/>
  <c r="G51" i="12" s="1"/>
  <c r="G52" i="5"/>
  <c r="G52" i="10" s="1"/>
  <c r="G49" i="5"/>
  <c r="G49" i="10" s="1"/>
  <c r="G49" i="11" s="1"/>
  <c r="G43" i="5"/>
  <c r="G43" i="10" s="1"/>
  <c r="G44" i="5"/>
  <c r="H44" i="5" s="1"/>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28" i="5"/>
  <c r="G28" i="10" s="1"/>
  <c r="G28" i="11"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H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H65" i="5"/>
  <c r="B65" i="5"/>
  <c r="E64" i="5"/>
  <c r="B64" i="5"/>
  <c r="E63" i="5"/>
  <c r="B63" i="5"/>
  <c r="E62" i="5"/>
  <c r="B62" i="5"/>
  <c r="E61" i="5"/>
  <c r="B61" i="5"/>
  <c r="E60" i="5"/>
  <c r="B60" i="5"/>
  <c r="E59" i="5"/>
  <c r="B59" i="5"/>
  <c r="E57" i="5"/>
  <c r="B57" i="5"/>
  <c r="D53" i="5"/>
  <c r="E52" i="5"/>
  <c r="B52" i="5"/>
  <c r="E51" i="5"/>
  <c r="B51" i="5"/>
  <c r="E50" i="5"/>
  <c r="I50" i="5"/>
  <c r="B50" i="5"/>
  <c r="E49" i="5"/>
  <c r="I49" i="5" s="1"/>
  <c r="B49" i="5"/>
  <c r="E47" i="5"/>
  <c r="B47" i="5"/>
  <c r="E46" i="5"/>
  <c r="B46" i="5"/>
  <c r="E45" i="5"/>
  <c r="I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50" i="3"/>
  <c r="G51" i="3"/>
  <c r="G49" i="3"/>
  <c r="G43" i="3"/>
  <c r="G44" i="3"/>
  <c r="G45" i="3"/>
  <c r="G46" i="3"/>
  <c r="G47" i="3"/>
  <c r="G42" i="3"/>
  <c r="G37" i="3"/>
  <c r="G29" i="3"/>
  <c r="G30" i="3"/>
  <c r="G31" i="3"/>
  <c r="G32" i="3"/>
  <c r="G33" i="3"/>
  <c r="G34" i="3"/>
  <c r="G35" i="3"/>
  <c r="G36" i="3"/>
  <c r="G28" i="3"/>
  <c r="C82" i="13" l="1"/>
  <c r="C82" i="17"/>
  <c r="C82" i="3"/>
  <c r="C86" i="3" s="1"/>
  <c r="C82" i="11"/>
  <c r="H82" i="11" s="1"/>
  <c r="C82" i="15"/>
  <c r="C82" i="19"/>
  <c r="C82" i="18"/>
  <c r="C68" i="16"/>
  <c r="H68" i="16" s="1"/>
  <c r="C68" i="15"/>
  <c r="H68" i="15" s="1"/>
  <c r="C68" i="14"/>
  <c r="H68" i="14" s="1"/>
  <c r="B39" i="2"/>
  <c r="C68" i="13"/>
  <c r="C68" i="12"/>
  <c r="C68" i="11"/>
  <c r="C68" i="19"/>
  <c r="C68" i="10"/>
  <c r="I68" i="10" s="1"/>
  <c r="C68" i="18"/>
  <c r="H68" i="18" s="1"/>
  <c r="B49" i="2"/>
  <c r="C80" i="19"/>
  <c r="C80" i="14"/>
  <c r="C80" i="13"/>
  <c r="C91" i="13"/>
  <c r="H91" i="13" s="1"/>
  <c r="C91" i="5"/>
  <c r="C91" i="17"/>
  <c r="C98" i="17" s="1"/>
  <c r="D98" i="19"/>
  <c r="C8" i="19" s="1"/>
  <c r="B61" i="2"/>
  <c r="C91" i="3"/>
  <c r="C91" i="11"/>
  <c r="C91" i="15"/>
  <c r="H91" i="15" s="1"/>
  <c r="C91" i="19"/>
  <c r="C98" i="19" s="1"/>
  <c r="C91" i="10"/>
  <c r="I91" i="10" s="1"/>
  <c r="C91" i="14"/>
  <c r="I91" i="14" s="1"/>
  <c r="C91" i="18"/>
  <c r="C91" i="12"/>
  <c r="C71" i="5"/>
  <c r="C71" i="10"/>
  <c r="C71" i="11"/>
  <c r="C71" i="12"/>
  <c r="C71" i="13"/>
  <c r="C71" i="14"/>
  <c r="C71" i="15"/>
  <c r="C71" i="16"/>
  <c r="C71" i="17"/>
  <c r="C71" i="18"/>
  <c r="C71" i="19"/>
  <c r="B42" i="2"/>
  <c r="C80" i="10"/>
  <c r="C80" i="18"/>
  <c r="B52" i="2"/>
  <c r="C80" i="5"/>
  <c r="C80" i="17"/>
  <c r="C80" i="16"/>
  <c r="C80" i="3"/>
  <c r="C80" i="15"/>
  <c r="C77" i="3"/>
  <c r="C77" i="5"/>
  <c r="C77" i="10"/>
  <c r="H77" i="10" s="1"/>
  <c r="C77" i="11"/>
  <c r="C77" i="12"/>
  <c r="I77" i="12" s="1"/>
  <c r="C77" i="13"/>
  <c r="H77" i="13" s="1"/>
  <c r="C77" i="14"/>
  <c r="C77" i="15"/>
  <c r="H77" i="15" s="1"/>
  <c r="C77" i="16"/>
  <c r="C77" i="17"/>
  <c r="C77" i="18"/>
  <c r="C15" i="19"/>
  <c r="C15" i="5"/>
  <c r="C15" i="17"/>
  <c r="C15" i="11"/>
  <c r="H15" i="11" s="1"/>
  <c r="C58" i="19"/>
  <c r="C58" i="17"/>
  <c r="C58" i="15"/>
  <c r="C58" i="13"/>
  <c r="C58" i="11"/>
  <c r="C58" i="5"/>
  <c r="C58" i="14"/>
  <c r="C58" i="16"/>
  <c r="C58" i="12"/>
  <c r="C58" i="10"/>
  <c r="C58" i="3"/>
  <c r="C58" i="18"/>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H58" i="17"/>
  <c r="B28" i="2"/>
  <c r="G58" i="19"/>
  <c r="I58" i="18"/>
  <c r="H58" i="18"/>
  <c r="O35" i="2"/>
  <c r="E67" i="2"/>
  <c r="O46" i="2"/>
  <c r="P46" i="2" s="1"/>
  <c r="O66" i="2"/>
  <c r="O45" i="2"/>
  <c r="P45" i="2" s="1"/>
  <c r="O44" i="2"/>
  <c r="P44" i="2" s="1"/>
  <c r="O36" i="2"/>
  <c r="H79" i="5"/>
  <c r="I95" i="5"/>
  <c r="I51" i="10"/>
  <c r="I93" i="5"/>
  <c r="I82" i="10"/>
  <c r="I52" i="5"/>
  <c r="I81" i="5"/>
  <c r="H65" i="11"/>
  <c r="G65" i="12"/>
  <c r="G65" i="13" s="1"/>
  <c r="G65" i="14" s="1"/>
  <c r="G65" i="15" s="1"/>
  <c r="G65" i="16" s="1"/>
  <c r="G65" i="17" s="1"/>
  <c r="G65" i="18" s="1"/>
  <c r="G65" i="19" s="1"/>
  <c r="H65" i="19" s="1"/>
  <c r="G84" i="12"/>
  <c r="G84" i="13" s="1"/>
  <c r="H84" i="1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I75" i="11"/>
  <c r="G96" i="11"/>
  <c r="H96" i="10"/>
  <c r="G21" i="13"/>
  <c r="G21" i="14" s="1"/>
  <c r="G21" i="15" s="1"/>
  <c r="G21" i="16" s="1"/>
  <c r="G21" i="17" s="1"/>
  <c r="G21" i="18" s="1"/>
  <c r="G21" i="19" s="1"/>
  <c r="I21" i="19" s="1"/>
  <c r="I21" i="12"/>
  <c r="G52" i="11"/>
  <c r="I52" i="11" s="1"/>
  <c r="H52" i="10"/>
  <c r="G72" i="13"/>
  <c r="I72" i="13" s="1"/>
  <c r="I72" i="12"/>
  <c r="G93" i="12"/>
  <c r="G93" i="13" s="1"/>
  <c r="G93" i="14" s="1"/>
  <c r="G93" i="15" s="1"/>
  <c r="G93" i="16" s="1"/>
  <c r="G93" i="17" s="1"/>
  <c r="H93" i="11"/>
  <c r="G30" i="15"/>
  <c r="G30" i="16" s="1"/>
  <c r="G30" i="17" s="1"/>
  <c r="G30" i="18" s="1"/>
  <c r="G30" i="19" s="1"/>
  <c r="H30" i="19" s="1"/>
  <c r="I73" i="12"/>
  <c r="G73" i="13"/>
  <c r="H73" i="13" s="1"/>
  <c r="H47" i="10"/>
  <c r="G47" i="11"/>
  <c r="I50" i="11"/>
  <c r="G50" i="12"/>
  <c r="G50" i="13" s="1"/>
  <c r="I50" i="13" s="1"/>
  <c r="G70" i="12"/>
  <c r="G70" i="13" s="1"/>
  <c r="G70" i="14" s="1"/>
  <c r="G70" i="15" s="1"/>
  <c r="G70" i="16" s="1"/>
  <c r="G70" i="17" s="1"/>
  <c r="H70" i="11"/>
  <c r="G79" i="18"/>
  <c r="G79" i="19" s="1"/>
  <c r="H79" i="19" s="1"/>
  <c r="I79" i="17"/>
  <c r="G42" i="13"/>
  <c r="G42" i="14" s="1"/>
  <c r="G42" i="15" s="1"/>
  <c r="G42" i="16" s="1"/>
  <c r="H42" i="16" s="1"/>
  <c r="G82" i="12"/>
  <c r="H82" i="12" s="1"/>
  <c r="G32" i="11"/>
  <c r="G32" i="12" s="1"/>
  <c r="G32" i="13" s="1"/>
  <c r="G32" i="14" s="1"/>
  <c r="G32" i="15" s="1"/>
  <c r="G32" i="16" s="1"/>
  <c r="G32" i="17" s="1"/>
  <c r="G32" i="18" s="1"/>
  <c r="G32" i="19" s="1"/>
  <c r="H32" i="19" s="1"/>
  <c r="H32" i="10"/>
  <c r="G81" i="14"/>
  <c r="G81" i="15" s="1"/>
  <c r="G81" i="16" s="1"/>
  <c r="H81" i="13"/>
  <c r="G34" i="18"/>
  <c r="G34" i="19" s="1"/>
  <c r="H34" i="17"/>
  <c r="H46" i="10"/>
  <c r="G46" i="11"/>
  <c r="H69" i="10"/>
  <c r="G69" i="11"/>
  <c r="G69" i="12" s="1"/>
  <c r="G49" i="12"/>
  <c r="G49" i="13" s="1"/>
  <c r="G49" i="14" s="1"/>
  <c r="G49" i="15" s="1"/>
  <c r="G49" i="16" s="1"/>
  <c r="G49" i="17" s="1"/>
  <c r="I49" i="17" s="1"/>
  <c r="H49" i="11"/>
  <c r="I18" i="18"/>
  <c r="G18" i="19"/>
  <c r="H78" i="10"/>
  <c r="G78" i="11"/>
  <c r="H45" i="17"/>
  <c r="G45" i="18"/>
  <c r="G45" i="19" s="1"/>
  <c r="H45" i="19" s="1"/>
  <c r="G66" i="12"/>
  <c r="G66" i="13" s="1"/>
  <c r="H66" i="11"/>
  <c r="I66" i="11"/>
  <c r="G77" i="14"/>
  <c r="G77" i="15" s="1"/>
  <c r="G77" i="16" s="1"/>
  <c r="G98" i="10"/>
  <c r="G91" i="11"/>
  <c r="G91" i="12" s="1"/>
  <c r="G91" i="13" s="1"/>
  <c r="G91" i="14" s="1"/>
  <c r="G91" i="15" s="1"/>
  <c r="G91" i="16" s="1"/>
  <c r="G91" i="17" s="1"/>
  <c r="G51" i="13"/>
  <c r="H51" i="12"/>
  <c r="H33" i="17"/>
  <c r="I16" i="13"/>
  <c r="H33" i="11"/>
  <c r="H79" i="11"/>
  <c r="I84" i="5"/>
  <c r="G74" i="10"/>
  <c r="G74" i="11" s="1"/>
  <c r="G94" i="11"/>
  <c r="I94" i="11" s="1"/>
  <c r="H35" i="16"/>
  <c r="G44" i="10"/>
  <c r="G44" i="11" s="1"/>
  <c r="G54" i="11" s="1"/>
  <c r="I84" i="13"/>
  <c r="H17" i="17"/>
  <c r="H20" i="13"/>
  <c r="H20" i="18"/>
  <c r="H29" i="19"/>
  <c r="H37" i="19"/>
  <c r="I16" i="16"/>
  <c r="P43" i="2"/>
  <c r="I15" i="5"/>
  <c r="H20" i="16"/>
  <c r="H68" i="10"/>
  <c r="H68" i="12"/>
  <c r="H68" i="13"/>
  <c r="H36" i="17"/>
  <c r="H15" i="17"/>
  <c r="B33" i="2"/>
  <c r="C37" i="5"/>
  <c r="I37" i="5" s="1"/>
  <c r="C37" i="3"/>
  <c r="C37" i="12"/>
  <c r="C37" i="17"/>
  <c r="I37" i="17" s="1"/>
  <c r="C37" i="15"/>
  <c r="C37" i="18"/>
  <c r="H37" i="18" s="1"/>
  <c r="C37" i="10"/>
  <c r="I37" i="10" s="1"/>
  <c r="C37" i="13"/>
  <c r="H37" i="13" s="1"/>
  <c r="C37" i="16"/>
  <c r="H37" i="16" s="1"/>
  <c r="C36" i="12"/>
  <c r="C36" i="14"/>
  <c r="H36" i="14" s="1"/>
  <c r="C36" i="18"/>
  <c r="C36" i="10"/>
  <c r="H36" i="10" s="1"/>
  <c r="C36" i="16"/>
  <c r="H36" i="16" s="1"/>
  <c r="C36" i="3"/>
  <c r="C36" i="5"/>
  <c r="I36" i="5" s="1"/>
  <c r="C36" i="13"/>
  <c r="I36" i="13" s="1"/>
  <c r="C36" i="15"/>
  <c r="I36" i="15" s="1"/>
  <c r="C36" i="19"/>
  <c r="C36" i="11"/>
  <c r="H36" i="11" s="1"/>
  <c r="C35" i="10"/>
  <c r="H35" i="10" s="1"/>
  <c r="C35" i="15"/>
  <c r="I35" i="15" s="1"/>
  <c r="C35" i="3"/>
  <c r="C35" i="12"/>
  <c r="H35" i="12" s="1"/>
  <c r="C35" i="5"/>
  <c r="I35" i="5" s="1"/>
  <c r="C35" i="18"/>
  <c r="H35" i="18" s="1"/>
  <c r="C35" i="14"/>
  <c r="H35" i="14" s="1"/>
  <c r="C35" i="17"/>
  <c r="H35" i="17" s="1"/>
  <c r="C35" i="19"/>
  <c r="C35" i="11"/>
  <c r="H35" i="11" s="1"/>
  <c r="C35" i="13"/>
  <c r="H35" i="13" s="1"/>
  <c r="C34" i="5"/>
  <c r="H34" i="5" s="1"/>
  <c r="C34" i="12"/>
  <c r="I34" i="12" s="1"/>
  <c r="C34" i="16"/>
  <c r="I34" i="16" s="1"/>
  <c r="C34" i="19"/>
  <c r="C34" i="15"/>
  <c r="C34" i="18"/>
  <c r="C34" i="11"/>
  <c r="C33" i="3"/>
  <c r="C33" i="15"/>
  <c r="H33" i="15" s="1"/>
  <c r="C33" i="19"/>
  <c r="H33" i="19" s="1"/>
  <c r="C33" i="5"/>
  <c r="H33" i="5" s="1"/>
  <c r="C33" i="13"/>
  <c r="C33" i="18"/>
  <c r="H33" i="18" s="1"/>
  <c r="C33" i="12"/>
  <c r="H33" i="12" s="1"/>
  <c r="C32" i="18"/>
  <c r="C32" i="5"/>
  <c r="C32" i="17"/>
  <c r="C32" i="14"/>
  <c r="C32" i="15"/>
  <c r="C32" i="16"/>
  <c r="C32" i="13"/>
  <c r="C31" i="11"/>
  <c r="I31" i="11" s="1"/>
  <c r="C31" i="12"/>
  <c r="C31" i="13"/>
  <c r="C31" i="16"/>
  <c r="H31" i="16" s="1"/>
  <c r="C31" i="17"/>
  <c r="H31" i="17" s="1"/>
  <c r="C31" i="18"/>
  <c r="C31" i="19"/>
  <c r="C31" i="10"/>
  <c r="H31" i="10" s="1"/>
  <c r="C31" i="5"/>
  <c r="V21" i="4"/>
  <c r="C30" i="5"/>
  <c r="I30" i="5" s="1"/>
  <c r="C30" i="10"/>
  <c r="H30" i="10" s="1"/>
  <c r="C30" i="11"/>
  <c r="C30" i="12"/>
  <c r="C30" i="3"/>
  <c r="C30" i="13"/>
  <c r="C30" i="14"/>
  <c r="I30" i="14" s="1"/>
  <c r="C29" i="14"/>
  <c r="C29" i="5"/>
  <c r="C29" i="3"/>
  <c r="C29" i="10"/>
  <c r="C29" i="16"/>
  <c r="C39" i="16" s="1"/>
  <c r="C29" i="11"/>
  <c r="I29" i="11" s="1"/>
  <c r="C29" i="17"/>
  <c r="I29" i="17" s="1"/>
  <c r="C29" i="18"/>
  <c r="I29" i="18" s="1"/>
  <c r="C29" i="12"/>
  <c r="C23" i="3"/>
  <c r="C23" i="13"/>
  <c r="I23" i="13" s="1"/>
  <c r="C23" i="16"/>
  <c r="I23" i="16" s="1"/>
  <c r="C23" i="19"/>
  <c r="C23" i="11"/>
  <c r="H23" i="11" s="1"/>
  <c r="C23" i="14"/>
  <c r="C23" i="17"/>
  <c r="H23" i="17" s="1"/>
  <c r="C23" i="5"/>
  <c r="I23" i="5" s="1"/>
  <c r="C23" i="12"/>
  <c r="I23" i="12" s="1"/>
  <c r="C23" i="15"/>
  <c r="C22" i="17"/>
  <c r="I22" i="17" s="1"/>
  <c r="C22" i="19"/>
  <c r="H22" i="19" s="1"/>
  <c r="C22" i="5"/>
  <c r="C22" i="15"/>
  <c r="I22" i="15" s="1"/>
  <c r="C22" i="11"/>
  <c r="H22" i="11" s="1"/>
  <c r="C22" i="13"/>
  <c r="H22" i="13" s="1"/>
  <c r="C22" i="3"/>
  <c r="C22" i="18"/>
  <c r="C22" i="10"/>
  <c r="H22" i="10" s="1"/>
  <c r="C22" i="14"/>
  <c r="H22" i="14" s="1"/>
  <c r="C22" i="16"/>
  <c r="I22" i="16" s="1"/>
  <c r="C21" i="5"/>
  <c r="C21" i="14"/>
  <c r="C21" i="3"/>
  <c r="C21" i="16"/>
  <c r="C21" i="11"/>
  <c r="H21" i="11" s="1"/>
  <c r="C21" i="18"/>
  <c r="C21" i="13"/>
  <c r="C21" i="10"/>
  <c r="H21" i="10" s="1"/>
  <c r="C21" i="15"/>
  <c r="C20" i="5"/>
  <c r="C20" i="12"/>
  <c r="H20" i="12" s="1"/>
  <c r="C20" i="15"/>
  <c r="H20" i="15" s="1"/>
  <c r="C20" i="14"/>
  <c r="H20" i="14" s="1"/>
  <c r="C20" i="17"/>
  <c r="H20" i="17" s="1"/>
  <c r="C20" i="11"/>
  <c r="I20" i="11" s="1"/>
  <c r="C20" i="10"/>
  <c r="H20" i="10" s="1"/>
  <c r="C19" i="13"/>
  <c r="C19" i="17"/>
  <c r="H19" i="17" s="1"/>
  <c r="C19" i="12"/>
  <c r="I19" i="12" s="1"/>
  <c r="C19" i="18"/>
  <c r="H19" i="18" s="1"/>
  <c r="C19" i="16"/>
  <c r="C19" i="10"/>
  <c r="C19" i="11"/>
  <c r="I19" i="11" s="1"/>
  <c r="C19" i="3"/>
  <c r="C19" i="5"/>
  <c r="I19" i="5" s="1"/>
  <c r="C19" i="15"/>
  <c r="H19" i="15" s="1"/>
  <c r="C19" i="19"/>
  <c r="I19" i="19" s="1"/>
  <c r="C18" i="17"/>
  <c r="I18" i="17" s="1"/>
  <c r="C18" i="16"/>
  <c r="C18" i="14"/>
  <c r="C18" i="13"/>
  <c r="C18" i="12"/>
  <c r="I18" i="12" s="1"/>
  <c r="C18" i="19"/>
  <c r="C17" i="5"/>
  <c r="C17" i="10"/>
  <c r="C17" i="18"/>
  <c r="C17" i="19"/>
  <c r="H17" i="19" s="1"/>
  <c r="C17" i="11"/>
  <c r="I17" i="11" s="1"/>
  <c r="C17" i="12"/>
  <c r="C17" i="13"/>
  <c r="I17" i="13" s="1"/>
  <c r="C17" i="14"/>
  <c r="H17" i="14" s="1"/>
  <c r="C17" i="15"/>
  <c r="I17" i="15" s="1"/>
  <c r="C17" i="16"/>
  <c r="H17" i="16" s="1"/>
  <c r="C16" i="17"/>
  <c r="H16" i="17" s="1"/>
  <c r="C16" i="18"/>
  <c r="I16" i="18" s="1"/>
  <c r="C16" i="19"/>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C42" i="5"/>
  <c r="I42" i="5" s="1"/>
  <c r="C42" i="13"/>
  <c r="C54" i="13" s="1"/>
  <c r="C42" i="12"/>
  <c r="C54" i="12" s="1"/>
  <c r="C42" i="11"/>
  <c r="I42" i="11" s="1"/>
  <c r="C42" i="15"/>
  <c r="B13" i="2"/>
  <c r="C42" i="3"/>
  <c r="C42" i="10"/>
  <c r="H42" i="10" s="1"/>
  <c r="C42" i="14"/>
  <c r="C54" i="14" s="1"/>
  <c r="C42" i="17"/>
  <c r="C42" i="19"/>
  <c r="C42" i="18"/>
  <c r="C14" i="5"/>
  <c r="C14" i="13"/>
  <c r="I14" i="13" s="1"/>
  <c r="C14" i="17"/>
  <c r="H14" i="17" s="1"/>
  <c r="C14" i="10"/>
  <c r="I14" i="10" s="1"/>
  <c r="C14" i="14"/>
  <c r="I14" i="14" s="1"/>
  <c r="C14" i="18"/>
  <c r="C14" i="3"/>
  <c r="C14" i="11"/>
  <c r="H14" i="11" s="1"/>
  <c r="C14" i="15"/>
  <c r="H14" i="15" s="1"/>
  <c r="C14" i="19"/>
  <c r="I14" i="19" s="1"/>
  <c r="C14" i="12"/>
  <c r="H14" i="12" s="1"/>
  <c r="I70" i="5"/>
  <c r="I45" i="13"/>
  <c r="I68" i="13"/>
  <c r="I49" i="11"/>
  <c r="I84" i="11"/>
  <c r="I81" i="16"/>
  <c r="I51" i="12"/>
  <c r="I81" i="13"/>
  <c r="C54" i="16"/>
  <c r="H79" i="17"/>
  <c r="I44" i="5"/>
  <c r="I73" i="10"/>
  <c r="I72" i="11"/>
  <c r="I81" i="15"/>
  <c r="I65" i="5"/>
  <c r="I46" i="11"/>
  <c r="I83" i="11"/>
  <c r="I70" i="11"/>
  <c r="I81" i="11"/>
  <c r="C98" i="16"/>
  <c r="H52" i="5"/>
  <c r="I47" i="10"/>
  <c r="I69" i="10"/>
  <c r="I68" i="11"/>
  <c r="I78" i="11"/>
  <c r="I92" i="11"/>
  <c r="I79" i="11"/>
  <c r="I74" i="5"/>
  <c r="I78" i="10"/>
  <c r="I94" i="10"/>
  <c r="I77" i="11"/>
  <c r="C98" i="5"/>
  <c r="I43" i="10"/>
  <c r="I74" i="11"/>
  <c r="I68" i="12"/>
  <c r="C98" i="18"/>
  <c r="I83" i="5"/>
  <c r="I46" i="10"/>
  <c r="I45" i="12"/>
  <c r="H81" i="5"/>
  <c r="I66" i="5"/>
  <c r="I52" i="10"/>
  <c r="I47" i="11"/>
  <c r="C98" i="11"/>
  <c r="I93" i="11"/>
  <c r="I73" i="11"/>
  <c r="I82" i="11"/>
  <c r="I68" i="17"/>
  <c r="I75" i="5"/>
  <c r="I43" i="11"/>
  <c r="I65" i="11"/>
  <c r="I81" i="12"/>
  <c r="I94" i="5"/>
  <c r="I45" i="11"/>
  <c r="V18" i="4"/>
  <c r="V20" i="4"/>
  <c r="V17" i="4"/>
  <c r="H29" i="17"/>
  <c r="I36" i="10"/>
  <c r="I15" i="11"/>
  <c r="I30" i="13"/>
  <c r="I17" i="17"/>
  <c r="I36" i="17"/>
  <c r="I20" i="16"/>
  <c r="I37" i="11"/>
  <c r="I36" i="11"/>
  <c r="I18" i="11"/>
  <c r="I30" i="11"/>
  <c r="I20" i="13"/>
  <c r="I31" i="13"/>
  <c r="I34" i="17"/>
  <c r="I37" i="19"/>
  <c r="I21" i="11"/>
  <c r="I36" i="12"/>
  <c r="H18" i="17"/>
  <c r="I33" i="19"/>
  <c r="I22" i="5"/>
  <c r="I17" i="12"/>
  <c r="I31" i="18"/>
  <c r="I30" i="12"/>
  <c r="I17" i="19"/>
  <c r="I32" i="10"/>
  <c r="I31" i="12"/>
  <c r="H37" i="17"/>
  <c r="I35" i="18"/>
  <c r="I36" i="16"/>
  <c r="H18" i="18"/>
  <c r="I20" i="18"/>
  <c r="C39" i="5"/>
  <c r="I17" i="10"/>
  <c r="I15" i="13"/>
  <c r="I35" i="16"/>
  <c r="I36" i="18"/>
  <c r="I29" i="19"/>
  <c r="I33" i="11"/>
  <c r="I33" i="17"/>
  <c r="I17" i="18"/>
  <c r="I16" i="10"/>
  <c r="I22" i="11"/>
  <c r="I16" i="12"/>
  <c r="I35" i="14"/>
  <c r="I36" i="19"/>
  <c r="I23" i="19"/>
  <c r="H23" i="19"/>
  <c r="I68" i="19"/>
  <c r="H68" i="19"/>
  <c r="I15" i="19"/>
  <c r="H15" i="19"/>
  <c r="I20" i="19"/>
  <c r="H20" i="19"/>
  <c r="I35" i="19"/>
  <c r="H35" i="19"/>
  <c r="I16" i="19"/>
  <c r="H16" i="19"/>
  <c r="H31" i="19"/>
  <c r="H36" i="19"/>
  <c r="H36" i="18"/>
  <c r="H17" i="18"/>
  <c r="H31" i="18"/>
  <c r="I19" i="18"/>
  <c r="I23" i="18"/>
  <c r="H23" i="18"/>
  <c r="C8" i="18"/>
  <c r="D54" i="18"/>
  <c r="I19" i="17"/>
  <c r="H68" i="17"/>
  <c r="I45" i="17"/>
  <c r="H83" i="17"/>
  <c r="C8" i="17"/>
  <c r="I15" i="17"/>
  <c r="H16" i="16"/>
  <c r="I19" i="16"/>
  <c r="H19" i="16"/>
  <c r="H18" i="16"/>
  <c r="I18" i="16"/>
  <c r="H14" i="16"/>
  <c r="I45" i="16"/>
  <c r="H45" i="16"/>
  <c r="H34" i="16"/>
  <c r="I15" i="16"/>
  <c r="H15" i="16"/>
  <c r="I37" i="16"/>
  <c r="I70" i="16"/>
  <c r="H22" i="16"/>
  <c r="H33" i="16"/>
  <c r="I33" i="16"/>
  <c r="H65" i="16"/>
  <c r="I65" i="16"/>
  <c r="I83" i="16"/>
  <c r="H23" i="16"/>
  <c r="I29" i="16"/>
  <c r="H79" i="16"/>
  <c r="I79" i="16"/>
  <c r="H91" i="16"/>
  <c r="I91" i="16"/>
  <c r="D54" i="16"/>
  <c r="C8" i="16" s="1"/>
  <c r="I16" i="15"/>
  <c r="H31" i="15"/>
  <c r="I31" i="15"/>
  <c r="I65" i="15"/>
  <c r="I23" i="15"/>
  <c r="H23" i="15"/>
  <c r="H29" i="15"/>
  <c r="I29" i="15"/>
  <c r="I34" i="15"/>
  <c r="H34" i="15"/>
  <c r="I45" i="15"/>
  <c r="H45" i="15"/>
  <c r="H17" i="15"/>
  <c r="H79" i="15"/>
  <c r="I79" i="15"/>
  <c r="I18" i="15"/>
  <c r="H18" i="15"/>
  <c r="C8" i="15"/>
  <c r="H16" i="15"/>
  <c r="H37" i="15"/>
  <c r="I37" i="15"/>
  <c r="H83" i="15"/>
  <c r="I83" i="15"/>
  <c r="I19" i="15"/>
  <c r="H28" i="15"/>
  <c r="H31" i="14"/>
  <c r="I68" i="14"/>
  <c r="I31" i="14"/>
  <c r="H79" i="14"/>
  <c r="I79" i="14"/>
  <c r="H65" i="14"/>
  <c r="I65" i="14"/>
  <c r="H33" i="14"/>
  <c r="I33" i="14"/>
  <c r="I15" i="14"/>
  <c r="H18" i="14"/>
  <c r="I18" i="14"/>
  <c r="I23" i="14"/>
  <c r="H23" i="14"/>
  <c r="H29" i="14"/>
  <c r="I29" i="14"/>
  <c r="I34" i="14"/>
  <c r="H34" i="14"/>
  <c r="I45" i="14"/>
  <c r="H45" i="14"/>
  <c r="C8" i="14"/>
  <c r="H37" i="14"/>
  <c r="I37" i="14"/>
  <c r="I19" i="14"/>
  <c r="H19" i="14"/>
  <c r="H81" i="14"/>
  <c r="H83" i="14"/>
  <c r="I83" i="14"/>
  <c r="I16" i="14"/>
  <c r="H31" i="13"/>
  <c r="H34" i="13"/>
  <c r="I34" i="13"/>
  <c r="H19" i="13"/>
  <c r="I19" i="13"/>
  <c r="H29" i="13"/>
  <c r="I29" i="13"/>
  <c r="C8" i="13"/>
  <c r="H30" i="13"/>
  <c r="H45" i="13"/>
  <c r="H79" i="13"/>
  <c r="I79" i="13"/>
  <c r="H70" i="13"/>
  <c r="I70" i="13"/>
  <c r="H33" i="13"/>
  <c r="I33" i="13"/>
  <c r="H49" i="13"/>
  <c r="I65" i="13"/>
  <c r="H83" i="13"/>
  <c r="H18" i="13"/>
  <c r="I18" i="13"/>
  <c r="H23" i="13"/>
  <c r="H36" i="13"/>
  <c r="H16" i="13"/>
  <c r="H81" i="12"/>
  <c r="H16" i="12"/>
  <c r="H72" i="12"/>
  <c r="H15" i="12"/>
  <c r="H30" i="12"/>
  <c r="H45" i="12"/>
  <c r="H22" i="12"/>
  <c r="I22" i="12"/>
  <c r="H37" i="12"/>
  <c r="I37" i="12"/>
  <c r="H70" i="12"/>
  <c r="I70" i="12"/>
  <c r="H23" i="12"/>
  <c r="H65" i="12"/>
  <c r="I65" i="12"/>
  <c r="H83" i="12"/>
  <c r="G25" i="12"/>
  <c r="C8" i="12"/>
  <c r="H29" i="12"/>
  <c r="I29" i="12"/>
  <c r="H79" i="12"/>
  <c r="I79" i="12"/>
  <c r="H84" i="12"/>
  <c r="H17" i="12"/>
  <c r="H21" i="12"/>
  <c r="H28" i="12"/>
  <c r="H36" i="12"/>
  <c r="H69" i="12"/>
  <c r="H73" i="12"/>
  <c r="H91" i="12"/>
  <c r="I28" i="12"/>
  <c r="I91" i="12"/>
  <c r="C98" i="12"/>
  <c r="H31" i="12"/>
  <c r="H18" i="11"/>
  <c r="H30" i="11"/>
  <c r="I16" i="11"/>
  <c r="H73" i="11"/>
  <c r="H37" i="11"/>
  <c r="H43" i="11"/>
  <c r="H69" i="11"/>
  <c r="H29" i="11"/>
  <c r="H51" i="11"/>
  <c r="I51" i="11"/>
  <c r="C8" i="11"/>
  <c r="H68" i="11"/>
  <c r="H72" i="11"/>
  <c r="H77" i="11"/>
  <c r="H81" i="11"/>
  <c r="H91" i="11"/>
  <c r="I28" i="11"/>
  <c r="I91" i="11"/>
  <c r="H16" i="11"/>
  <c r="H42" i="11"/>
  <c r="H45" i="11"/>
  <c r="H50" i="11"/>
  <c r="H75" i="11"/>
  <c r="I72" i="10"/>
  <c r="H81" i="10"/>
  <c r="I96" i="10"/>
  <c r="H73" i="10"/>
  <c r="I81" i="10"/>
  <c r="H17" i="10"/>
  <c r="I31" i="10"/>
  <c r="H82" i="10"/>
  <c r="H95" i="10"/>
  <c r="H51" i="10"/>
  <c r="H37" i="10"/>
  <c r="I19" i="10"/>
  <c r="H19" i="10"/>
  <c r="H83" i="10"/>
  <c r="I83" i="10"/>
  <c r="H70" i="10"/>
  <c r="I70" i="10"/>
  <c r="I75" i="10"/>
  <c r="H75" i="10"/>
  <c r="G39" i="10"/>
  <c r="H33" i="10"/>
  <c r="I33" i="10"/>
  <c r="I50" i="10"/>
  <c r="H50" i="10"/>
  <c r="H79" i="10"/>
  <c r="I79" i="10"/>
  <c r="I84" i="10"/>
  <c r="H84" i="10"/>
  <c r="H92" i="10"/>
  <c r="I92" i="10"/>
  <c r="I66" i="10"/>
  <c r="H66" i="10"/>
  <c r="G25" i="10"/>
  <c r="H18" i="10"/>
  <c r="I18" i="10"/>
  <c r="I23" i="10"/>
  <c r="H23" i="10"/>
  <c r="H29" i="10"/>
  <c r="I29" i="10"/>
  <c r="I34" i="10"/>
  <c r="H34" i="10"/>
  <c r="I45" i="10"/>
  <c r="H45" i="10"/>
  <c r="H49" i="10"/>
  <c r="I49" i="10"/>
  <c r="I30" i="10"/>
  <c r="H65" i="10"/>
  <c r="I65" i="10"/>
  <c r="H72" i="10"/>
  <c r="H74" i="10"/>
  <c r="I74" i="10"/>
  <c r="I93" i="10"/>
  <c r="H93" i="10"/>
  <c r="H16" i="10"/>
  <c r="D54" i="10"/>
  <c r="H92" i="5"/>
  <c r="I96" i="5"/>
  <c r="H96" i="5"/>
  <c r="I92" i="5"/>
  <c r="H94" i="5"/>
  <c r="I79" i="5"/>
  <c r="H49" i="5"/>
  <c r="I29" i="5"/>
  <c r="H37" i="5"/>
  <c r="H18" i="5"/>
  <c r="I18" i="5"/>
  <c r="H22" i="5"/>
  <c r="H36" i="5"/>
  <c r="H51" i="5"/>
  <c r="I51" i="5"/>
  <c r="H68" i="5"/>
  <c r="I68" i="5"/>
  <c r="I43" i="5"/>
  <c r="H43" i="5"/>
  <c r="H16" i="5"/>
  <c r="I16" i="5"/>
  <c r="I69" i="5"/>
  <c r="H69" i="5"/>
  <c r="I82" i="5"/>
  <c r="H82" i="5"/>
  <c r="H70" i="5"/>
  <c r="I72" i="5"/>
  <c r="H72" i="5"/>
  <c r="I78" i="5"/>
  <c r="H78" i="5"/>
  <c r="H20" i="5"/>
  <c r="I20" i="5"/>
  <c r="I31" i="5"/>
  <c r="H31" i="5"/>
  <c r="G98" i="5"/>
  <c r="I98" i="5" s="1"/>
  <c r="I91" i="5"/>
  <c r="H91" i="5"/>
  <c r="I73" i="5"/>
  <c r="H73" i="5"/>
  <c r="I21" i="5"/>
  <c r="H21" i="5"/>
  <c r="I32" i="5"/>
  <c r="H32" i="5"/>
  <c r="H77" i="5"/>
  <c r="I77" i="5"/>
  <c r="H46" i="5"/>
  <c r="I46" i="5"/>
  <c r="H17" i="5"/>
  <c r="G39" i="5"/>
  <c r="G54" i="5"/>
  <c r="I47" i="5"/>
  <c r="H47" i="5"/>
  <c r="H83" i="5"/>
  <c r="H30" i="5"/>
  <c r="H29" i="5"/>
  <c r="D25" i="5"/>
  <c r="C8" i="5" s="1"/>
  <c r="H15" i="5"/>
  <c r="H23" i="5"/>
  <c r="H50" i="5"/>
  <c r="H45" i="5"/>
  <c r="D54" i="5"/>
  <c r="H66" i="5"/>
  <c r="H75" i="5"/>
  <c r="H84" i="5"/>
  <c r="H93" i="5"/>
  <c r="I34" i="5"/>
  <c r="G23" i="3"/>
  <c r="G15" i="3"/>
  <c r="G16" i="3"/>
  <c r="G17" i="3"/>
  <c r="G18" i="3"/>
  <c r="G19" i="3"/>
  <c r="G20" i="3"/>
  <c r="G21" i="3"/>
  <c r="G22" i="3"/>
  <c r="G14" i="3"/>
  <c r="I77" i="16" l="1"/>
  <c r="I68" i="15"/>
  <c r="I68" i="18"/>
  <c r="I68" i="16"/>
  <c r="I77" i="13"/>
  <c r="H77" i="12"/>
  <c r="I77" i="10"/>
  <c r="C98" i="14"/>
  <c r="C98" i="15"/>
  <c r="C98" i="13"/>
  <c r="I91" i="17"/>
  <c r="H91" i="14"/>
  <c r="I91" i="13"/>
  <c r="I91" i="15"/>
  <c r="H91" i="10"/>
  <c r="H98" i="10" s="1"/>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25" i="16"/>
  <c r="I14" i="16"/>
  <c r="I17" i="16"/>
  <c r="I20" i="15"/>
  <c r="H36" i="15"/>
  <c r="I33" i="15"/>
  <c r="H70" i="16"/>
  <c r="H21" i="16"/>
  <c r="H25" i="16" s="1"/>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50" i="12"/>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G54"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H50" i="12"/>
  <c r="I33" i="5"/>
  <c r="H49" i="15"/>
  <c r="I92" i="16"/>
  <c r="H34" i="18"/>
  <c r="C86" i="5"/>
  <c r="H42" i="15"/>
  <c r="H93" i="14"/>
  <c r="I42" i="16"/>
  <c r="I92" i="14"/>
  <c r="H19" i="5"/>
  <c r="H42" i="5"/>
  <c r="H35" i="5"/>
  <c r="I44" i="10"/>
  <c r="H44" i="10"/>
  <c r="H32" i="16"/>
  <c r="G51" i="14"/>
  <c r="I51" i="13"/>
  <c r="H51" i="13"/>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G52" i="12"/>
  <c r="H52" i="11"/>
  <c r="H75" i="12"/>
  <c r="G75" i="13"/>
  <c r="I96" i="11"/>
  <c r="I49" i="12"/>
  <c r="G94" i="12"/>
  <c r="H94" i="11"/>
  <c r="H46" i="11"/>
  <c r="G46" i="12"/>
  <c r="G39" i="15"/>
  <c r="G28" i="16"/>
  <c r="G95" i="12"/>
  <c r="I95" i="11"/>
  <c r="H95" i="11"/>
  <c r="G84" i="14"/>
  <c r="H84" i="13"/>
  <c r="H49" i="12"/>
  <c r="H93" i="13"/>
  <c r="H93" i="16"/>
  <c r="H92" i="17"/>
  <c r="G82" i="13"/>
  <c r="I82" i="12"/>
  <c r="G39" i="14"/>
  <c r="G39" i="11"/>
  <c r="I39" i="11" s="1"/>
  <c r="I92" i="13"/>
  <c r="I49" i="15"/>
  <c r="I93" i="16"/>
  <c r="I93" i="13"/>
  <c r="G74" i="12"/>
  <c r="H74" i="11"/>
  <c r="G42" i="17"/>
  <c r="H42" i="17" s="1"/>
  <c r="G50" i="14"/>
  <c r="H50" i="13"/>
  <c r="C86" i="13"/>
  <c r="H14" i="10"/>
  <c r="C86" i="12"/>
  <c r="C86" i="17"/>
  <c r="I37" i="13"/>
  <c r="I37" i="18"/>
  <c r="H35" i="15"/>
  <c r="I35" i="17"/>
  <c r="C39" i="19"/>
  <c r="I35" i="13"/>
  <c r="H34" i="19"/>
  <c r="H34" i="11"/>
  <c r="H34" i="12"/>
  <c r="H39" i="12" s="1"/>
  <c r="I34" i="11"/>
  <c r="I33" i="18"/>
  <c r="C39" i="15"/>
  <c r="C39" i="13"/>
  <c r="I31" i="19"/>
  <c r="I31" i="16"/>
  <c r="C39" i="10"/>
  <c r="I39" i="10" s="1"/>
  <c r="C39" i="14"/>
  <c r="H30" i="14"/>
  <c r="C39" i="18"/>
  <c r="H29" i="18"/>
  <c r="I23" i="11"/>
  <c r="I23" i="17"/>
  <c r="H22" i="17"/>
  <c r="H25" i="17" s="1"/>
  <c r="H22" i="15"/>
  <c r="I22" i="10"/>
  <c r="I22" i="14"/>
  <c r="I22" i="19"/>
  <c r="I22" i="18"/>
  <c r="H22" i="18"/>
  <c r="I21" i="10"/>
  <c r="I21" i="18"/>
  <c r="I20" i="17"/>
  <c r="I25" i="10"/>
  <c r="H19" i="12"/>
  <c r="H19" i="19"/>
  <c r="H19" i="11"/>
  <c r="H25" i="11" s="1"/>
  <c r="H18" i="12"/>
  <c r="I17" i="14"/>
  <c r="I16" i="17"/>
  <c r="I15" i="10"/>
  <c r="H15" i="15"/>
  <c r="H28" i="5"/>
  <c r="I28" i="15"/>
  <c r="C39" i="17"/>
  <c r="H14" i="14"/>
  <c r="H42" i="14"/>
  <c r="C54" i="5"/>
  <c r="I54" i="5" s="1"/>
  <c r="I42" i="10"/>
  <c r="C54" i="10"/>
  <c r="I42" i="12"/>
  <c r="H42" i="13"/>
  <c r="C54" i="17"/>
  <c r="H42" i="12"/>
  <c r="I42" i="13"/>
  <c r="I42" i="15"/>
  <c r="C54" i="11"/>
  <c r="I54" i="11" s="1"/>
  <c r="C54" i="15"/>
  <c r="C54" i="18"/>
  <c r="C54" i="19"/>
  <c r="I25" i="11"/>
  <c r="I25" i="14"/>
  <c r="H14" i="18"/>
  <c r="I14" i="11"/>
  <c r="I54" i="10"/>
  <c r="I39" i="5"/>
  <c r="I42" i="14"/>
  <c r="H16" i="14"/>
  <c r="H25" i="13"/>
  <c r="H39" i="13"/>
  <c r="H25" i="10"/>
  <c r="H39" i="10"/>
  <c r="H54" i="10"/>
  <c r="H98" i="5"/>
  <c r="H54" i="5"/>
  <c r="H39" i="5"/>
  <c r="G98" i="3"/>
  <c r="A53" i="2"/>
  <c r="E81" i="3"/>
  <c r="E82" i="3"/>
  <c r="E83" i="3"/>
  <c r="E72" i="3"/>
  <c r="E73" i="3"/>
  <c r="E74" i="3"/>
  <c r="H81" i="3"/>
  <c r="I82" i="3"/>
  <c r="I83" i="3"/>
  <c r="B81" i="3"/>
  <c r="B82" i="3"/>
  <c r="B83" i="3"/>
  <c r="I72" i="3"/>
  <c r="I73" i="3"/>
  <c r="I74" i="3"/>
  <c r="B72" i="3"/>
  <c r="B73" i="3"/>
  <c r="B74" i="3"/>
  <c r="D98" i="3"/>
  <c r="D39"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G80" i="3" l="1"/>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C8" i="3" s="1"/>
  <c r="G57" i="3"/>
  <c r="G57" i="5" s="1"/>
  <c r="C27" i="2"/>
  <c r="H25" i="19"/>
  <c r="I25" i="19"/>
  <c r="H39" i="14"/>
  <c r="I39" i="13"/>
  <c r="I39" i="12"/>
  <c r="I25" i="17"/>
  <c r="H39" i="15"/>
  <c r="I25" i="15"/>
  <c r="H25" i="12"/>
  <c r="I39" i="15"/>
  <c r="H54" i="11"/>
  <c r="I25" i="18"/>
  <c r="H98" i="11"/>
  <c r="H39" i="11"/>
  <c r="I42" i="17"/>
  <c r="H25" i="18"/>
  <c r="G52" i="13"/>
  <c r="H52" i="12"/>
  <c r="I52" i="12"/>
  <c r="G69" i="14"/>
  <c r="H69" i="13"/>
  <c r="I69" i="13"/>
  <c r="G73" i="15"/>
  <c r="H73" i="14"/>
  <c r="I73" i="14"/>
  <c r="G91" i="19"/>
  <c r="H91" i="18"/>
  <c r="I91" i="18"/>
  <c r="G49" i="19"/>
  <c r="I49" i="18"/>
  <c r="H49" i="18"/>
  <c r="G46" i="13"/>
  <c r="H46" i="12"/>
  <c r="I46" i="12"/>
  <c r="G92" i="19"/>
  <c r="I92" i="18"/>
  <c r="H92" i="18"/>
  <c r="G50" i="15"/>
  <c r="I50" i="14"/>
  <c r="H50" i="14"/>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51" i="15"/>
  <c r="I51" i="14"/>
  <c r="H51" i="14"/>
  <c r="G70" i="19"/>
  <c r="H70" i="18"/>
  <c r="I70" i="18"/>
  <c r="H25" i="15"/>
  <c r="G74" i="13"/>
  <c r="H74" i="12"/>
  <c r="I74" i="12"/>
  <c r="G72" i="15"/>
  <c r="H72" i="14"/>
  <c r="I72" i="14"/>
  <c r="G44" i="13"/>
  <c r="H44" i="12"/>
  <c r="I44" i="12"/>
  <c r="G5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80" i="10" l="1"/>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54" i="12"/>
  <c r="G54" i="13"/>
  <c r="I54" i="13" s="1"/>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51" i="16"/>
  <c r="H51" i="15"/>
  <c r="I51" i="15"/>
  <c r="G50" i="16"/>
  <c r="H50" i="15"/>
  <c r="I50" i="15"/>
  <c r="G52" i="14"/>
  <c r="H52" i="13"/>
  <c r="I52"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I54" i="12"/>
  <c r="G28" i="18"/>
  <c r="G39" i="17"/>
  <c r="I28" i="17"/>
  <c r="H28" i="17"/>
  <c r="H39" i="17" s="1"/>
  <c r="I95" i="13"/>
  <c r="G95" i="14"/>
  <c r="H95" i="13"/>
  <c r="G66" i="16"/>
  <c r="H66" i="15"/>
  <c r="I66" i="15"/>
  <c r="I92" i="19"/>
  <c r="H92" i="19"/>
  <c r="B5" i="9"/>
  <c r="G80" i="11" l="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51" i="17"/>
  <c r="I51" i="16"/>
  <c r="H51" i="16"/>
  <c r="G43" i="16"/>
  <c r="H43" i="15"/>
  <c r="I43" i="15"/>
  <c r="G66" i="17"/>
  <c r="I66" i="16"/>
  <c r="H66" i="16"/>
  <c r="I69" i="15"/>
  <c r="G69" i="16"/>
  <c r="H69" i="15"/>
  <c r="G74" i="15"/>
  <c r="H74" i="14"/>
  <c r="I74" i="14"/>
  <c r="G94" i="15"/>
  <c r="H94" i="14"/>
  <c r="I94" i="14"/>
  <c r="G98" i="14"/>
  <c r="I98" i="14" s="1"/>
  <c r="H46" i="14"/>
  <c r="G46" i="15"/>
  <c r="I46" i="14"/>
  <c r="I81" i="19"/>
  <c r="H81" i="19"/>
  <c r="H54" i="13"/>
  <c r="G96" i="15"/>
  <c r="H96" i="14"/>
  <c r="I96" i="14"/>
  <c r="I72" i="16"/>
  <c r="G72" i="17"/>
  <c r="H72" i="16"/>
  <c r="I95" i="14"/>
  <c r="G95" i="15"/>
  <c r="H95" i="14"/>
  <c r="G82" i="16"/>
  <c r="I82" i="15"/>
  <c r="H82" i="15"/>
  <c r="G50" i="17"/>
  <c r="I50" i="16"/>
  <c r="H50" i="16"/>
  <c r="I42" i="19"/>
  <c r="H42" i="19"/>
  <c r="G28" i="19"/>
  <c r="H28" i="18"/>
  <c r="H39" i="18" s="1"/>
  <c r="I28" i="18"/>
  <c r="G39" i="18"/>
  <c r="H98" i="13"/>
  <c r="G44" i="15"/>
  <c r="H44" i="14"/>
  <c r="I44" i="14"/>
  <c r="G54" i="14"/>
  <c r="G78" i="15"/>
  <c r="H78" i="14"/>
  <c r="I78" i="14"/>
  <c r="G52" i="15"/>
  <c r="H52" i="14"/>
  <c r="I52" i="14"/>
  <c r="H77" i="19"/>
  <c r="I77" i="19"/>
  <c r="H73" i="16"/>
  <c r="G73" i="17"/>
  <c r="I73" i="16"/>
  <c r="G75" i="16"/>
  <c r="I75" i="15"/>
  <c r="H75" i="15"/>
  <c r="G84" i="17"/>
  <c r="I84" i="16"/>
  <c r="H84" i="16"/>
  <c r="B4" i="3"/>
  <c r="B5" i="2"/>
  <c r="G80" i="12" l="1"/>
  <c r="I80" i="11"/>
  <c r="H80" i="11"/>
  <c r="G71" i="12"/>
  <c r="H71" i="11"/>
  <c r="I71" i="11"/>
  <c r="G64" i="12"/>
  <c r="H64" i="11"/>
  <c r="I64" i="11"/>
  <c r="G63" i="12"/>
  <c r="H63" i="11"/>
  <c r="I63" i="11"/>
  <c r="H86" i="10"/>
  <c r="C10" i="10" s="1"/>
  <c r="I62" i="11"/>
  <c r="G62" i="12"/>
  <c r="H62" i="11"/>
  <c r="G61" i="12"/>
  <c r="H61" i="11"/>
  <c r="I61" i="11"/>
  <c r="I60" i="11"/>
  <c r="H60" i="11"/>
  <c r="G60" i="12"/>
  <c r="I59" i="11"/>
  <c r="H59" i="11"/>
  <c r="G59" i="13"/>
  <c r="I59" i="12"/>
  <c r="H59" i="12"/>
  <c r="C9" i="10"/>
  <c r="I86" i="10"/>
  <c r="G57" i="12"/>
  <c r="H57" i="11"/>
  <c r="G86" i="11"/>
  <c r="I57" i="11"/>
  <c r="H98" i="14"/>
  <c r="H54" i="14"/>
  <c r="G75" i="17"/>
  <c r="I75" i="16"/>
  <c r="H75" i="16"/>
  <c r="G50" i="18"/>
  <c r="H50" i="17"/>
  <c r="I50" i="17"/>
  <c r="H51" i="17"/>
  <c r="G51" i="18"/>
  <c r="I51" i="17"/>
  <c r="G52" i="16"/>
  <c r="I52" i="15"/>
  <c r="H52" i="15"/>
  <c r="I95" i="15"/>
  <c r="G95" i="16"/>
  <c r="H95" i="15"/>
  <c r="H66" i="17"/>
  <c r="G66" i="18"/>
  <c r="I66" i="17"/>
  <c r="G94" i="16"/>
  <c r="G98" i="15"/>
  <c r="I98" i="15" s="1"/>
  <c r="I94" i="15"/>
  <c r="H94" i="15"/>
  <c r="G46" i="16"/>
  <c r="I46" i="15"/>
  <c r="H46" i="15"/>
  <c r="G54" i="15"/>
  <c r="I47" i="15"/>
  <c r="G47" i="16"/>
  <c r="H47" i="15"/>
  <c r="G82" i="17"/>
  <c r="I82" i="16"/>
  <c r="H82" i="16"/>
  <c r="G96" i="16"/>
  <c r="I96" i="15"/>
  <c r="H96" i="15"/>
  <c r="G74" i="16"/>
  <c r="H74" i="15"/>
  <c r="I74" i="15"/>
  <c r="I39" i="18"/>
  <c r="H73" i="17"/>
  <c r="G73" i="18"/>
  <c r="I73" i="17"/>
  <c r="G78" i="16"/>
  <c r="I78" i="15"/>
  <c r="H78" i="15"/>
  <c r="G72" i="18"/>
  <c r="H72" i="17"/>
  <c r="I72" i="17"/>
  <c r="I54" i="14"/>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80" i="13" l="1"/>
  <c r="I80" i="12"/>
  <c r="H80" i="12"/>
  <c r="G71" i="13"/>
  <c r="I71" i="12"/>
  <c r="H71" i="12"/>
  <c r="G64" i="13"/>
  <c r="I64" i="12"/>
  <c r="H64" i="12"/>
  <c r="I63" i="12"/>
  <c r="G63" i="13"/>
  <c r="H63" i="12"/>
  <c r="G62" i="13"/>
  <c r="I62" i="12"/>
  <c r="H62" i="12"/>
  <c r="H86" i="11"/>
  <c r="C10" i="11" s="1"/>
  <c r="G61" i="13"/>
  <c r="H61" i="12"/>
  <c r="I61" i="12"/>
  <c r="G60" i="13"/>
  <c r="I60" i="12"/>
  <c r="H60" i="12"/>
  <c r="G59" i="14"/>
  <c r="I59" i="13"/>
  <c r="H59" i="13"/>
  <c r="I57" i="12"/>
  <c r="H57" i="12"/>
  <c r="G57" i="13"/>
  <c r="G86" i="12"/>
  <c r="I86" i="11"/>
  <c r="C9" i="11"/>
  <c r="H54" i="15"/>
  <c r="H98" i="15"/>
  <c r="G84" i="19"/>
  <c r="I84" i="18"/>
  <c r="H84" i="18"/>
  <c r="H82" i="17"/>
  <c r="G82" i="18"/>
  <c r="I82" i="17"/>
  <c r="I39" i="19"/>
  <c r="G46" i="17"/>
  <c r="I46" i="16"/>
  <c r="H46" i="16"/>
  <c r="G43" i="18"/>
  <c r="H43" i="17"/>
  <c r="I43" i="17"/>
  <c r="G72" i="19"/>
  <c r="I72" i="18"/>
  <c r="H72" i="18"/>
  <c r="H73" i="18"/>
  <c r="G73" i="19"/>
  <c r="I73" i="18"/>
  <c r="H47" i="16"/>
  <c r="G47" i="17"/>
  <c r="I47" i="16"/>
  <c r="G50" i="19"/>
  <c r="I50" i="18"/>
  <c r="H50" i="18"/>
  <c r="G69" i="18"/>
  <c r="H69" i="17"/>
  <c r="I69" i="17"/>
  <c r="G74" i="17"/>
  <c r="H74" i="16"/>
  <c r="I74" i="16"/>
  <c r="G66" i="19"/>
  <c r="I66" i="18"/>
  <c r="H66" i="18"/>
  <c r="G54" i="16"/>
  <c r="G96" i="17"/>
  <c r="I96" i="16"/>
  <c r="H96" i="16"/>
  <c r="G94" i="17"/>
  <c r="H94" i="16"/>
  <c r="I94" i="16"/>
  <c r="G98" i="16"/>
  <c r="I98" i="16" s="1"/>
  <c r="I95" i="16"/>
  <c r="G95" i="17"/>
  <c r="H95" i="16"/>
  <c r="H51" i="18"/>
  <c r="G51" i="19"/>
  <c r="I51" i="18"/>
  <c r="G52" i="17"/>
  <c r="I52" i="16"/>
  <c r="H52" i="16"/>
  <c r="G44" i="17"/>
  <c r="H44" i="16"/>
  <c r="I44" i="16"/>
  <c r="G78" i="17"/>
  <c r="H78" i="16"/>
  <c r="I78" i="16"/>
  <c r="I54" i="15"/>
  <c r="H75" i="17"/>
  <c r="G75" i="18"/>
  <c r="I75" i="17"/>
  <c r="D38" i="3"/>
  <c r="D24" i="3"/>
  <c r="D53" i="3"/>
  <c r="D97" i="3"/>
  <c r="D85" i="3"/>
  <c r="I80" i="13" l="1"/>
  <c r="H80" i="13"/>
  <c r="G80" i="14"/>
  <c r="G71" i="14"/>
  <c r="I71" i="13"/>
  <c r="H71" i="13"/>
  <c r="G64" i="14"/>
  <c r="I64" i="13"/>
  <c r="H64" i="13"/>
  <c r="H86" i="12"/>
  <c r="C10" i="12" s="1"/>
  <c r="I63" i="13"/>
  <c r="H63" i="13"/>
  <c r="G63" i="14"/>
  <c r="G62" i="14"/>
  <c r="I62" i="13"/>
  <c r="H62" i="13"/>
  <c r="G61" i="14"/>
  <c r="I61" i="13"/>
  <c r="H61" i="13"/>
  <c r="H60" i="13"/>
  <c r="G60" i="14"/>
  <c r="I60" i="13"/>
  <c r="G59" i="15"/>
  <c r="I59" i="14"/>
  <c r="H59" i="14"/>
  <c r="H57" i="13"/>
  <c r="G57" i="14"/>
  <c r="I57" i="13"/>
  <c r="G86" i="13"/>
  <c r="I86" i="12"/>
  <c r="C9" i="12"/>
  <c r="H54" i="16"/>
  <c r="G54" i="17"/>
  <c r="I54" i="17" s="1"/>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H51" i="19"/>
  <c r="I51" i="19"/>
  <c r="G94" i="18"/>
  <c r="H94" i="17"/>
  <c r="I94" i="17"/>
  <c r="G98" i="17"/>
  <c r="I98" i="17" s="1"/>
  <c r="I66" i="19"/>
  <c r="H66" i="19"/>
  <c r="G95" i="18"/>
  <c r="H95" i="17"/>
  <c r="I95" i="17"/>
  <c r="G47" i="18"/>
  <c r="H47" i="17"/>
  <c r="I47" i="17"/>
  <c r="I54" i="16"/>
  <c r="G52" i="18"/>
  <c r="I52" i="17"/>
  <c r="H52" i="17"/>
  <c r="I50" i="19"/>
  <c r="H50" i="19"/>
  <c r="G46" i="18"/>
  <c r="H46" i="17"/>
  <c r="I46" i="17"/>
  <c r="H84" i="19"/>
  <c r="I84" i="19"/>
  <c r="A50" i="2"/>
  <c r="A51" i="2"/>
  <c r="A52" i="2"/>
  <c r="A56" i="2"/>
  <c r="A49" i="2"/>
  <c r="A40" i="2"/>
  <c r="A41" i="2"/>
  <c r="A42" i="2"/>
  <c r="A46" i="2"/>
  <c r="A39" i="2"/>
  <c r="A29" i="2"/>
  <c r="A30" i="2"/>
  <c r="A31" i="2"/>
  <c r="A32" i="2"/>
  <c r="A33" i="2"/>
  <c r="A34" i="2"/>
  <c r="A35" i="2"/>
  <c r="A36" i="2"/>
  <c r="G80" i="15" l="1"/>
  <c r="I80" i="14"/>
  <c r="H80" i="14"/>
  <c r="G71" i="15"/>
  <c r="H71" i="14"/>
  <c r="I71" i="14"/>
  <c r="I64" i="14"/>
  <c r="G64" i="15"/>
  <c r="H64" i="14"/>
  <c r="H86" i="13"/>
  <c r="C10" i="13" s="1"/>
  <c r="G63" i="15"/>
  <c r="I63" i="14"/>
  <c r="H63" i="14"/>
  <c r="G62" i="15"/>
  <c r="H62" i="14"/>
  <c r="I62" i="14"/>
  <c r="G61" i="15"/>
  <c r="I61" i="14"/>
  <c r="H61" i="14"/>
  <c r="I60" i="14"/>
  <c r="H60" i="14"/>
  <c r="G60" i="15"/>
  <c r="G59" i="16"/>
  <c r="I59" i="15"/>
  <c r="H59" i="15"/>
  <c r="I86" i="13"/>
  <c r="C9" i="13"/>
  <c r="H57" i="14"/>
  <c r="G57" i="15"/>
  <c r="I57" i="14"/>
  <c r="G86" i="14"/>
  <c r="H54" i="17"/>
  <c r="G54" i="18"/>
  <c r="I54" i="18" s="1"/>
  <c r="G46" i="19"/>
  <c r="H46" i="18"/>
  <c r="I46" i="18"/>
  <c r="H47" i="18"/>
  <c r="G47" i="19"/>
  <c r="I47" i="18"/>
  <c r="G78" i="19"/>
  <c r="H78" i="18"/>
  <c r="I78" i="18"/>
  <c r="G96" i="19"/>
  <c r="H96" i="18"/>
  <c r="I96" i="18"/>
  <c r="H98" i="17"/>
  <c r="H69" i="19"/>
  <c r="I69" i="19"/>
  <c r="H43" i="19"/>
  <c r="I43" i="19"/>
  <c r="I82" i="19"/>
  <c r="H82" i="19"/>
  <c r="G44" i="19"/>
  <c r="H44" i="18"/>
  <c r="I44" i="18"/>
  <c r="G52" i="19"/>
  <c r="H52" i="18"/>
  <c r="I52" i="18"/>
  <c r="I94" i="18"/>
  <c r="G94" i="19"/>
  <c r="H94" i="18"/>
  <c r="G98" i="18"/>
  <c r="I98" i="18" s="1"/>
  <c r="I75" i="19"/>
  <c r="H75" i="19"/>
  <c r="G95" i="19"/>
  <c r="I95" i="18"/>
  <c r="H95" i="18"/>
  <c r="G74" i="19"/>
  <c r="H74" i="18"/>
  <c r="I74" i="18"/>
  <c r="A2" i="2"/>
  <c r="A5" i="3"/>
  <c r="A4" i="3"/>
  <c r="G80" i="16" l="1"/>
  <c r="I80" i="15"/>
  <c r="H80" i="15"/>
  <c r="G71" i="16"/>
  <c r="H71" i="15"/>
  <c r="I71" i="15"/>
  <c r="G64" i="16"/>
  <c r="I64" i="15"/>
  <c r="H64" i="15"/>
  <c r="G63" i="16"/>
  <c r="H63" i="15"/>
  <c r="I63" i="15"/>
  <c r="G62" i="16"/>
  <c r="H62" i="15"/>
  <c r="I62" i="15"/>
  <c r="G61" i="16"/>
  <c r="I61" i="15"/>
  <c r="H61" i="15"/>
  <c r="I60" i="15"/>
  <c r="G60" i="16"/>
  <c r="H60" i="15"/>
  <c r="H86" i="14"/>
  <c r="C10" i="14" s="1"/>
  <c r="G59" i="17"/>
  <c r="H59" i="16"/>
  <c r="I59" i="16"/>
  <c r="I86" i="14"/>
  <c r="C9" i="14"/>
  <c r="G57" i="16"/>
  <c r="I57" i="15"/>
  <c r="H57" i="15"/>
  <c r="G86" i="15"/>
  <c r="H98" i="18"/>
  <c r="H54" i="18"/>
  <c r="H44" i="19"/>
  <c r="I44" i="19"/>
  <c r="H47" i="19"/>
  <c r="I47" i="19"/>
  <c r="I74" i="19"/>
  <c r="H74" i="19"/>
  <c r="I96" i="19"/>
  <c r="H96" i="19"/>
  <c r="I94" i="19"/>
  <c r="H94" i="19"/>
  <c r="G98" i="19"/>
  <c r="I98" i="19" s="1"/>
  <c r="G54" i="19"/>
  <c r="H78" i="19"/>
  <c r="I78" i="19"/>
  <c r="H95" i="19"/>
  <c r="I95" i="19"/>
  <c r="I46" i="19"/>
  <c r="H46" i="19"/>
  <c r="H52" i="19"/>
  <c r="I52" i="19"/>
  <c r="A2" i="3"/>
  <c r="G80" i="17" l="1"/>
  <c r="H80" i="16"/>
  <c r="I80" i="16"/>
  <c r="G71" i="17"/>
  <c r="I71" i="16"/>
  <c r="H71" i="16"/>
  <c r="G64" i="17"/>
  <c r="I64" i="16"/>
  <c r="H64" i="16"/>
  <c r="H86" i="15"/>
  <c r="C10" i="15" s="1"/>
  <c r="H63" i="16"/>
  <c r="I63" i="16"/>
  <c r="G63" i="17"/>
  <c r="G62" i="17"/>
  <c r="H62" i="16"/>
  <c r="I62" i="16"/>
  <c r="G61" i="17"/>
  <c r="I61" i="16"/>
  <c r="H61" i="16"/>
  <c r="H60" i="16"/>
  <c r="I60" i="16"/>
  <c r="G60" i="17"/>
  <c r="G59" i="18"/>
  <c r="H59" i="17"/>
  <c r="I59" i="17"/>
  <c r="I86" i="15"/>
  <c r="C9" i="15"/>
  <c r="I57" i="16"/>
  <c r="H57" i="16"/>
  <c r="G57" i="17"/>
  <c r="G86" i="16"/>
  <c r="H54" i="19"/>
  <c r="H98" i="19"/>
  <c r="I54" i="19"/>
  <c r="G52" i="3"/>
  <c r="B52" i="3"/>
  <c r="B51" i="3"/>
  <c r="B50" i="3"/>
  <c r="A24" i="2"/>
  <c r="A23" i="2"/>
  <c r="A22" i="2"/>
  <c r="G80" i="18" l="1"/>
  <c r="I80" i="17"/>
  <c r="H80" i="17"/>
  <c r="H71" i="17"/>
  <c r="I71" i="17"/>
  <c r="G71" i="18"/>
  <c r="G64" i="18"/>
  <c r="I64" i="17"/>
  <c r="H64" i="17"/>
  <c r="H86" i="16"/>
  <c r="C10" i="16" s="1"/>
  <c r="G63" i="18"/>
  <c r="H63" i="17"/>
  <c r="I63" i="17"/>
  <c r="G62" i="18"/>
  <c r="I62" i="17"/>
  <c r="H62" i="17"/>
  <c r="G61" i="18"/>
  <c r="I61" i="17"/>
  <c r="H61" i="17"/>
  <c r="I60" i="17"/>
  <c r="H60" i="17"/>
  <c r="G60" i="18"/>
  <c r="I59" i="18"/>
  <c r="H59" i="18"/>
  <c r="G59" i="19"/>
  <c r="I86" i="16"/>
  <c r="C9"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19" i="9"/>
  <c r="C18" i="9"/>
  <c r="V15" i="4"/>
  <c r="V14" i="4"/>
  <c r="G80" i="19" l="1"/>
  <c r="I80" i="18"/>
  <c r="H80" i="18"/>
  <c r="I71" i="18"/>
  <c r="G71" i="19"/>
  <c r="H71" i="18"/>
  <c r="G64" i="19"/>
  <c r="I64" i="18"/>
  <c r="H64" i="18"/>
  <c r="H63" i="18"/>
  <c r="I63" i="18"/>
  <c r="G63" i="19"/>
  <c r="G62" i="19"/>
  <c r="I62" i="18"/>
  <c r="H62" i="18"/>
  <c r="H86" i="17"/>
  <c r="C10" i="17" s="1"/>
  <c r="H61" i="18"/>
  <c r="G61" i="19"/>
  <c r="I61" i="18"/>
  <c r="G60" i="19"/>
  <c r="H60" i="18"/>
  <c r="I60" i="18"/>
  <c r="I59" i="19"/>
  <c r="H59" i="19"/>
  <c r="I86" i="17"/>
  <c r="C9" i="17"/>
  <c r="I57" i="18"/>
  <c r="G57" i="19"/>
  <c r="H57" i="18"/>
  <c r="G86" i="18"/>
  <c r="Q24" i="2"/>
  <c r="P22" i="2"/>
  <c r="H80" i="19" l="1"/>
  <c r="I80" i="19"/>
  <c r="I71" i="19"/>
  <c r="H71" i="19"/>
  <c r="H64" i="19"/>
  <c r="I64" i="19"/>
  <c r="I63" i="19"/>
  <c r="H63" i="19"/>
  <c r="H62" i="19"/>
  <c r="I62" i="19"/>
  <c r="H86" i="18"/>
  <c r="C10" i="18" s="1"/>
  <c r="H61" i="19"/>
  <c r="I61" i="19"/>
  <c r="I60" i="19"/>
  <c r="H60" i="19"/>
  <c r="I86" i="18"/>
  <c r="C9" i="18"/>
  <c r="H57" i="19"/>
  <c r="I57" i="19"/>
  <c r="G86" i="19"/>
  <c r="C7" i="16"/>
  <c r="C11" i="16" s="1"/>
  <c r="C7" i="13"/>
  <c r="C11" i="13" s="1"/>
  <c r="C7" i="11"/>
  <c r="C11" i="11" s="1"/>
  <c r="C7" i="15"/>
  <c r="C11" i="15" s="1"/>
  <c r="C7" i="12"/>
  <c r="C11" i="12" s="1"/>
  <c r="C7" i="5"/>
  <c r="C7" i="19"/>
  <c r="C7" i="14"/>
  <c r="C11" i="14" s="1"/>
  <c r="C7" i="10"/>
  <c r="C11" i="10" s="1"/>
  <c r="C7" i="17"/>
  <c r="C11" i="17" s="1"/>
  <c r="C7" i="18"/>
  <c r="B14" i="3"/>
  <c r="H86" i="19" l="1"/>
  <c r="C10" i="19" s="1"/>
  <c r="C11" i="18"/>
  <c r="I86" i="19"/>
  <c r="C9" i="19"/>
  <c r="C11" i="19" s="1"/>
  <c r="N9" i="2"/>
  <c r="M9" i="2"/>
  <c r="L10" i="2"/>
  <c r="L9" i="2"/>
  <c r="K9" i="2"/>
  <c r="J9" i="2"/>
  <c r="I9" i="2"/>
  <c r="H10" i="2"/>
  <c r="H9" i="2"/>
  <c r="G9" i="2"/>
  <c r="F9" i="2"/>
  <c r="E10" i="2"/>
  <c r="E9" i="2"/>
  <c r="D9" i="2"/>
  <c r="H25" i="2" l="1"/>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G39" i="3" l="1"/>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C25" i="2" l="1"/>
  <c r="C69" i="2" s="1"/>
  <c r="O13" i="2"/>
  <c r="O18" i="2"/>
  <c r="P18" i="2" s="1"/>
  <c r="O15" i="2"/>
  <c r="Q15" i="2" s="1"/>
  <c r="I84" i="3"/>
  <c r="I49" i="3"/>
  <c r="P16" i="2"/>
  <c r="P17" i="2"/>
  <c r="P14" i="2"/>
  <c r="G54" i="3"/>
  <c r="G86" i="3"/>
  <c r="I80" i="3"/>
  <c r="I79" i="3"/>
  <c r="H28" i="3"/>
  <c r="H17" i="3"/>
  <c r="H18" i="3"/>
  <c r="H19" i="3"/>
  <c r="H20" i="3"/>
  <c r="H21" i="3"/>
  <c r="H22" i="3"/>
  <c r="Q13" i="2" l="1"/>
  <c r="P13" i="2"/>
  <c r="Q18" i="2"/>
  <c r="P15" i="2"/>
  <c r="I14" i="3"/>
  <c r="I78" i="3"/>
  <c r="H47" i="3" l="1"/>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A21" i="2"/>
  <c r="O21" i="2"/>
  <c r="A61" i="2"/>
  <c r="O61" i="2"/>
  <c r="A62" i="2"/>
  <c r="O62" i="2"/>
  <c r="A63" i="2"/>
  <c r="O63" i="2"/>
  <c r="A64" i="2"/>
  <c r="O64" i="2"/>
  <c r="A65" i="2"/>
  <c r="O65" i="2"/>
  <c r="A66" i="2"/>
  <c r="B58" i="2" l="1"/>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I86" i="3"/>
  <c r="Q62" i="2"/>
  <c r="Q52" i="2"/>
  <c r="Q50" i="2"/>
  <c r="Q46" i="2"/>
  <c r="Q63" i="2"/>
  <c r="P67" i="2" l="1"/>
  <c r="P58" i="2"/>
  <c r="P69" i="2" s="1"/>
  <c r="Q58" i="2"/>
  <c r="C7" i="3"/>
  <c r="H98" i="3"/>
  <c r="C9" i="3"/>
  <c r="I25" i="3"/>
  <c r="H54" i="3"/>
  <c r="I39" i="3"/>
  <c r="H86" i="3"/>
  <c r="Q67" i="2"/>
  <c r="C11" i="3" l="1"/>
  <c r="C10" i="3"/>
  <c r="B9" i="2"/>
  <c r="B10" i="2"/>
  <c r="B25" i="2" l="1"/>
  <c r="B69" i="2" s="1"/>
  <c r="Q9" i="2"/>
  <c r="P9" i="2"/>
  <c r="P10" i="2"/>
  <c r="Q10" i="2"/>
  <c r="P25" i="2" l="1"/>
  <c r="O69" i="2" l="1"/>
  <c r="Q69" i="2" s="1"/>
  <c r="Q25" i="2"/>
  <c r="H14" i="5"/>
  <c r="H25" i="5" s="1"/>
  <c r="C10" i="5" s="1"/>
  <c r="G25" i="5"/>
  <c r="I25" i="5" s="1"/>
  <c r="I14" i="5"/>
  <c r="C9" i="5" l="1"/>
  <c r="C11" i="5" s="1"/>
</calcChain>
</file>

<file path=xl/sharedStrings.xml><?xml version="1.0" encoding="utf-8"?>
<sst xmlns="http://schemas.openxmlformats.org/spreadsheetml/2006/main" count="975" uniqueCount="221">
  <si>
    <t>N.C. Office of Rural Health</t>
  </si>
  <si>
    <t>SFY 2023 Medication Assistance Program 08/01/2022 - 07/31/2023</t>
  </si>
  <si>
    <t>REQUIRED PERSONNEL</t>
  </si>
  <si>
    <t>ORGANIZATION NAME:</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</si>
  <si>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</si>
  <si>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t>Employee 1</t>
  </si>
  <si>
    <t>Employee1_Round (Hidden)</t>
  </si>
  <si>
    <t>Employee 2</t>
  </si>
  <si>
    <t>Employee2_Round (Hidden)</t>
  </si>
  <si>
    <t>Employee 3</t>
  </si>
  <si>
    <t>Employee3_Round (Hidden)</t>
  </si>
  <si>
    <t>Employee 4</t>
  </si>
  <si>
    <t>Employee4_Round (Hidden)</t>
  </si>
  <si>
    <t>Employee 5</t>
  </si>
  <si>
    <t>Employee5_Round (Hidden)</t>
  </si>
  <si>
    <t>Employee 6</t>
  </si>
  <si>
    <t>Employee6_Round (Hidden)</t>
  </si>
  <si>
    <t>Employee 7</t>
  </si>
  <si>
    <t>Employee7_Round (Hidden)</t>
  </si>
  <si>
    <t>Employee 8</t>
  </si>
  <si>
    <t>Employee8_Round (Hidden)</t>
  </si>
  <si>
    <t>Employee 9</t>
  </si>
  <si>
    <t>Employee9_Round (Hidden)</t>
  </si>
  <si>
    <t>Employee 10</t>
  </si>
  <si>
    <t>Employee10_Round (Hidden)</t>
  </si>
  <si>
    <t>Total</t>
  </si>
  <si>
    <t>Employee Name</t>
  </si>
  <si>
    <t>Position Title</t>
  </si>
  <si>
    <t>FTE</t>
  </si>
  <si>
    <r>
      <t>Average</t>
    </r>
    <r>
      <rPr>
        <b/>
        <sz val="10"/>
        <rFont val="Arial"/>
        <family val="2"/>
      </rPr>
      <t xml:space="preserve"> number of hours allocated to grant</t>
    </r>
    <r>
      <rPr>
        <sz val="10"/>
        <rFont val="Arial"/>
        <family val="2"/>
      </rPr>
      <t xml:space="preserve"> per week</t>
    </r>
  </si>
  <si>
    <t>Annual Salary</t>
  </si>
  <si>
    <t>Salary Allocated to Grant</t>
  </si>
  <si>
    <t>Total Fringe Benefits</t>
  </si>
  <si>
    <t>Fringe Allocated to Grant</t>
  </si>
  <si>
    <t>Personnel FTE</t>
  </si>
  <si>
    <t>Contract Staff FTE</t>
  </si>
  <si>
    <t>Subcontractor FTE</t>
  </si>
  <si>
    <t>FTE TOTAL</t>
  </si>
  <si>
    <t>LINE ITEM BUDGET</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</si>
  <si>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</si>
  <si>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Medication Assistance Program Grant</t>
  </si>
  <si>
    <t>PROJECT REVENUE</t>
  </si>
  <si>
    <t>Grant Request</t>
  </si>
  <si>
    <t>PROJECT EXPENSES</t>
  </si>
  <si>
    <t>STAFFING</t>
  </si>
  <si>
    <t>Employee Salaries &amp; Fringes</t>
  </si>
  <si>
    <r>
      <t xml:space="preserve">  Salaries </t>
    </r>
    <r>
      <rPr>
        <i/>
        <sz val="9"/>
        <rFont val="Arial"/>
        <family val="2"/>
      </rPr>
      <t>(from TAB 1 Personnel)</t>
    </r>
  </si>
  <si>
    <r>
      <t xml:space="preserve">  Fringes </t>
    </r>
    <r>
      <rPr>
        <i/>
        <sz val="9"/>
        <rFont val="Arial"/>
        <family val="2"/>
      </rPr>
      <t>(from TAB 1 Personnel</t>
    </r>
  </si>
  <si>
    <t>Contracted Staff</t>
  </si>
  <si>
    <t>Hours per Month</t>
  </si>
  <si>
    <t>Below are descriptions and examples of expenses covered by allowable line items. Applicants should only include line items that are relevant to their Medication Assistance Program Grant project. 
For every line item where funding is requested, applicants must provide a narrative description in the "Budget Narrative" tab.</t>
  </si>
  <si>
    <t>Contractor 1 (define)</t>
  </si>
  <si>
    <t>Temporary workers or contractor staff. Include hours to be worked and hourly rate.</t>
  </si>
  <si>
    <t>Contractor 2 (define)</t>
  </si>
  <si>
    <t>Contractor 3 (define)</t>
  </si>
  <si>
    <t>Contractor 4 (define)</t>
  </si>
  <si>
    <t>Contractor 5 (define)</t>
  </si>
  <si>
    <t>Contractor 6 (define)</t>
  </si>
  <si>
    <t>Contracted Staff FTE Total</t>
  </si>
  <si>
    <t>Subcontracts</t>
  </si>
  <si>
    <t xml:space="preserve"> </t>
  </si>
  <si>
    <t>Subcontract 1 (define)</t>
  </si>
  <si>
    <t>Vendor, business, agency, etc. contracted to perform work duties on behalf of your organization. Include a detailed budget in the Budget Narrative tab.</t>
  </si>
  <si>
    <t>Subcontract 2 (define)</t>
  </si>
  <si>
    <t>Subcontract 3 (define)</t>
  </si>
  <si>
    <t>Subcontract 4 (define)</t>
  </si>
  <si>
    <t>Subcontracted Staff FTE Total</t>
  </si>
  <si>
    <t>FACILITY EXPENSES</t>
  </si>
  <si>
    <t>Rent</t>
  </si>
  <si>
    <t>Office space, program meeting space</t>
  </si>
  <si>
    <t>Rented Equipment</t>
  </si>
  <si>
    <t>Rented or leased equipment, such as copier machine or phone system</t>
  </si>
  <si>
    <t>Utilities</t>
  </si>
  <si>
    <t>Gas/Electric/Water expenses</t>
  </si>
  <si>
    <t>Telephone / Internet</t>
  </si>
  <si>
    <t>Phone/Internet/Wi-Fi expenses</t>
  </si>
  <si>
    <t>Security</t>
  </si>
  <si>
    <t>Security services in the form of personnel, such as a security guard retained by the Contractor. (Purchase of a security system belong under Other Operating Expenses – Other).</t>
  </si>
  <si>
    <t>Repair &amp; Maintenance</t>
  </si>
  <si>
    <t>Custodial services or basic repair/maintenance not billed in the Professional Services line item</t>
  </si>
  <si>
    <t>Other (define)</t>
  </si>
  <si>
    <t>Other facility expenses not identified above</t>
  </si>
  <si>
    <r>
      <rPr>
        <b/>
        <u/>
        <sz val="11"/>
        <rFont val="Arial"/>
        <family val="2"/>
      </rPr>
      <t>GENERAL SUPPLIES</t>
    </r>
    <r>
      <rPr>
        <b/>
        <sz val="8"/>
        <rFont val="Arial"/>
        <family val="2"/>
      </rPr>
      <t xml:space="preserve"> </t>
    </r>
    <r>
      <rPr>
        <sz val="8"/>
        <rFont val="Arial"/>
        <family val="2"/>
      </rPr>
      <t>(NOT capital equipment)</t>
    </r>
  </si>
  <si>
    <t>Medical Supplies</t>
  </si>
  <si>
    <t>Masks, gloves, table paper, etc.</t>
  </si>
  <si>
    <t>Office Supplies</t>
  </si>
  <si>
    <t>Business cards, printer ink, paper, etc.</t>
  </si>
  <si>
    <t>Patient Education Materials</t>
  </si>
  <si>
    <t>Training manuals, handouts, one-pagers, information cards. List out specific materials.</t>
  </si>
  <si>
    <t>Postage and Delivery</t>
  </si>
  <si>
    <t>Postage expenses</t>
  </si>
  <si>
    <t>Other general supply expenses not identified above</t>
  </si>
  <si>
    <t>OTHER OPERATING EXPENSES</t>
  </si>
  <si>
    <t>Travel</t>
  </si>
  <si>
    <t>Travel mileage and per diem cannot exceed current North Carolina State Government Office of State Budget and Management travel reimbursement rates. (See Budget Narrative)</t>
  </si>
  <si>
    <t>Staff Development</t>
  </si>
  <si>
    <t>Conferences and conference registrations, training</t>
  </si>
  <si>
    <t>Marketing-Community Awareness</t>
  </si>
  <si>
    <t>Advertising, publications, PSAs, websites, and web materials. Marketing expenses shall not exceed 10% of the grant total</t>
  </si>
  <si>
    <t>Professional Services (Legal, IT, Accounting, Payroll)</t>
  </si>
  <si>
    <t>Legal services, IT related technical services, accounting, bookkeeping, payroll</t>
  </si>
  <si>
    <t xml:space="preserve">Dues &amp; Subscriptions </t>
  </si>
  <si>
    <t>Other operating expenses not identified above</t>
  </si>
  <si>
    <t>TPC Licensing Fee</t>
  </si>
  <si>
    <t>CAPITAL EQUIPMENT</t>
  </si>
  <si>
    <t>Define -</t>
  </si>
  <si>
    <t>Any single item purchased outright exceeding $500.00 is considered capital equipment.  If purchasing a single item over $5,000.00, the organization must submit two vendor quotes with the application.</t>
  </si>
  <si>
    <t>TOTAL PROJECT EXPENSES</t>
  </si>
  <si>
    <t>Expenditure Category</t>
  </si>
  <si>
    <t>Amount of Expenditure</t>
  </si>
  <si>
    <t>SFY 2020-21 (03/03/21-06/30/21)</t>
  </si>
  <si>
    <t>SFY 2021-22 (07/01/21-06/30/22)</t>
  </si>
  <si>
    <t>SFY 2022-23 (07/01/22-06/30/23)</t>
  </si>
  <si>
    <t>SFY 2023-24 (07/01/23-06/30/24)</t>
  </si>
  <si>
    <t>SFY 2024-25 (07/01/24-06/30/25)</t>
  </si>
  <si>
    <t>SFY 2025-26 (07/01/25-06/30/26)</t>
  </si>
  <si>
    <t>Employee Expenses (e.g. program related staffing)</t>
  </si>
  <si>
    <t>Services/Contract Expenses (e.g. utilities, telephone, lease related expenses)</t>
  </si>
  <si>
    <t>Goods Expenses (e.g. supplies and equipment)</t>
  </si>
  <si>
    <t>Administrative Expenses (e.g. overhead and project management)</t>
  </si>
  <si>
    <t>Other Expenses (Specify)</t>
  </si>
  <si>
    <t>Total Expenses</t>
  </si>
  <si>
    <r>
      <t>Funds may be used for both direct and indirect administrative costs. Per 2 C.F.R. 200.403 and US Treasury’s Compliance and Reporting Guidance (updated February 28, 2022), each category of cost should be treated consistently in like circumstances as direct or indirect. The Recipient may not charge the same administrative costs to both direct and indirect cost categories. Unless otherwise agreed between NC DHHS and the Recipient, the Recipient shall use the 10% de minimis indirect cost rate for indirect administrative costs per C.F.R. 200.414(f). Per 2 C.F.R. 200.68, the 10% de minimis indirect cost rate is applied only to the modified total direct cost. Recipients who have a Negotiated Indirect Cost Rate Agreement (NICRA) with the federal government or with NC DHHS shall notify the Contract Administrator to determine whether it may be eligible. If NC DHHS determines the NICRA is eligible, the Recipient must provide the approved indirect cost rate plan. Per S.L. 2021-180 and the requirements of G.S. 143C-6-21 through G.S. 143C-6-23, funds may only be expended for the purpose for which they were awarded and may only be used for nonsectarian, non-religious purposes. Per 2 C.F.R. 200, expenditures must meet reasonable cost requirements. </t>
    </r>
    <r>
      <rPr>
        <sz val="11"/>
        <color rgb="FF000000"/>
        <rFont val="Arial"/>
        <family val="2"/>
      </rPr>
      <t> </t>
    </r>
  </si>
  <si>
    <t>Virtual Behavioral Health Services Grant Program</t>
  </si>
  <si>
    <t>BUDGET NARRATIVE</t>
  </si>
  <si>
    <r>
      <t>Provide a brief budget narrative that explains/justifies the estimated costs listed above by line-item category. Explain how the costs associated with each line-item category relate to the implementation of the project as outlined in the proposed budget. Add extra pages as needed or insert a separate sheet if more room is needed.</t>
    </r>
    <r>
      <rPr>
        <sz val="12"/>
        <color rgb="FF000000"/>
        <rFont val="Times New Roman"/>
        <family val="1"/>
      </rPr>
      <t> </t>
    </r>
  </si>
  <si>
    <t>EMPLOYEE EXPENSES</t>
  </si>
  <si>
    <t>SERVICES/CONTRACT EXPENSES</t>
  </si>
  <si>
    <t>GOODS EXPENSES</t>
  </si>
  <si>
    <t>ADMINISTRATIVE EXPENSES</t>
  </si>
  <si>
    <t>OTHER EXPENSES (SPECIFY)</t>
  </si>
  <si>
    <t>**North Carolina Travel Requirements:</t>
  </si>
  <si>
    <t>Mileage Reimbursement:</t>
  </si>
  <si>
    <r>
      <t xml:space="preserve">All personal vehicle mileage will be reimbursed </t>
    </r>
    <r>
      <rPr>
        <b/>
        <sz val="11"/>
        <color rgb="FF000000"/>
        <rFont val="Arial"/>
        <family val="2"/>
      </rPr>
      <t>58.5 cents per mile</t>
    </r>
    <r>
      <rPr>
        <sz val="11"/>
        <color rgb="FF000000"/>
        <rFont val="Arial"/>
        <family val="2"/>
      </rPr>
      <t xml:space="preserve"> regardless of distance.</t>
    </r>
  </si>
  <si>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</si>
  <si>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</si>
  <si>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</si>
  <si>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 xml:space="preserve">        In-State</t>
  </si>
  <si>
    <t>Out-of-State</t>
  </si>
  <si>
    <t>Breakfast</t>
  </si>
  <si>
    <t>Lunch</t>
  </si>
  <si>
    <t>Dinner</t>
  </si>
  <si>
    <t>Subtotal</t>
  </si>
  <si>
    <t>Lodging</t>
  </si>
  <si>
    <t>(plus tax)</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</si>
  <si>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</si>
  <si>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</si>
  <si>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</si>
  <si>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</si>
  <si>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</si>
  <si>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</si>
  <si>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Monthly Expense Report</t>
  </si>
  <si>
    <t xml:space="preserve">Contract #: </t>
  </si>
  <si>
    <t>Contact Name:</t>
  </si>
  <si>
    <t>ORH Monitor Initials/Date:</t>
  </si>
  <si>
    <t xml:space="preserve">Contractor:   </t>
  </si>
  <si>
    <t>Contact Number and Email:</t>
  </si>
  <si>
    <t>Project Expenses</t>
  </si>
  <si>
    <t>Approved Budget</t>
  </si>
  <si>
    <t>July</t>
  </si>
  <si>
    <t>August</t>
  </si>
  <si>
    <t>September</t>
  </si>
  <si>
    <t>October</t>
  </si>
  <si>
    <t>November</t>
  </si>
  <si>
    <t>December</t>
  </si>
  <si>
    <t>January</t>
  </si>
  <si>
    <t>February</t>
  </si>
  <si>
    <t>March</t>
  </si>
  <si>
    <t>April</t>
  </si>
  <si>
    <t xml:space="preserve">May </t>
  </si>
  <si>
    <t>June</t>
  </si>
  <si>
    <t>Year-to-Date</t>
  </si>
  <si>
    <t>Funds Remaining</t>
  </si>
  <si>
    <t>Utilization Rate</t>
  </si>
  <si>
    <t>Staffing</t>
  </si>
  <si>
    <t>Employee Salaries/Wages</t>
  </si>
  <si>
    <t>Employee Fringe Benefits</t>
  </si>
  <si>
    <t>Other:  Temporary Staff/Contracted Staff</t>
  </si>
  <si>
    <t>Facility Expenses</t>
  </si>
  <si>
    <t>General Supplies (NOT capital items)</t>
  </si>
  <si>
    <t>Other Operating Expenses (NOT capital items)</t>
  </si>
  <si>
    <t>Capital Equipment</t>
  </si>
  <si>
    <t>Total Project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</si>
  <si>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</si>
  <si>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Admendments, Adjustments, Correction</t>
  </si>
  <si>
    <t>Date</t>
  </si>
  <si>
    <t>Amount</t>
  </si>
  <si>
    <t>Notes</t>
  </si>
  <si>
    <t>Prepared by (print):</t>
  </si>
  <si>
    <t>Authorized by (print):</t>
  </si>
  <si>
    <t>Authorized Signatory:</t>
  </si>
  <si>
    <t>Date:</t>
  </si>
  <si>
    <t>Community Health Grant Monthly Expense Report</t>
  </si>
  <si>
    <t>**No changes can be made once payment has been approved**
Please contact contract monitor for changes.</t>
  </si>
  <si>
    <t>Total Approved Budget</t>
  </si>
  <si>
    <r>
      <rPr>
        <b/>
        <sz val="11"/>
        <color theme="1"/>
        <rFont val="Calibri"/>
        <family val="2"/>
        <scheme val="minor"/>
      </rPr>
      <t>Notes</t>
    </r>
    <r>
      <rPr>
        <sz val="11"/>
        <color theme="1"/>
        <rFont val="Calibri"/>
        <family val="2"/>
        <scheme val="minor"/>
      </rPr>
      <t xml:space="preserve"> (i.e., 3 pay periods, need for adjustments)</t>
    </r>
  </si>
  <si>
    <t>July Total Expenses</t>
  </si>
  <si>
    <t xml:space="preserve">Year-To-Date </t>
  </si>
  <si>
    <t>Position Type</t>
  </si>
  <si>
    <t>ColumnD_Round (Hidden)</t>
  </si>
  <si>
    <r>
      <t xml:space="preserve">Adjustment </t>
    </r>
    <r>
      <rPr>
        <b/>
        <sz val="9"/>
        <color theme="0"/>
        <rFont val="Arial"/>
        <family val="2"/>
      </rPr>
      <t>(ORH Use Only)</t>
    </r>
  </si>
  <si>
    <t>Adjustments</t>
  </si>
  <si>
    <t>Total Salaries</t>
  </si>
  <si>
    <t>Fringe Benefits</t>
  </si>
  <si>
    <t>Other:  Subcontracted Staff</t>
  </si>
  <si>
    <t>Total Temporary/Contracted Salaries</t>
  </si>
  <si>
    <t>Total Operational Expenses</t>
  </si>
  <si>
    <t>Total Capital Expenses</t>
  </si>
  <si>
    <t>TOTAL BUDGET</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</si>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</sst>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59"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sz val="12"/>
      <name val="Arial"/>
      <family val="2"/>
    </font>
    <font>
      <b/>
      <sz val="8"/>
      <color theme="0"/>
      <name val="Arial"/>
      <family val="2"/>
    </font>
    <font>
      <b/>
      <sz val="8"/>
      <name val="Arial"/>
      <family val="2"/>
    </font>
    <font>
      <i/>
      <sz val="11"/>
      <name val="Calibri"/>
      <family val="2"/>
      <scheme val="minor"/>
    </font>
    <font>
      <b/>
      <sz val="12"/>
      <color rgb="FFFF0000"/>
      <name val="Arial Black"/>
      <family val="2"/>
    </font>
    <font>
      <b/>
      <sz val="14"/>
      <color theme="1"/>
      <name val="Calibri"/>
      <family val="2"/>
      <scheme val="minor"/>
    </font>
    <font>
      <b/>
      <sz val="16"/>
      <color theme="1"/>
      <name val="Calibri"/>
      <family val="2"/>
      <scheme val="minor"/>
    </font>
    <font>
      <b/>
      <sz val="12"/>
      <color rgb="FF000000"/>
      <name val="Times New Roman"/>
      <family val="1"/>
    </font>
    <font>
      <sz val="12"/>
      <color rgb="FF000000"/>
      <name val="Times New Roman"/>
      <family val="1"/>
    </font>
  </fonts>
  <fills count="1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0">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73">
    <xf numFmtId="0" fontId="0" fillId="0" borderId="0" xfId="0"/>
    <xf numFmtId="166" fontId="8" fillId="0" borderId="10" xfId="2" applyNumberFormat="1" applyFont="1" applyBorder="1" applyProtection="1"/>
    <xf numFmtId="166" fontId="8" fillId="0" borderId="0" xfId="2" applyNumberFormat="1" applyFont="1" applyBorder="1" applyProtection="1"/>
    <xf numFmtId="164" fontId="8" fillId="0" borderId="10" xfId="2" applyNumberFormat="1" applyFont="1" applyFill="1" applyBorder="1" applyAlignment="1" applyProtection="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164" fontId="14" fillId="4" borderId="10" xfId="4" applyNumberFormat="1" applyFont="1" applyFill="1" applyBorder="1" applyAlignment="1" applyProtection="1">
      <alignment horizontal="right"/>
    </xf>
    <xf numFmtId="164" fontId="10"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8" fillId="0" borderId="0" xfId="10" applyFont="1" applyAlignment="1">
      <alignment vertical="top" wrapText="1"/>
    </xf>
    <xf numFmtId="0" fontId="19" fillId="0" borderId="0" xfId="10" applyFont="1" applyProtection="1"/>
    <xf numFmtId="0" fontId="7" fillId="0" borderId="0" xfId="10" applyFont="1" applyBorder="1" applyAlignment="1">
      <alignment horizontal="left" vertical="top" wrapText="1"/>
    </xf>
    <xf numFmtId="3" fontId="3" fillId="0" borderId="0" xfId="10" applyNumberFormat="1" applyFill="1"/>
    <xf numFmtId="0" fontId="7" fillId="0" borderId="0" xfId="10" applyFont="1" applyAlignment="1" applyProtection="1">
      <alignment vertical="top"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Protection="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applyProtection="1"/>
    <xf numFmtId="0" fontId="0" fillId="0" borderId="0" xfId="0" applyProtection="1"/>
    <xf numFmtId="164" fontId="13" fillId="0" borderId="10" xfId="0" applyNumberFormat="1" applyFont="1" applyBorder="1" applyAlignment="1" applyProtection="1">
      <alignment horizontal="right"/>
    </xf>
    <xf numFmtId="164" fontId="13" fillId="6" borderId="12" xfId="0" applyNumberFormat="1" applyFont="1" applyFill="1" applyBorder="1" applyAlignment="1" applyProtection="1">
      <alignment horizontal="right"/>
    </xf>
    <xf numFmtId="164" fontId="14" fillId="0" borderId="14"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21" fillId="0" borderId="0" xfId="0" applyFont="1" applyAlignment="1" applyProtection="1">
      <alignment wrapText="1"/>
    </xf>
    <xf numFmtId="0" fontId="0" fillId="0" borderId="0" xfId="0" applyBorder="1" applyProtection="1"/>
    <xf numFmtId="0" fontId="25" fillId="4" borderId="0" xfId="4" applyFont="1" applyFill="1" applyBorder="1" applyAlignment="1" applyProtection="1"/>
    <xf numFmtId="0" fontId="25" fillId="0" borderId="0" xfId="4" applyFont="1" applyFill="1" applyBorder="1" applyAlignment="1" applyProtection="1"/>
    <xf numFmtId="0" fontId="25" fillId="0" borderId="0" xfId="4" applyFont="1" applyFill="1" applyAlignment="1" applyProtection="1"/>
    <xf numFmtId="164" fontId="0" fillId="0" borderId="0" xfId="0" applyNumberFormat="1" applyBorder="1" applyProtection="1"/>
    <xf numFmtId="166" fontId="7" fillId="0" borderId="10" xfId="2" applyNumberFormat="1" applyFont="1" applyBorder="1" applyAlignment="1" applyProtection="1">
      <alignment horizontal="right" wrapText="1"/>
    </xf>
    <xf numFmtId="166" fontId="7" fillId="6" borderId="10" xfId="2" applyNumberFormat="1" applyFont="1" applyFill="1" applyBorder="1" applyAlignment="1" applyProtection="1">
      <alignment horizontal="right" wrapText="1"/>
    </xf>
    <xf numFmtId="0" fontId="13" fillId="4" borderId="0" xfId="0" applyFont="1" applyFill="1" applyProtection="1"/>
    <xf numFmtId="0" fontId="0" fillId="4" borderId="0" xfId="0" applyFill="1" applyBorder="1" applyProtection="1"/>
    <xf numFmtId="0" fontId="14" fillId="4" borderId="0" xfId="0" applyFont="1" applyFill="1" applyBorder="1" applyAlignment="1" applyProtection="1">
      <alignment horizontal="center"/>
    </xf>
    <xf numFmtId="0" fontId="16" fillId="4" borderId="0" xfId="0" applyFont="1" applyFill="1" applyProtection="1"/>
    <xf numFmtId="0" fontId="16" fillId="4" borderId="0" xfId="0" applyFont="1" applyFill="1" applyBorder="1" applyProtection="1"/>
    <xf numFmtId="0" fontId="15" fillId="8" borderId="10" xfId="2" applyFont="1" applyFill="1" applyBorder="1" applyAlignment="1" applyProtection="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pplyProtection="1">
      <alignment horizontal="left"/>
    </xf>
    <xf numFmtId="0" fontId="15" fillId="8" borderId="17"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3" fillId="0" borderId="0" xfId="10"/>
    <xf numFmtId="0" fontId="7" fillId="0" borderId="0" xfId="10" applyFont="1" applyAlignment="1">
      <alignment vertical="top" wrapText="1"/>
    </xf>
    <xf numFmtId="0" fontId="9" fillId="0" borderId="0" xfId="10" applyFont="1" applyAlignment="1">
      <alignment vertical="top" wrapText="1"/>
    </xf>
    <xf numFmtId="0" fontId="7" fillId="0" borderId="0" xfId="10" applyFont="1" applyAlignment="1">
      <alignment horizontal="lef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applyAlignment="1" applyProtection="1"/>
    <xf numFmtId="166" fontId="23" fillId="12" borderId="10" xfId="0" applyNumberFormat="1" applyFont="1" applyFill="1" applyBorder="1" applyProtection="1"/>
    <xf numFmtId="164" fontId="23" fillId="12" borderId="10" xfId="0" applyNumberFormat="1" applyFont="1" applyFill="1" applyBorder="1" applyProtection="1"/>
    <xf numFmtId="9" fontId="23" fillId="12" borderId="10" xfId="1" applyNumberFormat="1" applyFont="1" applyFill="1" applyBorder="1" applyProtection="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0" xfId="0" applyBorder="1" applyProtection="1"/>
    <xf numFmtId="0" fontId="0" fillId="0" borderId="19" xfId="0" applyBorder="1" applyProtection="1"/>
    <xf numFmtId="0" fontId="25" fillId="4" borderId="20" xfId="4" applyFont="1" applyFill="1" applyBorder="1" applyAlignment="1" applyProtection="1"/>
    <xf numFmtId="0" fontId="7" fillId="0" borderId="0" xfId="2" applyFont="1" applyBorder="1" applyProtection="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4" borderId="19" xfId="0" applyFont="1" applyFill="1" applyBorder="1" applyProtection="1"/>
    <xf numFmtId="10" fontId="13" fillId="6" borderId="37" xfId="0" applyNumberFormat="1" applyFont="1" applyFill="1" applyBorder="1" applyAlignment="1" applyProtection="1">
      <alignment horizontal="right"/>
    </xf>
    <xf numFmtId="9" fontId="14" fillId="0" borderId="39" xfId="1" applyNumberFormat="1" applyFont="1" applyBorder="1" applyProtection="1"/>
    <xf numFmtId="9" fontId="13" fillId="0" borderId="40" xfId="0" applyNumberFormat="1" applyFont="1" applyBorder="1" applyAlignment="1" applyProtection="1">
      <alignment horizontal="right"/>
    </xf>
    <xf numFmtId="166" fontId="16" fillId="8" borderId="28" xfId="5" applyNumberFormat="1" applyFont="1" applyFill="1" applyBorder="1" applyAlignment="1" applyProtection="1"/>
    <xf numFmtId="9" fontId="13" fillId="0" borderId="39" xfId="0" applyNumberFormat="1" applyFont="1" applyBorder="1" applyAlignment="1" applyProtection="1">
      <alignment horizontal="right"/>
    </xf>
    <xf numFmtId="0" fontId="15" fillId="8" borderId="28" xfId="2" applyFont="1" applyFill="1" applyBorder="1" applyAlignment="1" applyProtection="1">
      <alignment horizontal="left" wrapText="1"/>
    </xf>
    <xf numFmtId="10" fontId="13" fillId="6" borderId="38" xfId="0" applyNumberFormat="1" applyFont="1" applyFill="1" applyBorder="1" applyAlignment="1" applyProtection="1">
      <alignment horizontal="right"/>
    </xf>
    <xf numFmtId="9" fontId="14" fillId="0" borderId="39" xfId="0" applyNumberFormat="1" applyFont="1" applyBorder="1" applyAlignment="1" applyProtection="1">
      <alignment horizontal="right"/>
    </xf>
    <xf numFmtId="0" fontId="16" fillId="4" borderId="19" xfId="0" applyFont="1" applyFill="1" applyBorder="1" applyProtection="1"/>
    <xf numFmtId="0" fontId="16" fillId="4" borderId="20" xfId="0" applyFont="1" applyFill="1" applyBorder="1" applyProtection="1"/>
    <xf numFmtId="10" fontId="13" fillId="0" borderId="37" xfId="0" applyNumberFormat="1" applyFont="1" applyBorder="1" applyAlignment="1" applyProtection="1">
      <alignment horizontal="right"/>
    </xf>
    <xf numFmtId="0" fontId="0" fillId="0" borderId="25" xfId="0" applyBorder="1" applyProtection="1"/>
    <xf numFmtId="166" fontId="22" fillId="12" borderId="41" xfId="0" applyNumberFormat="1" applyFont="1" applyFill="1" applyBorder="1" applyProtection="1"/>
    <xf numFmtId="164" fontId="0" fillId="0" borderId="26" xfId="0" applyNumberFormat="1" applyBorder="1" applyProtection="1"/>
    <xf numFmtId="0" fontId="0" fillId="0" borderId="26" xfId="0" applyBorder="1" applyProtection="1"/>
    <xf numFmtId="0" fontId="0" fillId="0" borderId="27" xfId="0" applyBorder="1" applyProtection="1"/>
    <xf numFmtId="0" fontId="4" fillId="0" borderId="19" xfId="4" applyFont="1" applyFill="1" applyBorder="1" applyAlignment="1" applyProtection="1"/>
    <xf numFmtId="0" fontId="8" fillId="0" borderId="0" xfId="10" applyFont="1" applyFill="1" applyAlignment="1">
      <alignment vertical="top" wrapText="1"/>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applyProtection="1"/>
    <xf numFmtId="0" fontId="7" fillId="0" borderId="0" xfId="2" applyFont="1" applyProtection="1"/>
    <xf numFmtId="0" fontId="10" fillId="0" borderId="0" xfId="4" applyFont="1" applyProtection="1"/>
    <xf numFmtId="0" fontId="10" fillId="0" borderId="7" xfId="4" applyFont="1" applyFill="1" applyBorder="1" applyAlignment="1" applyProtection="1">
      <alignment horizontal="center" wrapText="1"/>
    </xf>
    <xf numFmtId="0" fontId="10" fillId="0" borderId="7" xfId="4" applyFont="1" applyFill="1" applyBorder="1" applyAlignment="1" applyProtection="1">
      <alignment horizontal="center"/>
    </xf>
    <xf numFmtId="0" fontId="10" fillId="0" borderId="7" xfId="4" applyFont="1" applyBorder="1" applyAlignment="1" applyProtection="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pplyProtection="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Fill="1" applyBorder="1" applyAlignment="1" applyProtection="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pplyProtection="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Border="1" applyAlignment="1" applyProtection="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pplyProtection="1">
      <alignment horizontal="center"/>
    </xf>
    <xf numFmtId="164" fontId="13" fillId="11" borderId="11" xfId="4" applyNumberFormat="1" applyFont="1" applyFill="1" applyBorder="1" applyAlignment="1" applyProtection="1">
      <alignment horizontal="center"/>
    </xf>
    <xf numFmtId="0" fontId="7" fillId="0" borderId="0" xfId="10" applyFont="1" applyProtection="1"/>
    <xf numFmtId="0" fontId="7" fillId="0" borderId="0" xfId="10" applyFont="1" applyBorder="1" applyAlignment="1" applyProtection="1">
      <alignment vertical="top"/>
    </xf>
    <xf numFmtId="0" fontId="13" fillId="0" borderId="7" xfId="4" applyFont="1" applyFill="1" applyBorder="1" applyAlignment="1" applyProtection="1">
      <alignment vertical="top"/>
      <protection locked="0"/>
    </xf>
    <xf numFmtId="0" fontId="13" fillId="0" borderId="12" xfId="4" applyFont="1" applyFill="1" applyBorder="1" applyAlignment="1" applyProtection="1">
      <alignment vertical="top"/>
      <protection locked="0"/>
    </xf>
    <xf numFmtId="0" fontId="13" fillId="0" borderId="12" xfId="4" applyFont="1" applyFill="1" applyBorder="1" applyAlignment="1" applyProtection="1">
      <alignment horizontal="left"/>
      <protection locked="0"/>
    </xf>
    <xf numFmtId="0" fontId="13" fillId="0" borderId="0" xfId="4" applyFont="1" applyFill="1" applyAlignment="1" applyProtection="1">
      <alignment vertical="top"/>
      <protection locked="0"/>
    </xf>
    <xf numFmtId="0" fontId="13" fillId="0" borderId="2" xfId="4" applyFont="1" applyFill="1" applyBorder="1" applyAlignment="1" applyProtection="1">
      <alignment vertical="top"/>
      <protection locked="0"/>
    </xf>
    <xf numFmtId="0" fontId="13"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3" fillId="0" borderId="0" xfId="4" applyFont="1" applyFill="1" applyAlignment="1" applyProtection="1">
      <alignment horizontal="left" vertical="top"/>
      <protection locked="0"/>
    </xf>
    <xf numFmtId="0" fontId="13" fillId="0" borderId="2" xfId="4" applyFont="1" applyFill="1" applyBorder="1" applyAlignment="1" applyProtection="1">
      <alignment horizontal="left" vertical="top"/>
      <protection locked="0"/>
    </xf>
    <xf numFmtId="0" fontId="7" fillId="0" borderId="26"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7" fillId="0" borderId="10" xfId="10" applyFont="1" applyBorder="1" applyAlignment="1">
      <alignment horizontal="center"/>
    </xf>
    <xf numFmtId="2" fontId="7" fillId="0" borderId="0" xfId="10" applyNumberFormat="1" applyFont="1"/>
    <xf numFmtId="166" fontId="7" fillId="0" borderId="0" xfId="2" applyNumberFormat="1" applyFont="1" applyFill="1" applyBorder="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3"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pplyProtection="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pplyProtection="1">
      <alignment horizontal="center"/>
    </xf>
    <xf numFmtId="164" fontId="13" fillId="11" borderId="45"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pplyProtection="1">
      <alignment horizontal="right" wrapText="1"/>
    </xf>
    <xf numFmtId="164" fontId="13" fillId="11" borderId="9" xfId="4" applyNumberFormat="1" applyFont="1" applyFill="1" applyBorder="1" applyAlignment="1" applyProtection="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pplyProtection="1">
      <alignment horizontal="left"/>
    </xf>
    <xf numFmtId="0" fontId="10" fillId="0" borderId="51" xfId="4" applyFont="1" applyBorder="1" applyAlignment="1" applyProtection="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pplyProtection="1">
      <alignment horizontal="center"/>
    </xf>
    <xf numFmtId="164" fontId="10" fillId="11" borderId="50"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Fill="1" applyBorder="1" applyAlignment="1" applyProtection="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Fill="1" applyBorder="1" applyAlignment="1" applyProtection="1">
      <alignment horizontal="left"/>
    </xf>
    <xf numFmtId="0" fontId="15" fillId="8" borderId="9" xfId="4" applyFont="1" applyFill="1" applyBorder="1" applyAlignment="1" applyProtection="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pplyProtection="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pplyProtection="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pplyProtection="1">
      <alignment horizontal="right"/>
    </xf>
    <xf numFmtId="164" fontId="13" fillId="6" borderId="42" xfId="0" applyNumberFormat="1" applyFont="1" applyFill="1" applyBorder="1" applyAlignment="1" applyProtection="1">
      <alignment horizontal="right"/>
    </xf>
    <xf numFmtId="0" fontId="3" fillId="0" borderId="10" xfId="10" applyBorder="1"/>
    <xf numFmtId="0" fontId="3" fillId="0" borderId="0" xfId="10" applyAlignment="1"/>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applyProtection="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pplyProtection="1">
      <alignment horizontal="right"/>
    </xf>
    <xf numFmtId="164" fontId="16" fillId="8" borderId="14" xfId="0" applyNumberFormat="1" applyFont="1" applyFill="1" applyBorder="1" applyAlignment="1" applyProtection="1">
      <alignment horizontal="right"/>
    </xf>
    <xf numFmtId="9" fontId="16" fillId="8" borderId="37" xfId="0" applyNumberFormat="1" applyFont="1" applyFill="1" applyBorder="1" applyAlignment="1" applyProtection="1">
      <alignment horizontal="right"/>
    </xf>
    <xf numFmtId="0" fontId="13" fillId="0" borderId="0" xfId="4" applyFont="1" applyFill="1" applyAlignment="1" applyProtection="1">
      <protection locked="0"/>
    </xf>
    <xf numFmtId="0" fontId="10" fillId="0" borderId="8" xfId="4" applyFont="1" applyBorder="1" applyAlignment="1" applyProtection="1">
      <alignment horizontal="center" wrapText="1"/>
    </xf>
    <xf numFmtId="0" fontId="13" fillId="0" borderId="5" xfId="4" applyFont="1" applyBorder="1" applyAlignment="1" applyProtection="1">
      <alignment horizontal="left" wrapText="1"/>
    </xf>
    <xf numFmtId="0" fontId="32" fillId="0" borderId="5" xfId="4" applyFont="1" applyBorder="1" applyAlignment="1" applyProtection="1">
      <alignment horizontal="left" wrapText="1"/>
    </xf>
    <xf numFmtId="0" fontId="12" fillId="0" borderId="5" xfId="4" applyFont="1" applyFill="1" applyBorder="1" applyAlignment="1" applyProtection="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pplyProtection="1">
      <alignment horizontal="left" wrapText="1"/>
    </xf>
    <xf numFmtId="0" fontId="10"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0" fontId="2" fillId="0" borderId="0" xfId="10" applyFont="1" applyFill="1" applyBorder="1"/>
    <xf numFmtId="0" fontId="7" fillId="0" borderId="0" xfId="0" applyFont="1" applyAlignment="1">
      <alignment vertical="top" wrapText="1"/>
    </xf>
    <xf numFmtId="0" fontId="8" fillId="0" borderId="0" xfId="2" applyFont="1" applyFill="1" applyAlignment="1">
      <alignment horizontal="left" vertical="top" wrapText="1"/>
    </xf>
    <xf numFmtId="0" fontId="35" fillId="0" borderId="0" xfId="0" applyFont="1"/>
    <xf numFmtId="0" fontId="2" fillId="0" borderId="10" xfId="10" applyFont="1" applyFill="1" applyBorder="1"/>
    <xf numFmtId="0" fontId="43" fillId="0" borderId="0" xfId="0" applyFont="1"/>
    <xf numFmtId="0" fontId="7" fillId="0" borderId="0" xfId="2" applyFont="1" applyAlignment="1">
      <alignment horizontal="left"/>
    </xf>
    <xf numFmtId="0" fontId="8" fillId="0" borderId="0" xfId="2" applyFont="1"/>
    <xf numFmtId="8" fontId="43"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6" fillId="4" borderId="5" xfId="0" applyFont="1" applyFill="1" applyBorder="1"/>
    <xf numFmtId="0" fontId="43" fillId="4" borderId="5" xfId="0" applyFont="1" applyFill="1" applyBorder="1"/>
    <xf numFmtId="0" fontId="42" fillId="4" borderId="5" xfId="0" applyFont="1" applyFill="1" applyBorder="1"/>
    <xf numFmtId="0" fontId="43" fillId="4" borderId="3" xfId="0" applyFont="1" applyFill="1" applyBorder="1"/>
    <xf numFmtId="0" fontId="44" fillId="4" borderId="5" xfId="0" applyFont="1" applyFill="1" applyBorder="1"/>
    <xf numFmtId="0" fontId="10" fillId="0" borderId="0" xfId="4" applyFont="1" applyFill="1" applyAlignment="1" applyProtection="1">
      <alignment horizontal="right"/>
      <protection locked="0"/>
    </xf>
    <xf numFmtId="0" fontId="10" fillId="0" borderId="0" xfId="4" applyFont="1" applyFill="1" applyAlignment="1" applyProtection="1">
      <protection locked="0"/>
    </xf>
    <xf numFmtId="0" fontId="3" fillId="14" borderId="5" xfId="10" applyFill="1" applyBorder="1" applyProtection="1"/>
    <xf numFmtId="0" fontId="3" fillId="14" borderId="0" xfId="10" applyFill="1" applyBorder="1" applyProtection="1"/>
    <xf numFmtId="0" fontId="3" fillId="14" borderId="4" xfId="10" applyFill="1" applyBorder="1" applyProtection="1"/>
    <xf numFmtId="0" fontId="3" fillId="14" borderId="3" xfId="10" applyFill="1" applyBorder="1" applyProtection="1"/>
    <xf numFmtId="0" fontId="3" fillId="14" borderId="2" xfId="10" applyFill="1" applyBorder="1" applyProtection="1"/>
    <xf numFmtId="0" fontId="3" fillId="14" borderId="1" xfId="10" applyFill="1" applyBorder="1" applyProtection="1"/>
    <xf numFmtId="49" fontId="13" fillId="0" borderId="0" xfId="4" applyNumberFormat="1" applyFont="1" applyFill="1" applyAlignment="1" applyProtection="1">
      <protection locked="0"/>
    </xf>
    <xf numFmtId="164" fontId="0" fillId="0" borderId="42" xfId="0" applyNumberFormat="1" applyBorder="1" applyProtection="1"/>
    <xf numFmtId="164" fontId="7" fillId="4" borderId="10" xfId="2" applyNumberFormat="1" applyFont="1" applyFill="1" applyBorder="1" applyAlignment="1" applyProtection="1">
      <alignment horizontal="right"/>
    </xf>
    <xf numFmtId="164" fontId="7" fillId="6" borderId="12" xfId="2" applyNumberFormat="1" applyFont="1" applyFill="1" applyBorder="1" applyAlignment="1" applyProtection="1">
      <alignment horizontal="right"/>
    </xf>
    <xf numFmtId="164" fontId="15" fillId="8" borderId="10" xfId="2" applyNumberFormat="1" applyFont="1" applyFill="1" applyBorder="1" applyAlignment="1" applyProtection="1">
      <alignment horizontal="center" wrapText="1"/>
    </xf>
    <xf numFmtId="164" fontId="15" fillId="8" borderId="42" xfId="0" applyNumberFormat="1" applyFont="1" applyFill="1" applyBorder="1" applyAlignment="1" applyProtection="1">
      <alignment horizontal="center" wrapText="1"/>
    </xf>
    <xf numFmtId="164" fontId="15" fillId="8" borderId="9" xfId="4" applyNumberFormat="1" applyFont="1" applyFill="1" applyBorder="1" applyAlignment="1" applyProtection="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applyProtection="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applyProtection="1"/>
    <xf numFmtId="164" fontId="8" fillId="0" borderId="10" xfId="2" applyNumberFormat="1" applyFont="1" applyBorder="1" applyProtection="1"/>
    <xf numFmtId="164" fontId="8" fillId="0" borderId="9" xfId="2" applyNumberFormat="1" applyFont="1" applyBorder="1" applyProtection="1"/>
    <xf numFmtId="164" fontId="8" fillId="0" borderId="0" xfId="2" applyNumberFormat="1" applyFont="1" applyBorder="1" applyProtection="1"/>
    <xf numFmtId="164" fontId="0" fillId="0" borderId="2" xfId="0" applyNumberFormat="1" applyBorder="1" applyProtection="1"/>
    <xf numFmtId="164" fontId="13" fillId="0" borderId="42" xfId="0" applyNumberFormat="1" applyFont="1" applyBorder="1" applyProtection="1"/>
    <xf numFmtId="164" fontId="16" fillId="8" borderId="42" xfId="0" applyNumberFormat="1" applyFont="1" applyFill="1" applyBorder="1" applyProtection="1"/>
    <xf numFmtId="164" fontId="13" fillId="6" borderId="42" xfId="0" applyNumberFormat="1" applyFont="1" applyFill="1" applyBorder="1" applyProtection="1"/>
    <xf numFmtId="164" fontId="13" fillId="6" borderId="9" xfId="0" applyNumberFormat="1" applyFont="1" applyFill="1" applyBorder="1" applyAlignment="1" applyProtection="1">
      <alignment horizontal="right"/>
    </xf>
    <xf numFmtId="164" fontId="13" fillId="6" borderId="10" xfId="0" applyNumberFormat="1" applyFont="1" applyFill="1" applyBorder="1" applyAlignment="1" applyProtection="1">
      <alignment horizontal="right"/>
    </xf>
    <xf numFmtId="164" fontId="13" fillId="0" borderId="52" xfId="0" applyNumberFormat="1" applyFont="1" applyBorder="1" applyProtection="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applyProtection="1"/>
    <xf numFmtId="164" fontId="15" fillId="8" borderId="18" xfId="2" applyNumberFormat="1" applyFont="1" applyFill="1" applyBorder="1" applyAlignment="1" applyProtection="1">
      <alignment horizontal="left" wrapText="1"/>
    </xf>
    <xf numFmtId="164" fontId="15" fillId="8" borderId="53" xfId="2" applyNumberFormat="1" applyFont="1" applyFill="1" applyBorder="1" applyAlignment="1" applyProtection="1">
      <alignment horizontal="left" wrapText="1"/>
    </xf>
    <xf numFmtId="164" fontId="0" fillId="6" borderId="42" xfId="0" applyNumberFormat="1" applyFill="1" applyBorder="1" applyProtection="1"/>
    <xf numFmtId="164" fontId="3" fillId="0" borderId="0" xfId="10" applyNumberFormat="1" applyProtection="1">
      <protection locked="0"/>
    </xf>
    <xf numFmtId="164" fontId="7" fillId="0" borderId="0" xfId="12" applyNumberFormat="1" applyFont="1"/>
    <xf numFmtId="167" fontId="17" fillId="0" borderId="12" xfId="10" applyNumberFormat="1" applyFont="1" applyFill="1" applyBorder="1" applyAlignment="1" applyProtection="1">
      <alignment horizontal="center" wrapText="1"/>
    </xf>
    <xf numFmtId="0" fontId="37" fillId="0" borderId="0" xfId="14" applyFont="1" applyAlignment="1" applyProtection="1">
      <alignment vertical="top"/>
      <protection locked="0"/>
    </xf>
    <xf numFmtId="2" fontId="3" fillId="0" borderId="4" xfId="10" applyNumberFormat="1" applyBorder="1" applyProtection="1"/>
    <xf numFmtId="0" fontId="17" fillId="0" borderId="0" xfId="10" applyFont="1" applyBorder="1" applyAlignment="1">
      <alignment horizontal="center"/>
    </xf>
    <xf numFmtId="2" fontId="3" fillId="0" borderId="0" xfId="10" applyNumberFormat="1" applyBorder="1" applyProtection="1"/>
    <xf numFmtId="164" fontId="8" fillId="0" borderId="5" xfId="2" applyNumberFormat="1" applyFont="1" applyBorder="1" applyProtection="1"/>
    <xf numFmtId="164" fontId="8" fillId="0" borderId="5" xfId="2" applyNumberFormat="1" applyFont="1" applyFill="1" applyBorder="1" applyAlignment="1" applyProtection="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pplyProtection="1">
      <alignment horizontal="right"/>
    </xf>
    <xf numFmtId="164" fontId="14" fillId="0" borderId="43" xfId="0" applyNumberFormat="1" applyFont="1" applyBorder="1" applyAlignment="1" applyProtection="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Fill="1" applyBorder="1" applyAlignment="1" applyProtection="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pplyProtection="1">
      <alignment horizontal="right" wrapText="1"/>
    </xf>
    <xf numFmtId="0" fontId="51" fillId="8" borderId="13" xfId="2" applyFont="1" applyFill="1" applyBorder="1" applyAlignment="1" applyProtection="1">
      <alignment horizontal="center" wrapText="1"/>
    </xf>
    <xf numFmtId="164" fontId="8" fillId="0" borderId="43" xfId="2" applyNumberFormat="1" applyFont="1" applyBorder="1" applyProtection="1"/>
    <xf numFmtId="0" fontId="8" fillId="4" borderId="4" xfId="2" applyFont="1" applyFill="1" applyBorder="1" applyAlignment="1" applyProtection="1">
      <alignment horizontal="right" wrapText="1"/>
    </xf>
    <xf numFmtId="166" fontId="12" fillId="4" borderId="14" xfId="5" applyNumberFormat="1" applyFont="1" applyFill="1" applyBorder="1" applyAlignment="1" applyProtection="1">
      <alignment horizontal="right"/>
    </xf>
    <xf numFmtId="0" fontId="8" fillId="0" borderId="4" xfId="2" applyFont="1" applyFill="1" applyBorder="1" applyAlignment="1" applyProtection="1">
      <alignment horizontal="right" wrapText="1"/>
    </xf>
    <xf numFmtId="0" fontId="8" fillId="4" borderId="0" xfId="2" applyFont="1" applyFill="1" applyBorder="1" applyAlignment="1" applyProtection="1">
      <alignment horizontal="right" wrapText="1"/>
    </xf>
    <xf numFmtId="0" fontId="13" fillId="0" borderId="0" xfId="0" applyFont="1" applyProtection="1"/>
    <xf numFmtId="164" fontId="13" fillId="0" borderId="14" xfId="0" applyNumberFormat="1" applyFont="1" applyBorder="1" applyAlignment="1" applyProtection="1">
      <alignment horizontal="right"/>
    </xf>
    <xf numFmtId="0" fontId="10" fillId="4" borderId="4" xfId="4" applyFont="1" applyFill="1" applyBorder="1" applyAlignment="1" applyProtection="1">
      <alignment horizontal="right" wrapText="1"/>
    </xf>
    <xf numFmtId="0" fontId="15" fillId="4" borderId="0" xfId="4" applyFont="1" applyFill="1" applyBorder="1" applyAlignment="1" applyProtection="1">
      <alignment horizontal="right" wrapText="1"/>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0" fontId="13" fillId="0" borderId="19" xfId="0" applyFont="1" applyBorder="1" applyProtection="1"/>
    <xf numFmtId="9" fontId="13" fillId="0" borderId="37" xfId="0" applyNumberFormat="1" applyFont="1" applyBorder="1" applyAlignment="1" applyProtection="1">
      <alignment horizontal="right"/>
    </xf>
    <xf numFmtId="168" fontId="2" fillId="0" borderId="10" xfId="12" applyNumberFormat="1" applyFont="1" applyBorder="1" applyProtection="1">
      <protection locked="0"/>
    </xf>
    <xf numFmtId="0" fontId="13" fillId="0" borderId="5" xfId="4" applyFont="1" applyFill="1" applyBorder="1" applyAlignment="1" applyProtection="1">
      <alignment horizontal="left" wrapText="1"/>
    </xf>
    <xf numFmtId="164" fontId="13" fillId="0" borderId="1" xfId="0" applyNumberFormat="1" applyFont="1" applyBorder="1" applyAlignment="1" applyProtection="1">
      <alignment horizontal="right"/>
    </xf>
    <xf numFmtId="0" fontId="13" fillId="0" borderId="10" xfId="4" applyFont="1" applyFill="1" applyBorder="1" applyAlignment="1" applyProtection="1">
      <alignment horizontal="left" wrapText="1"/>
    </xf>
    <xf numFmtId="49" fontId="7" fillId="0" borderId="10" xfId="2" applyNumberFormat="1" applyFont="1" applyBorder="1" applyAlignment="1" applyProtection="1">
      <alignment wrapText="1"/>
    </xf>
    <xf numFmtId="0" fontId="13" fillId="0" borderId="10" xfId="4" applyFont="1" applyBorder="1" applyAlignment="1" applyProtection="1">
      <alignment horizontal="lef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Fill="1" applyBorder="1" applyAlignment="1" applyProtection="1">
      <alignment horizontal="left" wrapText="1"/>
    </xf>
    <xf numFmtId="49" fontId="0" fillId="0" borderId="0" xfId="0" applyNumberFormat="1" applyFill="1" applyBorder="1" applyAlignment="1" applyProtection="1">
      <alignment wrapText="1"/>
    </xf>
    <xf numFmtId="0" fontId="27" fillId="7" borderId="10" xfId="0" applyFont="1" applyFill="1" applyBorder="1" applyAlignment="1" applyProtection="1">
      <alignment horizontal="right" wrapText="1"/>
    </xf>
    <xf numFmtId="0" fontId="7" fillId="0" borderId="0" xfId="2" applyFont="1" applyBorder="1" applyAlignment="1" applyProtection="1">
      <alignment wrapText="1"/>
    </xf>
    <xf numFmtId="1" fontId="8" fillId="4" borderId="6" xfId="2" applyNumberFormat="1" applyFont="1" applyFill="1" applyBorder="1" applyAlignment="1" applyProtection="1">
      <alignment horizontal="right" wrapText="1"/>
    </xf>
    <xf numFmtId="0" fontId="8" fillId="0" borderId="4" xfId="2" applyFont="1" applyBorder="1" applyAlignment="1" applyProtection="1">
      <alignment horizontal="right" wrapText="1"/>
    </xf>
    <xf numFmtId="0" fontId="8" fillId="0" borderId="0" xfId="2" applyFont="1" applyBorder="1" applyAlignment="1" applyProtection="1">
      <alignment wrapText="1"/>
    </xf>
    <xf numFmtId="0" fontId="16" fillId="8" borderId="10" xfId="4" applyFont="1" applyFill="1" applyBorder="1" applyAlignment="1" applyProtection="1">
      <alignment horizontal="left" wrapText="1"/>
    </xf>
    <xf numFmtId="0" fontId="14" fillId="4" borderId="6" xfId="4" applyFont="1" applyFill="1" applyBorder="1" applyAlignment="1" applyProtection="1">
      <alignment horizontal="right" wrapText="1"/>
    </xf>
    <xf numFmtId="0" fontId="13" fillId="0" borderId="14" xfId="4" applyFont="1" applyFill="1" applyBorder="1" applyAlignment="1" applyProtection="1">
      <alignment horizontal="left" wrapText="1"/>
    </xf>
    <xf numFmtId="0" fontId="28" fillId="8" borderId="16" xfId="4" applyFont="1" applyFill="1" applyBorder="1" applyAlignment="1" applyProtection="1">
      <alignment wrapText="1"/>
    </xf>
    <xf numFmtId="0" fontId="28" fillId="8" borderId="16" xfId="4" applyFont="1" applyFill="1" applyBorder="1" applyAlignment="1" applyProtection="1">
      <alignment horizontal="left" wrapText="1"/>
    </xf>
    <xf numFmtId="0" fontId="14" fillId="0" borderId="6" xfId="4" applyFont="1" applyBorder="1" applyAlignment="1" applyProtection="1">
      <alignment horizontal="right" wrapText="1"/>
    </xf>
    <xf numFmtId="0" fontId="10" fillId="0" borderId="6" xfId="5" applyNumberFormat="1" applyFont="1" applyFill="1" applyBorder="1" applyAlignment="1" applyProtection="1">
      <alignment horizontal="right" wrapText="1"/>
    </xf>
    <xf numFmtId="0" fontId="0" fillId="0" borderId="0" xfId="0" applyBorder="1" applyAlignment="1" applyProtection="1">
      <alignment wrapText="1"/>
    </xf>
    <xf numFmtId="0" fontId="27" fillId="7" borderId="41" xfId="0" applyFont="1" applyFill="1" applyBorder="1" applyAlignment="1" applyProtection="1">
      <alignment horizontal="right" wrapText="1"/>
    </xf>
    <xf numFmtId="0" fontId="0" fillId="0" borderId="0" xfId="0" applyAlignment="1" applyProtection="1">
      <alignmen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Border="1" applyAlignment="1" applyProtection="1">
      <alignment horizontal="left"/>
      <protection locked="0"/>
    </xf>
    <xf numFmtId="0" fontId="18" fillId="15" borderId="10" xfId="10" applyFont="1" applyFill="1" applyBorder="1" applyProtection="1"/>
    <xf numFmtId="0" fontId="2" fillId="15" borderId="10" xfId="10" applyFont="1" applyFill="1" applyBorder="1" applyProtection="1"/>
    <xf numFmtId="49" fontId="2" fillId="15" borderId="10" xfId="10" applyNumberFormat="1" applyFont="1" applyFill="1" applyBorder="1" applyProtection="1"/>
    <xf numFmtId="170" fontId="3" fillId="15" borderId="10" xfId="10" applyNumberFormat="1" applyFill="1" applyBorder="1" applyProtection="1"/>
    <xf numFmtId="2" fontId="2" fillId="15" borderId="10" xfId="10" applyNumberFormat="1" applyFont="1" applyFill="1" applyBorder="1" applyProtection="1"/>
    <xf numFmtId="0" fontId="3" fillId="15" borderId="0" xfId="10" applyFill="1" applyProtection="1"/>
    <xf numFmtId="164" fontId="3" fillId="15" borderId="10" xfId="10" applyNumberFormat="1" applyFill="1" applyBorder="1" applyProtection="1"/>
    <xf numFmtId="3" fontId="3" fillId="0" borderId="0" xfId="10" applyNumberFormat="1" applyBorder="1" applyProtection="1">
      <protection locked="0"/>
    </xf>
    <xf numFmtId="168" fontId="11" fillId="0" borderId="0" xfId="12" applyNumberFormat="1" applyFont="1" applyBorder="1" applyProtection="1"/>
    <xf numFmtId="49" fontId="3" fillId="4" borderId="0" xfId="10" applyNumberFormat="1" applyFill="1" applyBorder="1" applyAlignment="1" applyProtection="1">
      <alignment horizontal="left"/>
    </xf>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3" fillId="0" borderId="0" xfId="10" applyProtection="1"/>
    <xf numFmtId="0" fontId="34" fillId="0" borderId="0" xfId="10" applyFont="1" applyFill="1" applyAlignment="1">
      <alignment vertical="top" wrapText="1"/>
    </xf>
    <xf numFmtId="0" fontId="41" fillId="0" borderId="0" xfId="0" applyFont="1" applyAlignment="1">
      <alignment vertical="top"/>
    </xf>
    <xf numFmtId="0" fontId="47" fillId="0" borderId="8" xfId="0" applyFont="1" applyBorder="1"/>
    <xf numFmtId="0" fontId="0" fillId="4" borderId="0" xfId="0" applyFill="1"/>
    <xf numFmtId="0" fontId="35" fillId="4" borderId="0" xfId="0" applyFont="1" applyFill="1"/>
    <xf numFmtId="8" fontId="43" fillId="4" borderId="0" xfId="0" applyNumberFormat="1" applyFont="1" applyFill="1"/>
    <xf numFmtId="8" fontId="43" fillId="4" borderId="0" xfId="0" applyNumberFormat="1" applyFont="1" applyFill="1" applyAlignment="1">
      <alignment wrapText="1"/>
    </xf>
    <xf numFmtId="8" fontId="44"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3" fillId="0" borderId="0" xfId="10" applyNumberFormat="1" applyProtection="1"/>
    <xf numFmtId="2" fontId="11" fillId="0" borderId="0" xfId="10" applyNumberFormat="1" applyFont="1" applyProtection="1"/>
    <xf numFmtId="0" fontId="3" fillId="0" borderId="0" xfId="10" applyAlignment="1" applyProtection="1"/>
    <xf numFmtId="0" fontId="3" fillId="0" borderId="5" xfId="10" applyFill="1" applyBorder="1" applyProtection="1"/>
    <xf numFmtId="0" fontId="3" fillId="0" borderId="5" xfId="10" applyFill="1" applyBorder="1" applyAlignment="1" applyProtection="1">
      <alignment wrapText="1"/>
    </xf>
    <xf numFmtId="168" fontId="3" fillId="3" borderId="10" xfId="10" applyNumberFormat="1" applyFill="1" applyBorder="1" applyProtection="1">
      <protection locked="0"/>
    </xf>
    <xf numFmtId="168" fontId="3" fillId="15" borderId="10" xfId="10" applyNumberFormat="1" applyFill="1" applyBorder="1" applyProtection="1"/>
    <xf numFmtId="0" fontId="54" fillId="0" borderId="0" xfId="2" applyFont="1"/>
    <xf numFmtId="2" fontId="54" fillId="0" borderId="0" xfId="2" applyNumberFormat="1" applyFont="1" applyAlignment="1">
      <alignment horizontal="center"/>
    </xf>
    <xf numFmtId="0" fontId="3" fillId="0" borderId="0" xfId="10" applyBorder="1" applyAlignment="1" applyProtection="1"/>
    <xf numFmtId="0" fontId="2" fillId="14" borderId="13" xfId="10" applyFont="1" applyFill="1" applyBorder="1" applyProtection="1"/>
    <xf numFmtId="0" fontId="3" fillId="14" borderId="12" xfId="10" applyFill="1" applyBorder="1" applyProtection="1"/>
    <xf numFmtId="0" fontId="3" fillId="14" borderId="9" xfId="10" applyFill="1" applyBorder="1" applyProtection="1"/>
    <xf numFmtId="0" fontId="3" fillId="14" borderId="13" xfId="10" applyFill="1" applyBorder="1" applyProtection="1"/>
    <xf numFmtId="0" fontId="3" fillId="0" borderId="2" xfId="10" applyBorder="1" applyProtection="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pplyProtection="1">
      <alignment horizontal="right" wrapText="1"/>
    </xf>
    <xf numFmtId="164" fontId="7" fillId="16" borderId="13" xfId="2" applyNumberFormat="1" applyFont="1" applyFill="1" applyBorder="1" applyProtection="1"/>
    <xf numFmtId="0" fontId="36" fillId="0" borderId="0" xfId="14" applyFont="1" applyProtection="1">
      <protection locked="0"/>
    </xf>
    <xf numFmtId="0" fontId="8" fillId="0" borderId="0" xfId="14" applyFont="1" applyProtection="1">
      <protection locked="0"/>
    </xf>
    <xf numFmtId="0" fontId="53" fillId="0" borderId="0" xfId="0" applyFont="1" applyProtection="1">
      <protection locked="0"/>
    </xf>
    <xf numFmtId="0" fontId="41" fillId="0" borderId="0" xfId="0" applyFont="1" applyAlignment="1" applyProtection="1">
      <alignment vertical="top"/>
      <protection locked="0"/>
    </xf>
    <xf numFmtId="0" fontId="38" fillId="0" borderId="0" xfId="0" applyFont="1" applyProtection="1">
      <protection locked="0"/>
    </xf>
    <xf numFmtId="0" fontId="53" fillId="0" borderId="0" xfId="0" applyFont="1" applyAlignment="1" applyProtection="1">
      <alignment vertical="top"/>
      <protection locked="0"/>
    </xf>
    <xf numFmtId="0" fontId="41" fillId="0" borderId="0" xfId="0" applyFont="1" applyProtection="1">
      <protection locked="0"/>
    </xf>
    <xf numFmtId="168" fontId="2" fillId="0" borderId="10" xfId="12" applyNumberFormat="1" applyFont="1" applyBorder="1" applyProtection="1"/>
    <xf numFmtId="0" fontId="8" fillId="0" borderId="0" xfId="2" applyFont="1" applyAlignment="1">
      <alignment horizontal="center"/>
    </xf>
    <xf numFmtId="0" fontId="2" fillId="14" borderId="13" xfId="10" applyFont="1" applyFill="1" applyBorder="1" applyAlignment="1" applyProtection="1">
      <alignment horizontal="left" wrapText="1"/>
    </xf>
    <xf numFmtId="0" fontId="2" fillId="14" borderId="12" xfId="10" applyFont="1" applyFill="1" applyBorder="1" applyAlignment="1" applyProtection="1">
      <alignment horizontal="left" wrapText="1"/>
    </xf>
    <xf numFmtId="0" fontId="2" fillId="14" borderId="9" xfId="10" applyFont="1" applyFill="1" applyBorder="1" applyAlignment="1" applyProtection="1">
      <alignment horizontal="left" wrapText="1"/>
    </xf>
    <xf numFmtId="0" fontId="8" fillId="0" borderId="0" xfId="10" applyFont="1" applyAlignment="1">
      <alignment horizontal="center"/>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8" fillId="0" borderId="29" xfId="10" applyFont="1" applyBorder="1" applyAlignment="1" applyProtection="1">
      <alignment horizontal="left" vertical="top"/>
    </xf>
    <xf numFmtId="0" fontId="56" fillId="0" borderId="10" xfId="0" applyFont="1" applyBorder="1"/>
    <xf numFmtId="0" fontId="0" fillId="0" borderId="10" xfId="0" applyBorder="1"/>
    <xf numFmtId="0" fontId="55" fillId="0" borderId="10" xfId="0" applyFont="1" applyBorder="1" applyAlignment="1">
      <alignment wrapText="1"/>
    </xf>
    <xf numFmtId="0" fontId="24" fillId="0" borderId="10" xfId="0" applyFont="1" applyBorder="1" applyAlignment="1">
      <alignment wrapText="1"/>
    </xf>
    <xf numFmtId="44" fontId="5" fillId="0" borderId="10" xfId="12" applyFont="1" applyBorder="1"/>
    <xf numFmtId="44" fontId="5" fillId="0" borderId="10" xfId="0" applyNumberFormat="1" applyFont="1" applyBorder="1"/>
    <xf numFmtId="168" fontId="2" fillId="0" borderId="0" xfId="12" applyNumberFormat="1" applyFont="1" applyBorder="1" applyProtection="1"/>
    <xf numFmtId="168" fontId="2" fillId="0" borderId="0" xfId="12" applyNumberFormat="1" applyFont="1"/>
    <xf numFmtId="168" fontId="2" fillId="0" borderId="12" xfId="12" applyNumberFormat="1" applyFont="1" applyFill="1" applyBorder="1" applyAlignment="1" applyProtection="1">
      <protection locked="0"/>
    </xf>
    <xf numFmtId="168" fontId="2" fillId="4" borderId="0" xfId="12" applyNumberFormat="1" applyFont="1" applyFill="1" applyBorder="1" applyAlignment="1" applyProtection="1"/>
    <xf numFmtId="168" fontId="2" fillId="0" borderId="9" xfId="12" applyNumberFormat="1" applyFont="1" applyBorder="1" applyProtection="1">
      <protection locked="0"/>
    </xf>
    <xf numFmtId="168" fontId="2" fillId="0" borderId="0" xfId="12" applyNumberFormat="1" applyFont="1" applyProtection="1"/>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48" fillId="0" borderId="0" xfId="2" applyFont="1" applyAlignment="1">
      <alignment horizontal="center"/>
    </xf>
    <xf numFmtId="0" fontId="2" fillId="14" borderId="13" xfId="10" applyFont="1" applyFill="1" applyBorder="1" applyAlignment="1" applyProtection="1">
      <alignment horizontal="left" wrapText="1"/>
    </xf>
    <xf numFmtId="0" fontId="2" fillId="14" borderId="12" xfId="10" applyFont="1" applyFill="1" applyBorder="1" applyAlignment="1" applyProtection="1">
      <alignment horizontal="left" wrapText="1"/>
    </xf>
    <xf numFmtId="0" fontId="2" fillId="14" borderId="9" xfId="10" applyFont="1" applyFill="1" applyBorder="1" applyAlignment="1" applyProtection="1">
      <alignment horizontal="left" wrapText="1"/>
    </xf>
    <xf numFmtId="0" fontId="3" fillId="14" borderId="13" xfId="10" applyFill="1" applyBorder="1" applyAlignment="1" applyProtection="1">
      <alignment horizontal="left" wrapText="1"/>
    </xf>
    <xf numFmtId="0" fontId="3" fillId="14" borderId="12" xfId="10" applyFill="1" applyBorder="1" applyAlignment="1" applyProtection="1">
      <alignment horizontal="left" wrapText="1"/>
    </xf>
    <xf numFmtId="0" fontId="3" fillId="14" borderId="9" xfId="10" applyFill="1" applyBorder="1" applyAlignment="1" applyProtection="1">
      <alignment horizontal="left" wrapText="1"/>
    </xf>
    <xf numFmtId="0" fontId="8" fillId="0" borderId="0" xfId="10" applyFont="1" applyAlignment="1">
      <alignment horizontal="center"/>
    </xf>
    <xf numFmtId="0" fontId="48" fillId="0" borderId="0" xfId="10" applyFont="1" applyAlignment="1">
      <alignment horizontal="center"/>
    </xf>
    <xf numFmtId="49" fontId="3" fillId="5" borderId="13" xfId="10" applyNumberFormat="1" applyFill="1" applyBorder="1" applyAlignment="1" applyProtection="1">
      <alignment horizontal="left"/>
    </xf>
    <xf numFmtId="49" fontId="3" fillId="5" borderId="9" xfId="10" applyNumberFormat="1" applyFill="1" applyBorder="1" applyAlignment="1" applyProtection="1">
      <alignment horizontal="left"/>
    </xf>
    <xf numFmtId="0" fontId="2" fillId="14" borderId="8" xfId="10" applyFont="1" applyFill="1" applyBorder="1" applyAlignment="1" applyProtection="1">
      <alignment horizontal="left" wrapText="1"/>
    </xf>
    <xf numFmtId="0" fontId="2" fillId="14" borderId="7" xfId="10" applyFont="1" applyFill="1" applyBorder="1" applyAlignment="1" applyProtection="1">
      <alignment horizontal="left" wrapText="1"/>
    </xf>
    <xf numFmtId="0" fontId="2" fillId="14" borderId="6" xfId="10" applyFont="1" applyFill="1" applyBorder="1" applyAlignment="1" applyProtection="1">
      <alignment horizontal="left" wrapText="1"/>
    </xf>
    <xf numFmtId="0" fontId="2" fillId="14" borderId="5" xfId="10" applyFont="1" applyFill="1" applyBorder="1" applyAlignment="1" applyProtection="1">
      <alignment horizontal="left" wrapText="1"/>
    </xf>
    <xf numFmtId="0" fontId="3" fillId="14" borderId="0" xfId="10" applyFill="1" applyBorder="1" applyAlignment="1" applyProtection="1">
      <alignment horizontal="left" wrapText="1"/>
    </xf>
    <xf numFmtId="0" fontId="3" fillId="14" borderId="4" xfId="10" applyFill="1" applyBorder="1" applyAlignment="1" applyProtection="1">
      <alignment horizontal="left" wrapText="1"/>
    </xf>
    <xf numFmtId="0" fontId="8" fillId="2" borderId="13" xfId="10" applyFont="1" applyFill="1" applyBorder="1" applyAlignment="1" applyProtection="1">
      <alignment horizontal="left" vertical="top" wrapText="1"/>
    </xf>
    <xf numFmtId="0" fontId="8" fillId="2" borderId="12" xfId="10" applyFont="1" applyFill="1" applyBorder="1" applyAlignment="1" applyProtection="1">
      <alignment horizontal="left" vertical="top" wrapText="1"/>
    </xf>
    <xf numFmtId="0" fontId="8" fillId="2" borderId="9" xfId="10" applyFont="1" applyFill="1" applyBorder="1" applyAlignment="1" applyProtection="1">
      <alignment horizontal="left" vertical="top" wrapText="1"/>
    </xf>
    <xf numFmtId="0" fontId="39" fillId="0" borderId="0" xfId="0" applyFont="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Border="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4" borderId="11" xfId="10" applyFont="1" applyFill="1" applyBorder="1" applyAlignment="1" applyProtection="1">
      <alignment horizontal="left" wrapText="1"/>
    </xf>
    <xf numFmtId="0" fontId="3" fillId="14" borderId="11" xfId="10" applyFill="1" applyBorder="1" applyAlignment="1" applyProtection="1">
      <alignment horizontal="left" wrapText="1"/>
    </xf>
    <xf numFmtId="0" fontId="2" fillId="14" borderId="13" xfId="10" applyFont="1" applyFill="1" applyBorder="1" applyAlignment="1" applyProtection="1">
      <alignment horizontal="left"/>
    </xf>
    <xf numFmtId="0" fontId="3" fillId="14" borderId="12" xfId="10" applyFill="1" applyBorder="1" applyAlignment="1" applyProtection="1">
      <alignment horizontal="left"/>
    </xf>
    <xf numFmtId="0" fontId="3" fillId="14" borderId="9" xfId="10" applyFill="1" applyBorder="1" applyAlignment="1" applyProtection="1">
      <alignment horizontal="left"/>
    </xf>
    <xf numFmtId="0" fontId="3" fillId="14" borderId="13" xfId="10" applyFill="1" applyBorder="1" applyAlignment="1" applyProtection="1">
      <alignment horizontal="left"/>
    </xf>
    <xf numFmtId="0" fontId="2" fillId="14" borderId="12" xfId="10" applyFont="1" applyFill="1" applyBorder="1" applyAlignment="1" applyProtection="1">
      <alignment horizontal="left"/>
    </xf>
    <xf numFmtId="0" fontId="2" fillId="14" borderId="9" xfId="10" applyFont="1" applyFill="1" applyBorder="1" applyAlignment="1" applyProtection="1">
      <alignment horizontal="left"/>
    </xf>
    <xf numFmtId="0" fontId="35" fillId="0" borderId="10" xfId="0" applyFont="1" applyBorder="1" applyAlignment="1">
      <alignment horizontal="left" vertical="top" wrapText="1"/>
    </xf>
    <xf numFmtId="0" fontId="56" fillId="0" borderId="3" xfId="0" applyFont="1" applyBorder="1" applyAlignment="1">
      <alignment horizontal="center" wrapText="1"/>
    </xf>
    <xf numFmtId="0" fontId="56" fillId="0" borderId="2" xfId="0" applyFont="1" applyBorder="1" applyAlignment="1">
      <alignment horizontal="center" wrapText="1"/>
    </xf>
    <xf numFmtId="0" fontId="43" fillId="4" borderId="0" xfId="0" applyFont="1" applyFill="1" applyAlignment="1">
      <alignment horizontal="left" wrapText="1"/>
    </xf>
    <xf numFmtId="0" fontId="43" fillId="4" borderId="4" xfId="0" applyFont="1" applyFill="1" applyBorder="1" applyAlignment="1">
      <alignment horizontal="left" wrapText="1"/>
    </xf>
    <xf numFmtId="0" fontId="43" fillId="4" borderId="2" xfId="0" applyFont="1" applyFill="1" applyBorder="1" applyAlignment="1">
      <alignment horizontal="left" wrapText="1"/>
    </xf>
    <xf numFmtId="0" fontId="43"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43" fillId="4" borderId="5"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3" fillId="4" borderId="0" xfId="0" applyFont="1" applyFill="1" applyAlignment="1">
      <alignment horizontal="left"/>
    </xf>
    <xf numFmtId="0" fontId="43" fillId="4" borderId="4" xfId="0" applyFont="1" applyFill="1" applyBorder="1" applyAlignment="1">
      <alignment horizontal="left"/>
    </xf>
    <xf numFmtId="0" fontId="24" fillId="0" borderId="5" xfId="0" applyFont="1" applyBorder="1" applyAlignment="1" applyProtection="1">
      <alignment horizontal="left"/>
      <protection locked="0"/>
    </xf>
    <xf numFmtId="0" fontId="24" fillId="0" borderId="0" xfId="0" applyFont="1" applyAlignment="1" applyProtection="1">
      <alignment horizontal="left"/>
      <protection locked="0"/>
    </xf>
    <xf numFmtId="0" fontId="35" fillId="0" borderId="0" xfId="0" applyFont="1" applyAlignment="1">
      <alignment horizontal="center"/>
    </xf>
    <xf numFmtId="0" fontId="49"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57" fillId="0" borderId="0" xfId="0" applyFont="1" applyAlignment="1">
      <alignment horizontal="left" vertical="top" wrapText="1"/>
    </xf>
    <xf numFmtId="0" fontId="33" fillId="0" borderId="0" xfId="4" applyFont="1" applyAlignment="1" applyProtection="1">
      <alignment horizontal="center"/>
      <protection locked="0"/>
    </xf>
    <xf numFmtId="0" fontId="8" fillId="0" borderId="31" xfId="10" applyFont="1" applyBorder="1" applyAlignment="1" applyProtection="1">
      <alignment horizontal="center" wrapText="1"/>
    </xf>
    <xf numFmtId="0" fontId="8" fillId="0" borderId="32" xfId="10" applyFont="1" applyBorder="1" applyAlignment="1" applyProtection="1">
      <alignment horizontal="center" wrapText="1"/>
    </xf>
    <xf numFmtId="0" fontId="7" fillId="0" borderId="21"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19" xfId="2" applyFont="1" applyBorder="1" applyAlignment="1" applyProtection="1">
      <alignment horizontal="center" vertical="top"/>
    </xf>
    <xf numFmtId="0" fontId="7" fillId="0" borderId="0" xfId="2" applyFont="1" applyBorder="1" applyAlignment="1" applyProtection="1">
      <alignment horizontal="center" vertical="top"/>
    </xf>
    <xf numFmtId="14" fontId="7" fillId="0" borderId="0" xfId="10" applyNumberFormat="1" applyFont="1" applyBorder="1" applyAlignment="1" applyProtection="1">
      <alignment horizontal="center" vertical="top"/>
    </xf>
    <xf numFmtId="14" fontId="7" fillId="0" borderId="20" xfId="10" applyNumberFormat="1" applyFont="1" applyBorder="1" applyAlignment="1" applyProtection="1">
      <alignment horizontal="center" vertical="top"/>
    </xf>
    <xf numFmtId="0" fontId="14" fillId="0" borderId="0" xfId="4" applyFont="1" applyAlignment="1" applyProtection="1">
      <alignment horizontal="center" wrapText="1"/>
    </xf>
    <xf numFmtId="0" fontId="13" fillId="0" borderId="0" xfId="4" applyFont="1" applyBorder="1" applyAlignment="1" applyProtection="1">
      <alignment horizontal="center"/>
    </xf>
    <xf numFmtId="0" fontId="13"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2" xfId="10" applyFont="1" applyBorder="1" applyAlignment="1" applyProtection="1">
      <alignment horizontal="center" vertical="top" wrapText="1"/>
    </xf>
    <xf numFmtId="0" fontId="8" fillId="0" borderId="20" xfId="10" applyFont="1" applyBorder="1" applyAlignment="1" applyProtection="1">
      <alignment horizontal="center" vertical="top" wrapText="1"/>
    </xf>
    <xf numFmtId="0" fontId="13" fillId="0" borderId="0" xfId="4" applyFont="1" applyFill="1" applyAlignment="1" applyProtection="1">
      <alignment horizontal="left"/>
    </xf>
    <xf numFmtId="0" fontId="10" fillId="0" borderId="0" xfId="4" applyFont="1" applyFill="1" applyAlignment="1" applyProtection="1">
      <alignment horizontal="center"/>
      <protection locked="0"/>
    </xf>
    <xf numFmtId="0" fontId="10" fillId="0" borderId="0" xfId="4" applyFont="1" applyFill="1" applyAlignment="1" applyProtection="1">
      <alignment horizontal="left"/>
      <protection locked="0"/>
    </xf>
    <xf numFmtId="0" fontId="7" fillId="0" borderId="25" xfId="2" applyFont="1" applyBorder="1" applyAlignment="1" applyProtection="1">
      <alignment horizontal="center" vertical="top"/>
    </xf>
    <xf numFmtId="0" fontId="7" fillId="0" borderId="26" xfId="2" applyFont="1" applyBorder="1" applyAlignment="1" applyProtection="1">
      <alignment horizontal="center" vertical="top"/>
    </xf>
    <xf numFmtId="0" fontId="8" fillId="0" borderId="29" xfId="10" applyFont="1" applyBorder="1" applyAlignment="1" applyProtection="1">
      <alignment horizontal="left" vertical="top"/>
    </xf>
    <xf numFmtId="0" fontId="8" fillId="0" borderId="30"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2"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0" xfId="2" applyNumberFormat="1" applyFont="1" applyBorder="1" applyAlignment="1" applyProtection="1">
      <alignment horizontal="left" vertical="top"/>
    </xf>
    <xf numFmtId="14" fontId="7" fillId="0" borderId="26"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0" fontId="7" fillId="0" borderId="19" xfId="10" applyFont="1" applyBorder="1" applyAlignment="1" applyProtection="1">
      <alignment horizontal="center" vertical="top"/>
    </xf>
    <xf numFmtId="0" fontId="7" fillId="0" borderId="0" xfId="10" applyFont="1" applyBorder="1" applyAlignment="1" applyProtection="1">
      <alignment horizontal="center" vertical="top"/>
    </xf>
    <xf numFmtId="0" fontId="5" fillId="0" borderId="33" xfId="4" applyFont="1" applyBorder="1" applyAlignment="1" applyProtection="1">
      <alignment horizontal="center"/>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49" fontId="5" fillId="0" borderId="19"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0" xfId="4" applyFont="1" applyBorder="1" applyAlignment="1" applyProtection="1">
      <alignment horizontal="center"/>
    </xf>
    <xf numFmtId="0" fontId="5" fillId="0" borderId="19" xfId="4" applyFont="1" applyBorder="1" applyAlignment="1" applyProtection="1">
      <alignment horizontal="center"/>
    </xf>
    <xf numFmtId="0" fontId="30" fillId="8" borderId="36" xfId="4" applyFont="1" applyFill="1" applyBorder="1" applyAlignment="1" applyProtection="1">
      <alignment horizontal="left" wrapText="1"/>
    </xf>
    <xf numFmtId="0" fontId="30"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pplyProtection="1">
      <alignment horizontal="left"/>
    </xf>
    <xf numFmtId="0" fontId="26" fillId="4" borderId="2" xfId="0" applyFont="1" applyFill="1" applyBorder="1" applyAlignment="1" applyProtection="1">
      <alignment horizontal="left"/>
    </xf>
    <xf numFmtId="0" fontId="26" fillId="4" borderId="24" xfId="0" applyFont="1" applyFill="1" applyBorder="1" applyAlignment="1" applyProtection="1">
      <alignment horizontal="left"/>
    </xf>
    <xf numFmtId="0" fontId="28" fillId="8" borderId="23" xfId="4" applyFont="1" applyFill="1" applyBorder="1" applyAlignment="1" applyProtection="1">
      <alignment horizontal="left"/>
    </xf>
    <xf numFmtId="0" fontId="28" fillId="8" borderId="1" xfId="4" applyFont="1" applyFill="1" applyBorder="1" applyAlignment="1" applyProtection="1">
      <alignment horizontal="left"/>
    </xf>
    <xf numFmtId="0" fontId="28" fillId="8" borderId="36" xfId="2" applyFont="1" applyFill="1" applyBorder="1" applyAlignment="1" applyProtection="1">
      <alignment horizontal="left"/>
    </xf>
    <xf numFmtId="0" fontId="28" fillId="8" borderId="9" xfId="2" applyFont="1" applyFill="1" applyBorder="1" applyAlignment="1" applyProtection="1">
      <alignment horizontal="left"/>
    </xf>
    <xf numFmtId="0" fontId="30" fillId="8" borderId="36" xfId="2" applyFont="1" applyFill="1" applyBorder="1" applyAlignment="1" applyProtection="1">
      <alignment horizontal="left"/>
    </xf>
    <xf numFmtId="0" fontId="30" fillId="8" borderId="9" xfId="2" applyFont="1" applyFill="1" applyBorder="1" applyAlignment="1" applyProtection="1">
      <alignment horizontal="left"/>
    </xf>
    <xf numFmtId="0" fontId="21" fillId="0" borderId="19"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0" xfId="0" applyFont="1" applyBorder="1" applyAlignment="1" applyProtection="1">
      <alignment horizontal="center" wrapText="1"/>
    </xf>
  </cellXfs>
  <cellStyles count="20">
    <cellStyle name="Comma 2" xfId="13" xr:uid="{00000000-0005-0000-0000-000000000000}"/>
    <cellStyle name="Comma 2 2" xfId="19" xr:uid="{ABBA1862-2DB9-41C9-8B95-B961A8EC4AEE}"/>
    <cellStyle name="Comma 3" xfId="5" xr:uid="{3E4BB4EF-24A0-4A0D-A654-753EF4A68A5F}"/>
    <cellStyle name="Currency" xfId="12" builtinId="4"/>
    <cellStyle name="Currency 2" xfId="6" xr:uid="{DAD72F61-E384-486D-B089-0C1DB74254F5}"/>
    <cellStyle name="Currency 2 2" xfId="16" xr:uid="{46D8D0DA-8BB6-4B76-AA0A-F25DE8810F74}"/>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8" xr:uid="{5BBE01CC-DB09-493A-A32A-5B7786BA8A90}"/>
    <cellStyle name="Percent" xfId="1" builtinId="5"/>
    <cellStyle name="Percent 2" xfId="3" xr:uid="{2CE7131C-7341-40AF-ACC1-41A26DD2D234}"/>
    <cellStyle name="Percent 2 2" xfId="8" xr:uid="{D53E6C3B-1DD0-48DB-A024-31799E7C4BBF}"/>
    <cellStyle name="Percent 2 2 2" xfId="17" xr:uid="{8BBCC75C-7A93-48C3-A7EA-C82D74F59D47}"/>
    <cellStyle name="Percent 2 3" xfId="11" xr:uid="{3D75DB32-2806-45AB-A9E0-159816EF1AD7}"/>
    <cellStyle name="Percent 2 4" xfId="15" xr:uid="{FC699EF7-C0ED-4769-A677-D952DCDB43B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81</xdr:row>
      <xdr:rowOff>21980</xdr:rowOff>
    </xdr:from>
    <xdr:to>
      <xdr:col>11</xdr:col>
      <xdr:colOff>600075</xdr:colOff>
      <xdr:row>91</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7762875"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19</xdr:row>
      <xdr:rowOff>29308</xdr:rowOff>
    </xdr:from>
    <xdr:to>
      <xdr:col>12</xdr:col>
      <xdr:colOff>0</xdr:colOff>
      <xdr:row>30</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34</xdr:row>
      <xdr:rowOff>43960</xdr:rowOff>
    </xdr:from>
    <xdr:to>
      <xdr:col>11</xdr:col>
      <xdr:colOff>600075</xdr:colOff>
      <xdr:row>45</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777240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51</xdr:row>
      <xdr:rowOff>43961</xdr:rowOff>
    </xdr:from>
    <xdr:to>
      <xdr:col>11</xdr:col>
      <xdr:colOff>600075</xdr:colOff>
      <xdr:row>62</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775335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68</xdr:row>
      <xdr:rowOff>36634</xdr:rowOff>
    </xdr:from>
    <xdr:to>
      <xdr:col>11</xdr:col>
      <xdr:colOff>600075</xdr:colOff>
      <xdr:row>79</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77724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Y27"/>
  <sheetViews>
    <sheetView zoomScale="80" zoomScaleNormal="80" workbookViewId="0">
      <selection activeCell="B5" sqref="B5:H5"/>
    </sheetView>
  </sheetViews>
  <sheetFormatPr defaultColWidth="8.6640625" defaultRowHeight="13.8" x14ac:dyDescent="0.25"/>
  <cols>
    <col min="1" max="1" width="24.33203125" style="155" customWidth="1"/>
    <col min="2" max="2" width="16.6640625" style="155" customWidth="1"/>
    <col min="3" max="3" width="12.33203125" style="155" hidden="1" customWidth="1"/>
    <col min="4" max="4" width="16.6640625" style="155" customWidth="1"/>
    <col min="5" max="5" width="8.33203125" style="155" hidden="1" customWidth="1"/>
    <col min="6" max="6" width="16.6640625" style="155" customWidth="1"/>
    <col min="7" max="7" width="8" style="155" hidden="1" customWidth="1"/>
    <col min="8" max="8" width="16.6640625" style="155" customWidth="1"/>
    <col min="9" max="9" width="7.88671875" style="155" hidden="1" customWidth="1"/>
    <col min="10" max="10" width="16.6640625" style="155" customWidth="1"/>
    <col min="11" max="11" width="7.88671875" style="155" hidden="1" customWidth="1"/>
    <col min="12" max="12" width="16.6640625" style="155" customWidth="1"/>
    <col min="13" max="13" width="7.6640625" style="155" hidden="1" customWidth="1"/>
    <col min="14" max="14" width="16.6640625" style="155" customWidth="1"/>
    <col min="15" max="15" width="8.109375" style="155" hidden="1" customWidth="1"/>
    <col min="16" max="16" width="16.6640625" style="155" customWidth="1"/>
    <col min="17" max="17" width="8" style="155" hidden="1" customWidth="1"/>
    <col min="18" max="18" width="16.6640625" style="155" customWidth="1"/>
    <col min="19" max="19" width="8" style="155" hidden="1" customWidth="1"/>
    <col min="20" max="20" width="16.6640625" style="155" customWidth="1"/>
    <col min="21" max="21" width="7.6640625" style="155" hidden="1" customWidth="1"/>
    <col min="22" max="22" width="13.5546875" style="155" bestFit="1" customWidth="1"/>
    <col min="23" max="16384" width="8.6640625" style="155"/>
  </cols>
  <sheetData>
    <row r="1" spans="1:25" s="154" customFormat="1" ht="18.75" customHeight="1" x14ac:dyDescent="0.25">
      <c r="A1" s="450" t="s">
        <v>0</v>
      </c>
      <c r="B1" s="450"/>
      <c r="C1" s="450"/>
      <c r="D1" s="450"/>
      <c r="E1" s="450"/>
      <c r="F1" s="450"/>
      <c r="G1" s="450"/>
      <c r="H1" s="450"/>
      <c r="I1" s="450"/>
      <c r="J1" s="450"/>
      <c r="K1" s="450"/>
      <c r="L1" s="450"/>
      <c r="M1" s="450"/>
      <c r="N1" s="450"/>
      <c r="O1" s="450"/>
      <c r="P1" s="450"/>
      <c r="Q1" s="450"/>
      <c r="R1" s="450"/>
      <c r="S1" s="450"/>
      <c r="T1" s="450"/>
      <c r="U1" s="450"/>
      <c r="V1" s="450"/>
      <c r="W1" s="153"/>
      <c r="X1" s="153"/>
      <c r="Y1" s="153"/>
    </row>
    <row r="2" spans="1:25" s="154" customFormat="1" x14ac:dyDescent="0.25">
      <c r="A2" s="450" t="s">
        <v>1</v>
      </c>
      <c r="B2" s="450"/>
      <c r="C2" s="450"/>
      <c r="D2" s="450"/>
      <c r="E2" s="450"/>
      <c r="F2" s="450"/>
      <c r="G2" s="450"/>
      <c r="H2" s="450"/>
      <c r="I2" s="450"/>
      <c r="J2" s="450"/>
      <c r="K2" s="450"/>
      <c r="L2" s="450"/>
      <c r="M2" s="450"/>
      <c r="N2" s="450"/>
      <c r="O2" s="450"/>
      <c r="P2" s="450"/>
      <c r="Q2" s="450"/>
      <c r="R2" s="450"/>
      <c r="S2" s="450"/>
      <c r="T2" s="450"/>
      <c r="U2" s="450"/>
      <c r="V2" s="450"/>
      <c r="W2" s="153"/>
      <c r="X2" s="153"/>
      <c r="Y2" s="153"/>
    </row>
    <row r="3" spans="1:25" ht="17.399999999999999" x14ac:dyDescent="0.3">
      <c r="A3" s="451" t="s">
        <v>2</v>
      </c>
      <c r="B3" s="451"/>
      <c r="C3" s="451"/>
      <c r="D3" s="451"/>
      <c r="E3" s="451"/>
      <c r="F3" s="451"/>
      <c r="G3" s="451"/>
      <c r="H3" s="451"/>
      <c r="I3" s="451"/>
      <c r="J3" s="451"/>
      <c r="K3" s="451"/>
      <c r="L3" s="451"/>
      <c r="M3" s="451"/>
      <c r="N3" s="451"/>
      <c r="O3" s="451"/>
      <c r="P3" s="451"/>
      <c r="Q3" s="451"/>
      <c r="R3" s="451"/>
      <c r="S3" s="451"/>
      <c r="T3" s="451"/>
      <c r="U3" s="451"/>
      <c r="V3" s="451"/>
    </row>
    <row r="4" spans="1:25" ht="15" customHeight="1" x14ac:dyDescent="0.25">
      <c r="B4" s="251"/>
      <c r="C4" s="251"/>
    </row>
    <row r="5" spans="1:25" x14ac:dyDescent="0.25">
      <c r="A5" s="252" t="s">
        <v>3</v>
      </c>
      <c r="B5" s="438"/>
      <c r="C5" s="439"/>
      <c r="D5" s="439"/>
      <c r="E5" s="439"/>
      <c r="F5" s="439"/>
      <c r="G5" s="439"/>
      <c r="H5" s="440"/>
      <c r="I5" s="363"/>
      <c r="J5" s="417"/>
      <c r="K5" s="417"/>
      <c r="L5" s="417"/>
      <c r="M5" s="417"/>
      <c r="N5" s="417"/>
      <c r="O5" s="417"/>
      <c r="P5" s="417"/>
      <c r="Q5" s="417"/>
      <c r="R5" s="417"/>
      <c r="S5" s="417"/>
      <c r="T5" s="417"/>
      <c r="U5" s="417"/>
      <c r="V5" s="417"/>
    </row>
    <row r="6" spans="1:25" x14ac:dyDescent="0.25">
      <c r="A6" s="417"/>
      <c r="B6" s="417"/>
      <c r="C6" s="417"/>
      <c r="D6" s="417"/>
      <c r="E6" s="417"/>
      <c r="F6" s="417"/>
      <c r="G6" s="417"/>
      <c r="H6" s="417"/>
      <c r="I6" s="417"/>
      <c r="J6" s="417"/>
      <c r="K6" s="417"/>
      <c r="L6" s="417"/>
      <c r="M6" s="417"/>
      <c r="N6" s="417"/>
      <c r="O6" s="417"/>
      <c r="P6" s="417"/>
      <c r="Q6" s="417"/>
      <c r="R6" s="417"/>
      <c r="S6" s="417"/>
      <c r="T6" s="417"/>
      <c r="U6" s="417"/>
      <c r="V6" s="417"/>
    </row>
    <row r="7" spans="1:25" x14ac:dyDescent="0.25">
      <c r="A7" s="441" t="s">
        <v>4</v>
      </c>
      <c r="B7" s="442"/>
      <c r="C7" s="442"/>
      <c r="D7" s="442"/>
      <c r="E7" s="442"/>
      <c r="F7" s="442"/>
      <c r="G7" s="442"/>
      <c r="H7" s="442"/>
      <c r="I7" s="442"/>
      <c r="J7" s="442"/>
      <c r="K7" s="442"/>
      <c r="L7" s="442"/>
      <c r="M7" s="442"/>
      <c r="N7" s="442"/>
      <c r="O7" s="442"/>
      <c r="P7" s="442"/>
      <c r="Q7" s="442"/>
      <c r="R7" s="442"/>
      <c r="S7" s="442"/>
      <c r="T7" s="442"/>
      <c r="U7" s="442"/>
      <c r="V7" s="443"/>
    </row>
    <row r="8" spans="1:25" ht="20.25" customHeight="1" x14ac:dyDescent="0.25">
      <c r="A8" s="444"/>
      <c r="B8" s="445"/>
      <c r="C8" s="445"/>
      <c r="D8" s="445"/>
      <c r="E8" s="445"/>
      <c r="F8" s="445"/>
      <c r="G8" s="445"/>
      <c r="H8" s="445"/>
      <c r="I8" s="445"/>
      <c r="J8" s="445"/>
      <c r="K8" s="445"/>
      <c r="L8" s="445"/>
      <c r="M8" s="445"/>
      <c r="N8" s="445"/>
      <c r="O8" s="445"/>
      <c r="P8" s="445"/>
      <c r="Q8" s="445"/>
      <c r="R8" s="445"/>
      <c r="S8" s="445"/>
      <c r="T8" s="445"/>
      <c r="U8" s="445"/>
      <c r="V8" s="446"/>
    </row>
    <row r="9" spans="1:25" ht="80.400000000000006" customHeight="1" x14ac:dyDescent="0.25">
      <c r="A9" s="447"/>
      <c r="B9" s="448"/>
      <c r="C9" s="448"/>
      <c r="D9" s="448"/>
      <c r="E9" s="448"/>
      <c r="F9" s="448"/>
      <c r="G9" s="448"/>
      <c r="H9" s="448"/>
      <c r="I9" s="448"/>
      <c r="J9" s="448"/>
      <c r="K9" s="448"/>
      <c r="L9" s="448"/>
      <c r="M9" s="448"/>
      <c r="N9" s="448"/>
      <c r="O9" s="448"/>
      <c r="P9" s="448"/>
      <c r="Q9" s="448"/>
      <c r="R9" s="448"/>
      <c r="S9" s="448"/>
      <c r="T9" s="448"/>
      <c r="U9" s="448"/>
      <c r="V9" s="449"/>
    </row>
    <row r="10" spans="1:25" x14ac:dyDescent="0.25">
      <c r="A10" s="247"/>
      <c r="B10" s="247"/>
      <c r="C10" s="247"/>
      <c r="D10" s="247"/>
      <c r="E10" s="247"/>
      <c r="F10" s="247"/>
      <c r="G10" s="247"/>
      <c r="H10" s="247"/>
      <c r="I10" s="247"/>
      <c r="J10" s="247"/>
      <c r="K10" s="247"/>
      <c r="L10" s="247"/>
      <c r="M10" s="247"/>
      <c r="N10" s="247"/>
      <c r="O10" s="247"/>
      <c r="P10" s="247"/>
      <c r="Q10" s="247"/>
      <c r="R10" s="247"/>
      <c r="S10" s="247"/>
      <c r="T10" s="247"/>
      <c r="U10" s="247"/>
      <c r="V10" s="247"/>
    </row>
    <row r="11" spans="1:25" x14ac:dyDescent="0.25">
      <c r="A11" s="233"/>
      <c r="B11" s="214" t="s">
        <v>5</v>
      </c>
      <c r="C11" s="364" t="s">
        <v>6</v>
      </c>
      <c r="D11" s="214" t="s">
        <v>7</v>
      </c>
      <c r="E11" s="364" t="s">
        <v>8</v>
      </c>
      <c r="F11" s="234" t="s">
        <v>9</v>
      </c>
      <c r="G11" s="364" t="s">
        <v>10</v>
      </c>
      <c r="H11" s="214" t="s">
        <v>11</v>
      </c>
      <c r="I11" s="364" t="s">
        <v>12</v>
      </c>
      <c r="J11" s="214" t="s">
        <v>13</v>
      </c>
      <c r="K11" s="364" t="s">
        <v>14</v>
      </c>
      <c r="L11" s="214" t="s">
        <v>15</v>
      </c>
      <c r="M11" s="364" t="s">
        <v>16</v>
      </c>
      <c r="N11" s="214" t="s">
        <v>17</v>
      </c>
      <c r="O11" s="364" t="s">
        <v>18</v>
      </c>
      <c r="P11" s="214" t="s">
        <v>19</v>
      </c>
      <c r="Q11" s="364" t="s">
        <v>20</v>
      </c>
      <c r="R11" s="214" t="s">
        <v>21</v>
      </c>
      <c r="S11" s="364" t="s">
        <v>22</v>
      </c>
      <c r="T11" s="214" t="s">
        <v>23</v>
      </c>
      <c r="U11" s="364" t="s">
        <v>24</v>
      </c>
      <c r="V11" s="156" t="s">
        <v>25</v>
      </c>
      <c r="W11" s="19"/>
      <c r="X11" s="19"/>
      <c r="Y11" s="19"/>
    </row>
    <row r="12" spans="1:25" x14ac:dyDescent="0.25">
      <c r="A12" s="234" t="s">
        <v>26</v>
      </c>
      <c r="B12" s="235"/>
      <c r="C12" s="365"/>
      <c r="D12" s="235"/>
      <c r="E12" s="365"/>
      <c r="F12" s="235"/>
      <c r="G12" s="365"/>
      <c r="H12" s="235"/>
      <c r="I12" s="365"/>
      <c r="J12" s="235"/>
      <c r="K12" s="365"/>
      <c r="L12" s="235"/>
      <c r="M12" s="365"/>
      <c r="N12" s="236"/>
      <c r="O12" s="365"/>
      <c r="P12" s="236"/>
      <c r="Q12" s="365"/>
      <c r="R12" s="236"/>
      <c r="S12" s="365"/>
      <c r="T12" s="236"/>
      <c r="U12" s="365"/>
      <c r="V12" s="163"/>
      <c r="W12" s="19"/>
      <c r="X12" s="19"/>
      <c r="Y12" s="19"/>
    </row>
    <row r="13" spans="1:25" x14ac:dyDescent="0.25">
      <c r="A13" s="234" t="s">
        <v>27</v>
      </c>
      <c r="B13" s="237"/>
      <c r="C13" s="366"/>
      <c r="D13" s="237"/>
      <c r="E13" s="366"/>
      <c r="F13" s="237"/>
      <c r="G13" s="366"/>
      <c r="H13" s="237"/>
      <c r="I13" s="366"/>
      <c r="J13" s="237"/>
      <c r="K13" s="366"/>
      <c r="L13" s="237"/>
      <c r="M13" s="366"/>
      <c r="N13" s="238"/>
      <c r="O13" s="366"/>
      <c r="P13" s="238"/>
      <c r="Q13" s="366"/>
      <c r="R13" s="238"/>
      <c r="S13" s="366"/>
      <c r="T13" s="238"/>
      <c r="U13" s="366"/>
      <c r="V13" s="163"/>
      <c r="W13" s="19"/>
      <c r="X13" s="19"/>
      <c r="Y13" s="19"/>
    </row>
    <row r="14" spans="1:25" hidden="1" x14ac:dyDescent="0.25">
      <c r="A14" s="249" t="s">
        <v>28</v>
      </c>
      <c r="B14" s="239"/>
      <c r="C14" s="367"/>
      <c r="D14" s="239"/>
      <c r="E14" s="367"/>
      <c r="F14" s="240"/>
      <c r="G14" s="367"/>
      <c r="H14" s="240"/>
      <c r="I14" s="367"/>
      <c r="J14" s="240"/>
      <c r="K14" s="367"/>
      <c r="L14" s="240"/>
      <c r="M14" s="367"/>
      <c r="N14" s="240"/>
      <c r="O14" s="367"/>
      <c r="P14" s="240"/>
      <c r="Q14" s="367"/>
      <c r="R14" s="240"/>
      <c r="S14" s="367"/>
      <c r="T14" s="240"/>
      <c r="U14" s="367"/>
      <c r="V14" s="164">
        <f>SUM(B14:T14)</f>
        <v>0</v>
      </c>
      <c r="W14" s="19"/>
      <c r="X14" s="19"/>
      <c r="Y14" s="19"/>
    </row>
    <row r="15" spans="1:25" ht="39.6" hidden="1" x14ac:dyDescent="0.25">
      <c r="A15" s="241" t="s">
        <v>29</v>
      </c>
      <c r="B15" s="242"/>
      <c r="C15" s="368"/>
      <c r="D15" s="240"/>
      <c r="E15" s="368"/>
      <c r="F15" s="240"/>
      <c r="G15" s="368"/>
      <c r="H15" s="240"/>
      <c r="I15" s="368"/>
      <c r="J15" s="240"/>
      <c r="K15" s="368"/>
      <c r="L15" s="240"/>
      <c r="M15" s="368"/>
      <c r="N15" s="240"/>
      <c r="O15" s="368"/>
      <c r="P15" s="240"/>
      <c r="Q15" s="368"/>
      <c r="R15" s="240"/>
      <c r="S15" s="368"/>
      <c r="T15" s="240"/>
      <c r="U15" s="368"/>
      <c r="V15" s="164">
        <f>SUM(B15:T15)</f>
        <v>0</v>
      </c>
      <c r="W15" s="19"/>
      <c r="X15" s="19"/>
      <c r="Y15" s="19"/>
    </row>
    <row r="16" spans="1:25" x14ac:dyDescent="0.25">
      <c r="A16" s="66"/>
      <c r="B16" s="243"/>
      <c r="C16" s="369"/>
      <c r="D16" s="243"/>
      <c r="E16" s="369"/>
      <c r="F16" s="243"/>
      <c r="G16" s="369"/>
      <c r="H16" s="243"/>
      <c r="I16" s="369"/>
      <c r="J16" s="243"/>
      <c r="K16" s="369"/>
      <c r="L16" s="243"/>
      <c r="M16" s="369"/>
      <c r="N16" s="243"/>
      <c r="O16" s="369"/>
      <c r="P16" s="243"/>
      <c r="Q16" s="369"/>
      <c r="R16" s="243"/>
      <c r="S16" s="369"/>
      <c r="T16" s="243"/>
      <c r="U16" s="369"/>
      <c r="V16" s="157"/>
      <c r="W16" s="19"/>
      <c r="X16" s="19"/>
      <c r="Y16" s="19"/>
    </row>
    <row r="17" spans="1:25" x14ac:dyDescent="0.25">
      <c r="A17" s="244" t="s">
        <v>30</v>
      </c>
      <c r="B17" s="395">
        <v>0</v>
      </c>
      <c r="C17" s="396">
        <f>ROUND(B17,0)</f>
        <v>0</v>
      </c>
      <c r="D17" s="395">
        <v>0</v>
      </c>
      <c r="E17" s="396">
        <f>ROUND(D17,0)</f>
        <v>0</v>
      </c>
      <c r="F17" s="395">
        <v>0</v>
      </c>
      <c r="G17" s="396">
        <f>ROUND(F17,0)</f>
        <v>0</v>
      </c>
      <c r="H17" s="395">
        <v>0</v>
      </c>
      <c r="I17" s="396">
        <f>ROUND(H17,0)</f>
        <v>0</v>
      </c>
      <c r="J17" s="395">
        <v>0</v>
      </c>
      <c r="K17" s="396">
        <f>ROUND(J17,0)</f>
        <v>0</v>
      </c>
      <c r="L17" s="395">
        <v>0</v>
      </c>
      <c r="M17" s="396">
        <f>ROUND(L17,0)</f>
        <v>0</v>
      </c>
      <c r="N17" s="395">
        <v>0</v>
      </c>
      <c r="O17" s="396">
        <f>ROUND(N17,0)</f>
        <v>0</v>
      </c>
      <c r="P17" s="395">
        <v>0</v>
      </c>
      <c r="Q17" s="396">
        <f>ROUND(P17,0)</f>
        <v>0</v>
      </c>
      <c r="R17" s="395">
        <v>0</v>
      </c>
      <c r="S17" s="396">
        <f>ROUND(R17,0)</f>
        <v>0</v>
      </c>
      <c r="T17" s="395">
        <v>0</v>
      </c>
      <c r="U17" s="370">
        <f>ROUND(T17,0)</f>
        <v>0</v>
      </c>
      <c r="V17" s="165">
        <f>SUM(C17+E17+G17+I17+K17+M17+O17+Q17+S17+U17)</f>
        <v>0</v>
      </c>
      <c r="W17" s="19"/>
      <c r="X17" s="19"/>
      <c r="Y17" s="19"/>
    </row>
    <row r="18" spans="1:25" x14ac:dyDescent="0.25">
      <c r="A18" s="245" t="s">
        <v>31</v>
      </c>
      <c r="B18" s="395">
        <v>0</v>
      </c>
      <c r="C18" s="396">
        <f>ROUND(B18,0)</f>
        <v>0</v>
      </c>
      <c r="D18" s="395">
        <v>0</v>
      </c>
      <c r="E18" s="396">
        <f t="shared" ref="E18:E21" si="0">ROUND(D18,0)</f>
        <v>0</v>
      </c>
      <c r="F18" s="395">
        <v>0</v>
      </c>
      <c r="G18" s="396">
        <f t="shared" ref="G18:G21" si="1">ROUND(F18,0)</f>
        <v>0</v>
      </c>
      <c r="H18" s="395">
        <v>0</v>
      </c>
      <c r="I18" s="396">
        <f t="shared" ref="I18:I21" si="2">ROUND(H18,0)</f>
        <v>0</v>
      </c>
      <c r="J18" s="395">
        <v>0</v>
      </c>
      <c r="K18" s="396">
        <f t="shared" ref="K18:K21" si="3">ROUND(J18,0)</f>
        <v>0</v>
      </c>
      <c r="L18" s="395">
        <v>0</v>
      </c>
      <c r="M18" s="396">
        <f t="shared" ref="M18:M21" si="4">ROUND(L18,0)</f>
        <v>0</v>
      </c>
      <c r="N18" s="395">
        <v>0</v>
      </c>
      <c r="O18" s="396">
        <f t="shared" ref="O18:O21" si="5">ROUND(N18,0)</f>
        <v>0</v>
      </c>
      <c r="P18" s="395">
        <v>0</v>
      </c>
      <c r="Q18" s="396">
        <f t="shared" ref="Q18:Q21" si="6">ROUND(P18,0)</f>
        <v>0</v>
      </c>
      <c r="R18" s="395">
        <v>0</v>
      </c>
      <c r="S18" s="396">
        <f t="shared" ref="S18:S21" si="7">ROUND(R18,0)</f>
        <v>0</v>
      </c>
      <c r="T18" s="395">
        <v>0</v>
      </c>
      <c r="U18" s="370">
        <f t="shared" ref="U18:U21" si="8">ROUND(T18,0)</f>
        <v>0</v>
      </c>
      <c r="V18" s="165">
        <f>SUM(C18+E18+G18+I18+K18+M18+O18+Q18+S18+U18)</f>
        <v>0</v>
      </c>
      <c r="W18" s="19"/>
      <c r="X18" s="19"/>
      <c r="Y18" s="19"/>
    </row>
    <row r="19" spans="1:25" x14ac:dyDescent="0.25">
      <c r="A19" s="66"/>
      <c r="B19" s="303"/>
      <c r="C19" s="370"/>
      <c r="D19" s="303"/>
      <c r="E19" s="370"/>
      <c r="F19" s="303"/>
      <c r="G19" s="370"/>
      <c r="H19" s="303"/>
      <c r="I19" s="370"/>
      <c r="J19" s="303"/>
      <c r="K19" s="370"/>
      <c r="L19" s="303"/>
      <c r="M19" s="370"/>
      <c r="N19" s="303"/>
      <c r="O19" s="370"/>
      <c r="P19" s="303"/>
      <c r="Q19" s="370"/>
      <c r="R19" s="303"/>
      <c r="S19" s="370"/>
      <c r="T19" s="303"/>
      <c r="U19" s="370"/>
      <c r="V19" s="304"/>
    </row>
    <row r="20" spans="1:25" x14ac:dyDescent="0.25">
      <c r="A20" s="244" t="s">
        <v>32</v>
      </c>
      <c r="B20" s="395">
        <v>0</v>
      </c>
      <c r="C20" s="396">
        <f t="shared" ref="C20:C21" si="9">ROUND(B20,0)</f>
        <v>0</v>
      </c>
      <c r="D20" s="395">
        <v>0</v>
      </c>
      <c r="E20" s="396">
        <f t="shared" si="0"/>
        <v>0</v>
      </c>
      <c r="F20" s="395">
        <v>0</v>
      </c>
      <c r="G20" s="396">
        <f t="shared" si="1"/>
        <v>0</v>
      </c>
      <c r="H20" s="395">
        <v>0</v>
      </c>
      <c r="I20" s="396">
        <f t="shared" si="2"/>
        <v>0</v>
      </c>
      <c r="J20" s="395">
        <v>0</v>
      </c>
      <c r="K20" s="396">
        <f t="shared" si="3"/>
        <v>0</v>
      </c>
      <c r="L20" s="395">
        <v>0</v>
      </c>
      <c r="M20" s="396">
        <f t="shared" si="4"/>
        <v>0</v>
      </c>
      <c r="N20" s="395">
        <v>0</v>
      </c>
      <c r="O20" s="396">
        <f t="shared" si="5"/>
        <v>0</v>
      </c>
      <c r="P20" s="395">
        <v>0</v>
      </c>
      <c r="Q20" s="396">
        <f t="shared" si="6"/>
        <v>0</v>
      </c>
      <c r="R20" s="395">
        <v>0</v>
      </c>
      <c r="S20" s="396">
        <f t="shared" si="7"/>
        <v>0</v>
      </c>
      <c r="T20" s="395">
        <v>0</v>
      </c>
      <c r="U20" s="370">
        <f t="shared" si="8"/>
        <v>0</v>
      </c>
      <c r="V20" s="165">
        <f>SUM(C20+E20+G20+I20+K20+M20+O20+Q20+S20+U20)</f>
        <v>0</v>
      </c>
    </row>
    <row r="21" spans="1:25" x14ac:dyDescent="0.25">
      <c r="A21" s="245" t="s">
        <v>33</v>
      </c>
      <c r="B21" s="395">
        <v>0</v>
      </c>
      <c r="C21" s="396">
        <f t="shared" si="9"/>
        <v>0</v>
      </c>
      <c r="D21" s="395">
        <v>0</v>
      </c>
      <c r="E21" s="396">
        <f t="shared" si="0"/>
        <v>0</v>
      </c>
      <c r="F21" s="395">
        <v>0</v>
      </c>
      <c r="G21" s="396">
        <f t="shared" si="1"/>
        <v>0</v>
      </c>
      <c r="H21" s="395">
        <v>0</v>
      </c>
      <c r="I21" s="396">
        <f t="shared" si="2"/>
        <v>0</v>
      </c>
      <c r="J21" s="395">
        <v>0</v>
      </c>
      <c r="K21" s="396">
        <f t="shared" si="3"/>
        <v>0</v>
      </c>
      <c r="L21" s="395">
        <v>0</v>
      </c>
      <c r="M21" s="396">
        <f t="shared" si="4"/>
        <v>0</v>
      </c>
      <c r="N21" s="395">
        <v>0</v>
      </c>
      <c r="O21" s="396">
        <f t="shared" si="5"/>
        <v>0</v>
      </c>
      <c r="P21" s="395">
        <v>0</v>
      </c>
      <c r="Q21" s="396">
        <f t="shared" si="6"/>
        <v>0</v>
      </c>
      <c r="R21" s="395">
        <v>0</v>
      </c>
      <c r="S21" s="396">
        <f t="shared" si="7"/>
        <v>0</v>
      </c>
      <c r="T21" s="395">
        <v>0</v>
      </c>
      <c r="U21" s="370">
        <f t="shared" si="8"/>
        <v>0</v>
      </c>
      <c r="V21" s="165">
        <f>SUM(C21+E21+G21+I21+K21+M21+O21+Q21+S21+U21)</f>
        <v>0</v>
      </c>
    </row>
    <row r="22" spans="1:25" x14ac:dyDescent="0.25">
      <c r="F22" s="158"/>
      <c r="G22" s="158"/>
    </row>
    <row r="24" spans="1:25" ht="15.6" hidden="1" x14ac:dyDescent="0.3">
      <c r="B24" s="389">
        <f>ROUND(IFERROR(SUM(C18/C17),0),2)</f>
        <v>0</v>
      </c>
      <c r="C24" s="389"/>
      <c r="D24" s="389">
        <f>ROUND(IFERROR(E18/E17,0),2)</f>
        <v>0</v>
      </c>
      <c r="E24" s="389"/>
      <c r="F24" s="389">
        <f>ROUND(IFERROR(G18/G17,0),2)</f>
        <v>0</v>
      </c>
      <c r="G24" s="389"/>
      <c r="H24" s="389">
        <f>ROUND(IFERROR(I18/I17,0),2)</f>
        <v>0</v>
      </c>
      <c r="I24" s="389"/>
      <c r="J24" s="389">
        <f>ROUND(IFERROR(K18/K17,0),2)</f>
        <v>0</v>
      </c>
      <c r="K24" s="389"/>
      <c r="L24" s="389">
        <f>ROUND(IFERROR(M18/M17,0),2)</f>
        <v>0</v>
      </c>
      <c r="M24" s="389"/>
      <c r="N24" s="389">
        <f>ROUND(IFERROR(O18/O17,0),2)</f>
        <v>0</v>
      </c>
      <c r="O24" s="389"/>
      <c r="P24" s="389">
        <f>ROUND(IFERROR(Q18/Q17,0),2)</f>
        <v>0</v>
      </c>
      <c r="Q24" s="389"/>
      <c r="R24" s="389">
        <f>ROUND(IFERROR(S18/S17,0),2)</f>
        <v>0</v>
      </c>
      <c r="S24" s="389"/>
      <c r="T24" s="389">
        <f>ROUND(IFERROR(U18/U17,0),2)</f>
        <v>0</v>
      </c>
      <c r="V24" s="389">
        <f>ROUND(SUM(B24:T24),2)</f>
        <v>0</v>
      </c>
      <c r="W24" s="387" t="s">
        <v>34</v>
      </c>
    </row>
    <row r="25" spans="1:25" hidden="1" x14ac:dyDescent="0.25">
      <c r="V25" s="389">
        <f>'Line Item Budget'!L26</f>
        <v>0</v>
      </c>
      <c r="W25" s="252" t="s">
        <v>35</v>
      </c>
    </row>
    <row r="26" spans="1:25" hidden="1" x14ac:dyDescent="0.25">
      <c r="V26" s="389">
        <f>'Line Item Budget'!L31</f>
        <v>0</v>
      </c>
      <c r="W26" s="252" t="s">
        <v>36</v>
      </c>
    </row>
    <row r="27" spans="1:25" ht="18.600000000000001" hidden="1" x14ac:dyDescent="0.45">
      <c r="V27" s="398">
        <f>ROUND(SUM(V24:V26),2)</f>
        <v>0</v>
      </c>
      <c r="W27" s="397" t="s">
        <v>37</v>
      </c>
    </row>
  </sheetData>
  <sheetProtection algorithmName="SHA-512" hashValue="t4VVzZwcihWUa3+9lPrYpP8YPPzrvYJCnMyqAgNUhahoWVNNsnBFvBd0vmeg6RMo5fT1YbApu7J97DADrd2PDQ==" saltValue="cqtOMFb3SQRz4FPJOKA/ag==" spinCount="100000" sheet="1" selectLockedCells="1"/>
  <mergeCells count="5">
    <mergeCell ref="B5:H5"/>
    <mergeCell ref="A7:V9"/>
    <mergeCell ref="A2:V2"/>
    <mergeCell ref="A1:V1"/>
    <mergeCell ref="A3:V3"/>
  </mergeCells>
  <dataValidations count="4">
    <dataValidation allowBlank="1" showInputMessage="1" showErrorMessage="1" promptTitle="Annual Salary" prompt="Enter employee's FULL annual salary" sqref="B17 D17 F17 H17 J17 L17 N17 P17 R17 T17" xr:uid="{51213428-43EE-4877-BCE0-1676D0C6A1C0}"/>
    <dataValidation allowBlank="1" showInputMessage="1" showErrorMessage="1" promptTitle="Salary Allocated to the Grant" prompt="Enter salary allocated to the grant" sqref="B18 D18 F18 H18 J18 L18 N18 P18 R18 T18" xr:uid="{11900113-1624-4009-8564-DA89386DFC81}"/>
    <dataValidation allowBlank="1" showInputMessage="1" showErrorMessage="1" promptTitle="Total Fringe Benefits" prompt="Enter TOTAL annual EMPLOYER paid fringe" sqref="B20 D20 F20 H20 J20 L20 N20 P20 R20 T20" xr:uid="{12F5568D-579A-4216-B490-C7D3BC72D6D4}"/>
    <dataValidation allowBlank="1" showInputMessage="1" showErrorMessage="1" promptTitle="Fringe Allocated to Grant" prompt="Enter EMPLOYER paid fringe allocated to the grant" sqref="B21 D21 F21 H21 J21 L21 N21 P21 R21 T21" xr:uid="{B6129586-4647-4A3D-9361-F6C75EFF2270}"/>
  </dataValidation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212</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163</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October!G14+(E14+F14)</f>
        <v>0</v>
      </c>
      <c r="H14" s="273">
        <f>C14-G14</f>
        <v>0</v>
      </c>
      <c r="I14" s="90" t="e">
        <f>G14/C14</f>
        <v>#DIV/0!</v>
      </c>
    </row>
    <row r="15" spans="1:15" x14ac:dyDescent="0.3">
      <c r="A15" s="86"/>
      <c r="B15" s="340">
        <f>Personnel!D13</f>
        <v>0</v>
      </c>
      <c r="C15" s="51">
        <f>Personnel!E18</f>
        <v>0</v>
      </c>
      <c r="D15" s="64"/>
      <c r="E15" s="407">
        <f t="shared" ref="E15:E23" si="0">ROUND(D15,2)</f>
        <v>0</v>
      </c>
      <c r="F15" s="272"/>
      <c r="G15" s="206">
        <f>October!G15+(E15+F15)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October!G16+(E16+F16)</f>
        <v>0</v>
      </c>
      <c r="H16" s="273">
        <f t="shared" si="1"/>
        <v>0</v>
      </c>
      <c r="I16" s="90" t="e">
        <f>G16/C16</f>
        <v>#DIV/0!</v>
      </c>
    </row>
    <row r="17" spans="1:10" x14ac:dyDescent="0.3">
      <c r="A17" s="86"/>
      <c r="B17" s="340">
        <f>Personnel!H13</f>
        <v>0</v>
      </c>
      <c r="C17" s="51">
        <f>Personnel!I18</f>
        <v>0</v>
      </c>
      <c r="D17" s="64"/>
      <c r="E17" s="407">
        <f t="shared" si="0"/>
        <v>0</v>
      </c>
      <c r="F17" s="272"/>
      <c r="G17" s="206">
        <f>October!G17+(E17+F17)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October!G18+(E18+F18)</f>
        <v>0</v>
      </c>
      <c r="H18" s="273">
        <f t="shared" si="1"/>
        <v>0</v>
      </c>
      <c r="I18" s="90" t="e">
        <f t="shared" si="2"/>
        <v>#DIV/0!</v>
      </c>
    </row>
    <row r="19" spans="1:10" x14ac:dyDescent="0.3">
      <c r="A19" s="86"/>
      <c r="B19" s="340">
        <f>Personnel!L13</f>
        <v>0</v>
      </c>
      <c r="C19" s="51">
        <f>Personnel!M18</f>
        <v>0</v>
      </c>
      <c r="D19" s="64"/>
      <c r="E19" s="407">
        <f t="shared" si="0"/>
        <v>0</v>
      </c>
      <c r="F19" s="272"/>
      <c r="G19" s="206">
        <f>October!G19+(E19+F19)</f>
        <v>0</v>
      </c>
      <c r="H19" s="273">
        <f t="shared" si="1"/>
        <v>0</v>
      </c>
      <c r="I19" s="90" t="e">
        <f t="shared" si="2"/>
        <v>#DIV/0!</v>
      </c>
    </row>
    <row r="20" spans="1:10" x14ac:dyDescent="0.3">
      <c r="A20" s="86"/>
      <c r="B20" s="340">
        <f>Personnel!N13</f>
        <v>0</v>
      </c>
      <c r="C20" s="51">
        <f>Personnel!O18</f>
        <v>0</v>
      </c>
      <c r="D20" s="64"/>
      <c r="E20" s="407">
        <f t="shared" si="0"/>
        <v>0</v>
      </c>
      <c r="F20" s="272"/>
      <c r="G20" s="206">
        <f>October!G20+(E20+F20)</f>
        <v>0</v>
      </c>
      <c r="H20" s="273">
        <f t="shared" si="1"/>
        <v>0</v>
      </c>
      <c r="I20" s="90" t="e">
        <f t="shared" si="2"/>
        <v>#DIV/0!</v>
      </c>
    </row>
    <row r="21" spans="1:10" x14ac:dyDescent="0.3">
      <c r="A21" s="86"/>
      <c r="B21" s="340">
        <f>Personnel!P13</f>
        <v>0</v>
      </c>
      <c r="C21" s="51">
        <f>Personnel!Q18</f>
        <v>0</v>
      </c>
      <c r="D21" s="64"/>
      <c r="E21" s="407">
        <f t="shared" si="0"/>
        <v>0</v>
      </c>
      <c r="F21" s="272"/>
      <c r="G21" s="206">
        <f>October!G21+(E21+F21)</f>
        <v>0</v>
      </c>
      <c r="H21" s="273">
        <f t="shared" si="1"/>
        <v>0</v>
      </c>
      <c r="I21" s="90" t="e">
        <f t="shared" si="2"/>
        <v>#DIV/0!</v>
      </c>
    </row>
    <row r="22" spans="1:10" x14ac:dyDescent="0.3">
      <c r="A22" s="86"/>
      <c r="B22" s="340">
        <f>Personnel!R13</f>
        <v>0</v>
      </c>
      <c r="C22" s="51">
        <f>Personnel!S18</f>
        <v>0</v>
      </c>
      <c r="D22" s="64"/>
      <c r="E22" s="407">
        <f t="shared" si="0"/>
        <v>0</v>
      </c>
      <c r="F22" s="272"/>
      <c r="G22" s="206">
        <f>October!G22+(E22+F22)</f>
        <v>0</v>
      </c>
      <c r="H22" s="273">
        <f t="shared" si="1"/>
        <v>0</v>
      </c>
      <c r="I22" s="90" t="e">
        <f t="shared" si="2"/>
        <v>#DIV/0!</v>
      </c>
      <c r="J22" s="46"/>
    </row>
    <row r="23" spans="1:10" x14ac:dyDescent="0.3">
      <c r="A23" s="86"/>
      <c r="B23" s="340">
        <f>Personnel!T13</f>
        <v>0</v>
      </c>
      <c r="C23" s="51">
        <f>Personnel!U18</f>
        <v>0</v>
      </c>
      <c r="D23" s="64"/>
      <c r="E23" s="407">
        <f t="shared" si="0"/>
        <v>0</v>
      </c>
      <c r="F23" s="272"/>
      <c r="G23" s="206">
        <f>October!G23+(E23+F23)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163</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October!G28+(E28+F28)</f>
        <v>0</v>
      </c>
      <c r="H28" s="281">
        <f>C28-G28</f>
        <v>0</v>
      </c>
      <c r="I28" s="90" t="e">
        <f>G28/C28</f>
        <v>#DIV/0!</v>
      </c>
    </row>
    <row r="29" spans="1:10" x14ac:dyDescent="0.3">
      <c r="A29" s="86"/>
      <c r="B29" s="340">
        <f>Personnel!D13</f>
        <v>0</v>
      </c>
      <c r="C29" s="7">
        <f>Personnel!E21</f>
        <v>0</v>
      </c>
      <c r="D29" s="282"/>
      <c r="E29" s="408">
        <f t="shared" si="3"/>
        <v>0</v>
      </c>
      <c r="F29" s="272"/>
      <c r="G29" s="280">
        <f>October!G29+(E29+F29)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October!G30+(E30+F30)</f>
        <v>0</v>
      </c>
      <c r="H30" s="281">
        <f t="shared" si="4"/>
        <v>0</v>
      </c>
      <c r="I30" s="90" t="e">
        <f t="shared" si="5"/>
        <v>#DIV/0!</v>
      </c>
    </row>
    <row r="31" spans="1:10" x14ac:dyDescent="0.3">
      <c r="A31" s="86"/>
      <c r="B31" s="340">
        <f>Personnel!H13</f>
        <v>0</v>
      </c>
      <c r="C31" s="7">
        <f>Personnel!I21</f>
        <v>0</v>
      </c>
      <c r="D31" s="282"/>
      <c r="E31" s="408">
        <f t="shared" si="3"/>
        <v>0</v>
      </c>
      <c r="F31" s="272"/>
      <c r="G31" s="280">
        <f>October!G31+(E31+F31)</f>
        <v>0</v>
      </c>
      <c r="H31" s="281">
        <f t="shared" si="4"/>
        <v>0</v>
      </c>
      <c r="I31" s="90" t="e">
        <f t="shared" si="5"/>
        <v>#DIV/0!</v>
      </c>
    </row>
    <row r="32" spans="1:10" x14ac:dyDescent="0.3">
      <c r="A32" s="86"/>
      <c r="B32" s="340">
        <f>Personnel!J13</f>
        <v>0</v>
      </c>
      <c r="C32" s="7">
        <f>Personnel!K21</f>
        <v>0</v>
      </c>
      <c r="D32" s="279"/>
      <c r="E32" s="408">
        <f t="shared" si="3"/>
        <v>0</v>
      </c>
      <c r="F32" s="272"/>
      <c r="G32" s="280">
        <f>October!G32+(E32+F32)</f>
        <v>0</v>
      </c>
      <c r="H32" s="281">
        <f t="shared" si="4"/>
        <v>0</v>
      </c>
      <c r="I32" s="90" t="e">
        <f t="shared" si="5"/>
        <v>#DIV/0!</v>
      </c>
    </row>
    <row r="33" spans="1:10" x14ac:dyDescent="0.3">
      <c r="A33" s="86"/>
      <c r="B33" s="340">
        <f>Personnel!L13</f>
        <v>0</v>
      </c>
      <c r="C33" s="7">
        <f>Personnel!M21</f>
        <v>0</v>
      </c>
      <c r="D33" s="282"/>
      <c r="E33" s="408">
        <f t="shared" si="3"/>
        <v>0</v>
      </c>
      <c r="F33" s="272"/>
      <c r="G33" s="280">
        <f>October!G33+(E33+F33)</f>
        <v>0</v>
      </c>
      <c r="H33" s="281">
        <f t="shared" si="4"/>
        <v>0</v>
      </c>
      <c r="I33" s="90" t="e">
        <f t="shared" si="5"/>
        <v>#DIV/0!</v>
      </c>
    </row>
    <row r="34" spans="1:10" x14ac:dyDescent="0.3">
      <c r="A34" s="86"/>
      <c r="B34" s="340">
        <f>Personnel!N13</f>
        <v>0</v>
      </c>
      <c r="C34" s="7">
        <f>Personnel!O21</f>
        <v>0</v>
      </c>
      <c r="D34" s="279"/>
      <c r="E34" s="408">
        <f t="shared" si="3"/>
        <v>0</v>
      </c>
      <c r="F34" s="272"/>
      <c r="G34" s="280">
        <f>October!G34+(E34+F34)</f>
        <v>0</v>
      </c>
      <c r="H34" s="281">
        <f t="shared" si="4"/>
        <v>0</v>
      </c>
      <c r="I34" s="90" t="e">
        <f t="shared" si="5"/>
        <v>#DIV/0!</v>
      </c>
    </row>
    <row r="35" spans="1:10" x14ac:dyDescent="0.3">
      <c r="A35" s="86"/>
      <c r="B35" s="340">
        <f>Personnel!P13</f>
        <v>0</v>
      </c>
      <c r="C35" s="7">
        <f>Personnel!Q21</f>
        <v>0</v>
      </c>
      <c r="D35" s="279"/>
      <c r="E35" s="408">
        <f t="shared" si="3"/>
        <v>0</v>
      </c>
      <c r="F35" s="272"/>
      <c r="G35" s="280">
        <f>October!G35+(E35+F35)</f>
        <v>0</v>
      </c>
      <c r="H35" s="281">
        <f t="shared" si="4"/>
        <v>0</v>
      </c>
      <c r="I35" s="90" t="e">
        <f t="shared" si="5"/>
        <v>#DIV/0!</v>
      </c>
    </row>
    <row r="36" spans="1:10" x14ac:dyDescent="0.3">
      <c r="A36" s="86"/>
      <c r="B36" s="340">
        <f>Personnel!R13</f>
        <v>0</v>
      </c>
      <c r="C36" s="14">
        <f>Personnel!S21</f>
        <v>0</v>
      </c>
      <c r="D36" s="279"/>
      <c r="E36" s="408">
        <f t="shared" si="3"/>
        <v>0</v>
      </c>
      <c r="F36" s="272"/>
      <c r="G36" s="280">
        <f>October!G36+(E36+F36)</f>
        <v>0</v>
      </c>
      <c r="H36" s="281">
        <f t="shared" si="4"/>
        <v>0</v>
      </c>
      <c r="I36" s="90" t="e">
        <f t="shared" si="5"/>
        <v>#DIV/0!</v>
      </c>
    </row>
    <row r="37" spans="1:10" x14ac:dyDescent="0.3">
      <c r="A37" s="86"/>
      <c r="B37" s="340">
        <f>Personnel!T13</f>
        <v>0</v>
      </c>
      <c r="C37" s="7">
        <f>Personnel!U21</f>
        <v>0</v>
      </c>
      <c r="D37" s="282"/>
      <c r="E37" s="408">
        <f t="shared" si="3"/>
        <v>0</v>
      </c>
      <c r="F37" s="272"/>
      <c r="G37" s="280">
        <f>October!G37+(E37+F37)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163</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October!G42+(E42+F42)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October!G43+(E43+F43)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October!G44+(E44+F44)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October!G45+(E45+F45)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October!G46+(E46+F46)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October!G47+(E47+F47)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October!G49+(E49+F49)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October!G50+(E50+F50)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October!G51+(E51+F51)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October!G52+(E52+F52)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163</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October!G57+(E57+F57)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October!G58+(E58+F58)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October!G59+(E59+F59)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October!G60+(E60+F60)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October!G61+(E61+F61)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October!G62+(E62+F62)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October!G63+(E63+F63)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October!G64+(E64+F64)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October!G65+(E65+F65)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October!G66+(E66+F66)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October!G68+(E68+F68)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October!G69+(E69+F69)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October!G70+(E70+F70)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October!G71+(E71+F71)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October!G72+(E72+F72)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October!G73+(E73+F73)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October!G74+(E74+F74)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October!G75+(E75+F75)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October!G77+(E77+F77)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October!G78+(E78+F78)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October!G79+(E79+F79)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October!G80+(E80+F80)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October!G81+(E81+F81)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October!G82+(E82+F82)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October!G83+(E83+F83)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October!G84+(E84+F84)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163</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October!G91+(E91+F91)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October!G92+(E92+F92)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October!G93+(E93+F93)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October!G94+(E94+F94)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October!G95+(E95+F95)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October!G96+(E96+F96)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59" priority="45" operator="lessThan">
      <formula>0</formula>
    </cfRule>
  </conditionalFormatting>
  <conditionalFormatting sqref="H25:H26">
    <cfRule type="cellIs" dxfId="358" priority="44" operator="lessThan">
      <formula>0</formula>
    </cfRule>
  </conditionalFormatting>
  <conditionalFormatting sqref="H57:H66">
    <cfRule type="cellIs" dxfId="357" priority="26" operator="lessThan">
      <formula>0</formula>
    </cfRule>
  </conditionalFormatting>
  <conditionalFormatting sqref="H91:H96">
    <cfRule type="cellIs" dxfId="356" priority="15" operator="lessThan">
      <formula>0</formula>
    </cfRule>
    <cfRule type="cellIs" dxfId="355" priority="20" operator="lessThan">
      <formula>0</formula>
    </cfRule>
    <cfRule type="cellIs" dxfId="354" priority="24" operator="lessThan">
      <formula>0</formula>
    </cfRule>
  </conditionalFormatting>
  <conditionalFormatting sqref="I91:I96">
    <cfRule type="cellIs" dxfId="353" priority="16" operator="greaterThan">
      <formula>1</formula>
    </cfRule>
    <cfRule type="cellIs" dxfId="352" priority="21" operator="greaterThan">
      <formula>1</formula>
    </cfRule>
  </conditionalFormatting>
  <conditionalFormatting sqref="H14:H23">
    <cfRule type="cellIs" dxfId="351" priority="9" operator="lessThan">
      <formula>0</formula>
    </cfRule>
    <cfRule type="cellIs" dxfId="350" priority="11" operator="lessThan">
      <formula>0</formula>
    </cfRule>
  </conditionalFormatting>
  <conditionalFormatting sqref="H28:H37">
    <cfRule type="cellIs" dxfId="349" priority="7" operator="lessThan">
      <formula>0</formula>
    </cfRule>
  </conditionalFormatting>
  <conditionalFormatting sqref="I50">
    <cfRule type="cellIs" dxfId="348" priority="6" operator="greaterThan">
      <formula>1</formula>
    </cfRule>
  </conditionalFormatting>
  <conditionalFormatting sqref="H50">
    <cfRule type="cellIs" dxfId="347" priority="5" operator="lessThan">
      <formula>0</formula>
    </cfRule>
  </conditionalFormatting>
  <conditionalFormatting sqref="I51">
    <cfRule type="cellIs" dxfId="346" priority="4" operator="greaterThan">
      <formula>1</formula>
    </cfRule>
  </conditionalFormatting>
  <conditionalFormatting sqref="H51">
    <cfRule type="cellIs" dxfId="345" priority="3" operator="lessThan">
      <formula>0</formula>
    </cfRule>
  </conditionalFormatting>
  <conditionalFormatting sqref="I52">
    <cfRule type="cellIs" dxfId="344" priority="2" operator="greaterThan">
      <formula>1</formula>
    </cfRule>
  </conditionalFormatting>
  <conditionalFormatting sqref="H52">
    <cfRule type="cellIs" dxfId="343" priority="1" operator="lessThan">
      <formula>0</formula>
    </cfRule>
  </conditionalFormatting>
  <conditionalFormatting sqref="H35:H38">
    <cfRule type="cellIs" dxfId="342" priority="43" operator="lessThan">
      <formula>0</formula>
    </cfRule>
  </conditionalFormatting>
  <conditionalFormatting sqref="H54">
    <cfRule type="cellIs" dxfId="341" priority="42" operator="lessThan">
      <formula>0</formula>
    </cfRule>
  </conditionalFormatting>
  <conditionalFormatting sqref="C11">
    <cfRule type="cellIs" dxfId="340" priority="19" operator="greaterThan">
      <formula>1</formula>
    </cfRule>
    <cfRule type="cellIs" dxfId="339" priority="23" operator="greaterThan">
      <formula>1</formula>
    </cfRule>
    <cfRule type="cellIs" dxfId="338" priority="41" operator="greaterThan">
      <formula>1</formula>
    </cfRule>
  </conditionalFormatting>
  <conditionalFormatting sqref="I14:I23 I49 I77:I84">
    <cfRule type="cellIs" dxfId="337" priority="40" operator="greaterThan">
      <formula>1</formula>
    </cfRule>
  </conditionalFormatting>
  <conditionalFormatting sqref="I28:I37">
    <cfRule type="cellIs" dxfId="336" priority="18" operator="greaterThan">
      <formula>1</formula>
    </cfRule>
    <cfRule type="cellIs" dxfId="335" priority="39" operator="greaterThan">
      <formula>1</formula>
    </cfRule>
  </conditionalFormatting>
  <conditionalFormatting sqref="I42:I52">
    <cfRule type="cellIs" dxfId="334" priority="17" operator="greaterThan">
      <formula>1</formula>
    </cfRule>
    <cfRule type="cellIs" dxfId="333" priority="22" operator="greaterThan">
      <formula>1</formula>
    </cfRule>
    <cfRule type="cellIs" dxfId="332" priority="28" operator="greaterThan">
      <formula>1</formula>
    </cfRule>
    <cfRule type="cellIs" dxfId="331" priority="37" operator="greaterThan">
      <formula>1</formula>
    </cfRule>
    <cfRule type="cellIs" dxfId="330" priority="38" operator="greaterThan">
      <formula>1</formula>
    </cfRule>
  </conditionalFormatting>
  <conditionalFormatting sqref="I57:I66">
    <cfRule type="cellIs" dxfId="329" priority="34" operator="greaterThan">
      <formula>1</formula>
    </cfRule>
    <cfRule type="cellIs" dxfId="328" priority="36" operator="greaterThan">
      <formula>1</formula>
    </cfRule>
  </conditionalFormatting>
  <conditionalFormatting sqref="I68:I75">
    <cfRule type="cellIs" dxfId="327" priority="32" operator="greaterThan">
      <formula>1</formula>
    </cfRule>
    <cfRule type="cellIs" dxfId="326" priority="33" operator="greaterThan">
      <formula>1</formula>
    </cfRule>
    <cfRule type="cellIs" dxfId="325" priority="35" operator="greaterThan">
      <formula>1</formula>
    </cfRule>
  </conditionalFormatting>
  <conditionalFormatting sqref="H35:H37">
    <cfRule type="cellIs" dxfId="324" priority="8" operator="lessThan">
      <formula>0</formula>
    </cfRule>
    <cfRule type="cellIs" dxfId="323" priority="10" operator="lessThan">
      <formula>0</formula>
    </cfRule>
    <cfRule type="cellIs" dxfId="322" priority="12" operator="lessThan">
      <formula>0</formula>
    </cfRule>
    <cfRule type="cellIs" dxfId="321" priority="13" operator="lessThan">
      <formula>0</formula>
    </cfRule>
    <cfRule type="cellIs" dxfId="320" priority="14" operator="lessThan">
      <formula>0</formula>
    </cfRule>
    <cfRule type="cellIs" dxfId="319" priority="31" operator="greaterThan">
      <formula>$C$28</formula>
    </cfRule>
  </conditionalFormatting>
  <conditionalFormatting sqref="H35:H37">
    <cfRule type="cellIs" dxfId="318" priority="30" operator="lessThan">
      <formula>0</formula>
    </cfRule>
  </conditionalFormatting>
  <conditionalFormatting sqref="H42:H52">
    <cfRule type="cellIs" dxfId="317" priority="27" operator="lessThan">
      <formula>0</formula>
    </cfRule>
    <cfRule type="cellIs" dxfId="316" priority="29" operator="lessThan">
      <formula>0</formula>
    </cfRule>
  </conditionalFormatting>
  <conditionalFormatting sqref="H68:H75">
    <cfRule type="cellIs" dxfId="31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213</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164</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November!G14+(E14+F14)</f>
        <v>0</v>
      </c>
      <c r="H14" s="273">
        <f>C14-G14</f>
        <v>0</v>
      </c>
      <c r="I14" s="90" t="e">
        <f>G14/C14</f>
        <v>#DIV/0!</v>
      </c>
    </row>
    <row r="15" spans="1:15" x14ac:dyDescent="0.3">
      <c r="A15" s="86"/>
      <c r="B15" s="340">
        <f>Personnel!D13</f>
        <v>0</v>
      </c>
      <c r="C15" s="51">
        <f>Personnel!E18</f>
        <v>0</v>
      </c>
      <c r="D15" s="64"/>
      <c r="E15" s="407">
        <f t="shared" ref="E15:E23" si="0">ROUND(D15,2)</f>
        <v>0</v>
      </c>
      <c r="F15" s="272"/>
      <c r="G15" s="206">
        <f>November!G15+(E15+F15)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November!G16+(E16+F16)</f>
        <v>0</v>
      </c>
      <c r="H16" s="273">
        <f t="shared" si="1"/>
        <v>0</v>
      </c>
      <c r="I16" s="90" t="e">
        <f>G16/C16</f>
        <v>#DIV/0!</v>
      </c>
    </row>
    <row r="17" spans="1:10" x14ac:dyDescent="0.3">
      <c r="A17" s="86"/>
      <c r="B17" s="340">
        <f>Personnel!H13</f>
        <v>0</v>
      </c>
      <c r="C17" s="51">
        <f>Personnel!I18</f>
        <v>0</v>
      </c>
      <c r="D17" s="64"/>
      <c r="E17" s="407">
        <f t="shared" si="0"/>
        <v>0</v>
      </c>
      <c r="F17" s="272"/>
      <c r="G17" s="206">
        <f>November!G17+(E17+F17)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November!G18+(E18+F18)</f>
        <v>0</v>
      </c>
      <c r="H18" s="273">
        <f t="shared" si="1"/>
        <v>0</v>
      </c>
      <c r="I18" s="90" t="e">
        <f t="shared" si="2"/>
        <v>#DIV/0!</v>
      </c>
    </row>
    <row r="19" spans="1:10" x14ac:dyDescent="0.3">
      <c r="A19" s="86"/>
      <c r="B19" s="340">
        <f>Personnel!L13</f>
        <v>0</v>
      </c>
      <c r="C19" s="51">
        <f>Personnel!M18</f>
        <v>0</v>
      </c>
      <c r="D19" s="64"/>
      <c r="E19" s="407">
        <f t="shared" si="0"/>
        <v>0</v>
      </c>
      <c r="F19" s="272"/>
      <c r="G19" s="206">
        <f>November!G19+(E19+F19)</f>
        <v>0</v>
      </c>
      <c r="H19" s="273">
        <f t="shared" si="1"/>
        <v>0</v>
      </c>
      <c r="I19" s="90" t="e">
        <f t="shared" si="2"/>
        <v>#DIV/0!</v>
      </c>
    </row>
    <row r="20" spans="1:10" x14ac:dyDescent="0.3">
      <c r="A20" s="86"/>
      <c r="B20" s="340">
        <f>Personnel!N13</f>
        <v>0</v>
      </c>
      <c r="C20" s="51">
        <f>Personnel!O18</f>
        <v>0</v>
      </c>
      <c r="D20" s="64"/>
      <c r="E20" s="407">
        <f t="shared" si="0"/>
        <v>0</v>
      </c>
      <c r="F20" s="272"/>
      <c r="G20" s="206">
        <f>November!G20+(E20+F20)</f>
        <v>0</v>
      </c>
      <c r="H20" s="273">
        <f t="shared" si="1"/>
        <v>0</v>
      </c>
      <c r="I20" s="90" t="e">
        <f t="shared" si="2"/>
        <v>#DIV/0!</v>
      </c>
    </row>
    <row r="21" spans="1:10" x14ac:dyDescent="0.3">
      <c r="A21" s="86"/>
      <c r="B21" s="340">
        <f>Personnel!P13</f>
        <v>0</v>
      </c>
      <c r="C21" s="51">
        <f>Personnel!Q18</f>
        <v>0</v>
      </c>
      <c r="D21" s="64"/>
      <c r="E21" s="407">
        <f t="shared" si="0"/>
        <v>0</v>
      </c>
      <c r="F21" s="272"/>
      <c r="G21" s="206">
        <f>November!G21+(E21+F21)</f>
        <v>0</v>
      </c>
      <c r="H21" s="273">
        <f t="shared" si="1"/>
        <v>0</v>
      </c>
      <c r="I21" s="90" t="e">
        <f t="shared" si="2"/>
        <v>#DIV/0!</v>
      </c>
    </row>
    <row r="22" spans="1:10" x14ac:dyDescent="0.3">
      <c r="A22" s="86"/>
      <c r="B22" s="340">
        <f>Personnel!R13</f>
        <v>0</v>
      </c>
      <c r="C22" s="51">
        <f>Personnel!S18</f>
        <v>0</v>
      </c>
      <c r="D22" s="64"/>
      <c r="E22" s="407">
        <f t="shared" si="0"/>
        <v>0</v>
      </c>
      <c r="F22" s="272"/>
      <c r="G22" s="206">
        <f>November!G22+(E22+F22)</f>
        <v>0</v>
      </c>
      <c r="H22" s="273">
        <f t="shared" si="1"/>
        <v>0</v>
      </c>
      <c r="I22" s="90" t="e">
        <f t="shared" si="2"/>
        <v>#DIV/0!</v>
      </c>
      <c r="J22" s="46"/>
    </row>
    <row r="23" spans="1:10" x14ac:dyDescent="0.3">
      <c r="A23" s="86"/>
      <c r="B23" s="340">
        <f>Personnel!T13</f>
        <v>0</v>
      </c>
      <c r="C23" s="51">
        <f>Personnel!U18</f>
        <v>0</v>
      </c>
      <c r="D23" s="64"/>
      <c r="E23" s="407">
        <f t="shared" si="0"/>
        <v>0</v>
      </c>
      <c r="F23" s="272"/>
      <c r="G23" s="206">
        <f>November!G23+(E23+F23)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164</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November!G28+(E28+F28)</f>
        <v>0</v>
      </c>
      <c r="H28" s="281">
        <f>C28-G28</f>
        <v>0</v>
      </c>
      <c r="I28" s="90" t="e">
        <f>G28/C28</f>
        <v>#DIV/0!</v>
      </c>
    </row>
    <row r="29" spans="1:10" x14ac:dyDescent="0.3">
      <c r="A29" s="86"/>
      <c r="B29" s="340">
        <f>Personnel!D13</f>
        <v>0</v>
      </c>
      <c r="C29" s="7">
        <f>Personnel!E21</f>
        <v>0</v>
      </c>
      <c r="D29" s="282"/>
      <c r="E29" s="408">
        <f t="shared" si="3"/>
        <v>0</v>
      </c>
      <c r="F29" s="272"/>
      <c r="G29" s="280">
        <f>November!G29+(E29+F29)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November!G30+(E30+F30)</f>
        <v>0</v>
      </c>
      <c r="H30" s="281">
        <f t="shared" si="4"/>
        <v>0</v>
      </c>
      <c r="I30" s="90" t="e">
        <f t="shared" si="5"/>
        <v>#DIV/0!</v>
      </c>
    </row>
    <row r="31" spans="1:10" x14ac:dyDescent="0.3">
      <c r="A31" s="86"/>
      <c r="B31" s="340">
        <f>Personnel!H13</f>
        <v>0</v>
      </c>
      <c r="C31" s="7">
        <f>Personnel!I21</f>
        <v>0</v>
      </c>
      <c r="D31" s="282"/>
      <c r="E31" s="408">
        <f t="shared" si="3"/>
        <v>0</v>
      </c>
      <c r="F31" s="272"/>
      <c r="G31" s="280">
        <f>November!G31+(E31+F31)</f>
        <v>0</v>
      </c>
      <c r="H31" s="281">
        <f t="shared" si="4"/>
        <v>0</v>
      </c>
      <c r="I31" s="90" t="e">
        <f t="shared" si="5"/>
        <v>#DIV/0!</v>
      </c>
    </row>
    <row r="32" spans="1:10" x14ac:dyDescent="0.3">
      <c r="A32" s="86"/>
      <c r="B32" s="340">
        <f>Personnel!J13</f>
        <v>0</v>
      </c>
      <c r="C32" s="7">
        <f>Personnel!K21</f>
        <v>0</v>
      </c>
      <c r="D32" s="279"/>
      <c r="E32" s="408">
        <f t="shared" si="3"/>
        <v>0</v>
      </c>
      <c r="F32" s="272"/>
      <c r="G32" s="280">
        <f>November!G32+(E32+F32)</f>
        <v>0</v>
      </c>
      <c r="H32" s="281">
        <f t="shared" si="4"/>
        <v>0</v>
      </c>
      <c r="I32" s="90" t="e">
        <f t="shared" si="5"/>
        <v>#DIV/0!</v>
      </c>
    </row>
    <row r="33" spans="1:10" x14ac:dyDescent="0.3">
      <c r="A33" s="86"/>
      <c r="B33" s="340">
        <f>Personnel!L13</f>
        <v>0</v>
      </c>
      <c r="C33" s="7">
        <f>Personnel!M21</f>
        <v>0</v>
      </c>
      <c r="D33" s="282"/>
      <c r="E33" s="408">
        <f t="shared" si="3"/>
        <v>0</v>
      </c>
      <c r="F33" s="272"/>
      <c r="G33" s="280">
        <f>November!G33+(E33+F33)</f>
        <v>0</v>
      </c>
      <c r="H33" s="281">
        <f t="shared" si="4"/>
        <v>0</v>
      </c>
      <c r="I33" s="90" t="e">
        <f t="shared" si="5"/>
        <v>#DIV/0!</v>
      </c>
    </row>
    <row r="34" spans="1:10" x14ac:dyDescent="0.3">
      <c r="A34" s="86"/>
      <c r="B34" s="340">
        <f>Personnel!N13</f>
        <v>0</v>
      </c>
      <c r="C34" s="7">
        <f>Personnel!O21</f>
        <v>0</v>
      </c>
      <c r="D34" s="279"/>
      <c r="E34" s="408">
        <f t="shared" si="3"/>
        <v>0</v>
      </c>
      <c r="F34" s="272"/>
      <c r="G34" s="280">
        <f>November!G34+(E34+F34)</f>
        <v>0</v>
      </c>
      <c r="H34" s="281">
        <f t="shared" si="4"/>
        <v>0</v>
      </c>
      <c r="I34" s="90" t="e">
        <f t="shared" si="5"/>
        <v>#DIV/0!</v>
      </c>
    </row>
    <row r="35" spans="1:10" x14ac:dyDescent="0.3">
      <c r="A35" s="86"/>
      <c r="B35" s="340">
        <f>Personnel!P13</f>
        <v>0</v>
      </c>
      <c r="C35" s="7">
        <f>Personnel!Q21</f>
        <v>0</v>
      </c>
      <c r="D35" s="279"/>
      <c r="E35" s="408">
        <f t="shared" si="3"/>
        <v>0</v>
      </c>
      <c r="F35" s="272"/>
      <c r="G35" s="280">
        <f>November!G35+(E35+F35)</f>
        <v>0</v>
      </c>
      <c r="H35" s="281">
        <f t="shared" si="4"/>
        <v>0</v>
      </c>
      <c r="I35" s="90" t="e">
        <f t="shared" si="5"/>
        <v>#DIV/0!</v>
      </c>
    </row>
    <row r="36" spans="1:10" x14ac:dyDescent="0.3">
      <c r="A36" s="86"/>
      <c r="B36" s="340">
        <f>Personnel!R13</f>
        <v>0</v>
      </c>
      <c r="C36" s="14">
        <f>Personnel!S21</f>
        <v>0</v>
      </c>
      <c r="D36" s="279"/>
      <c r="E36" s="408">
        <f t="shared" si="3"/>
        <v>0</v>
      </c>
      <c r="F36" s="272"/>
      <c r="G36" s="280">
        <f>November!G36+(E36+F36)</f>
        <v>0</v>
      </c>
      <c r="H36" s="281">
        <f t="shared" si="4"/>
        <v>0</v>
      </c>
      <c r="I36" s="90" t="e">
        <f t="shared" si="5"/>
        <v>#DIV/0!</v>
      </c>
    </row>
    <row r="37" spans="1:10" x14ac:dyDescent="0.3">
      <c r="A37" s="86"/>
      <c r="B37" s="340">
        <f>Personnel!T13</f>
        <v>0</v>
      </c>
      <c r="C37" s="7">
        <f>Personnel!U21</f>
        <v>0</v>
      </c>
      <c r="D37" s="282"/>
      <c r="E37" s="408">
        <f t="shared" si="3"/>
        <v>0</v>
      </c>
      <c r="F37" s="272"/>
      <c r="G37" s="280">
        <f>November!G37+(E37+F37)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164</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November!G42+(E42+F42)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November!G43+(E43+F43)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November!G44+(E44+F44)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November!G45+(E45+F45)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November!G46+(E46+F46)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November!G47+(E47+F47)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November!G49+(E49+F49)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November!G50+(E50+F50)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November!G51+(E51+F51)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November!G52+(E52+F52)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164</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November!G57+(E57+F57)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November!G58+(E58+F58)</f>
        <v>0</v>
      </c>
      <c r="H58" s="38">
        <f t="shared" ref="H58:H59" si="10">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November!G59+(E59+F59)</f>
        <v>0</v>
      </c>
      <c r="H59" s="38">
        <f t="shared" si="10"/>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November!G60+(E60+F60)</f>
        <v>0</v>
      </c>
      <c r="H60" s="38">
        <f t="shared" ref="H60:H66" si="12">C60-G60</f>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November!G61+(E61+F61)</f>
        <v>0</v>
      </c>
      <c r="H61" s="38">
        <f t="shared" si="12"/>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November!G62+(E62+F62)</f>
        <v>0</v>
      </c>
      <c r="H62" s="38">
        <f t="shared" si="12"/>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November!G63+(E63+F63)</f>
        <v>0</v>
      </c>
      <c r="H63" s="38">
        <f t="shared" si="12"/>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November!G64+(E64+F64)</f>
        <v>0</v>
      </c>
      <c r="H64" s="38">
        <f t="shared" si="12"/>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November!G65+(E65+F65)</f>
        <v>0</v>
      </c>
      <c r="H65" s="38">
        <f t="shared" si="12"/>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November!G66+(E66+F66)</f>
        <v>0</v>
      </c>
      <c r="H66" s="38">
        <f t="shared" si="12"/>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November!G68+(E68+F68)</f>
        <v>0</v>
      </c>
      <c r="H68" s="329">
        <f>C68-G68</f>
        <v>0</v>
      </c>
      <c r="I68" s="99" t="e">
        <f t="shared" ref="I68:I75" si="13">G68/C68</f>
        <v>#DIV/0!</v>
      </c>
    </row>
    <row r="69" spans="1:9" s="328" customFormat="1" ht="13.8" x14ac:dyDescent="0.25">
      <c r="A69" s="334"/>
      <c r="B69" s="339" t="str">
        <f>'Line Item Budget'!A47</f>
        <v>Office Supplies</v>
      </c>
      <c r="C69" s="325">
        <f>'Line Item Budget'!D47</f>
        <v>0</v>
      </c>
      <c r="D69" s="332"/>
      <c r="E69" s="406">
        <f t="shared" si="9"/>
        <v>0</v>
      </c>
      <c r="F69" s="291"/>
      <c r="G69" s="338">
        <f>November!G69+(E69+F69)</f>
        <v>0</v>
      </c>
      <c r="H69" s="329">
        <f t="shared" ref="H69:H75" si="14">C69-G69</f>
        <v>0</v>
      </c>
      <c r="I69" s="335" t="e">
        <f t="shared" si="13"/>
        <v>#DIV/0!</v>
      </c>
    </row>
    <row r="70" spans="1:9" s="328" customFormat="1" ht="13.8" x14ac:dyDescent="0.25">
      <c r="A70" s="334"/>
      <c r="B70" s="339" t="str">
        <f>'Line Item Budget'!A48</f>
        <v>Patient Education Materials</v>
      </c>
      <c r="C70" s="325">
        <f>'Line Item Budget'!D48</f>
        <v>0</v>
      </c>
      <c r="D70" s="332"/>
      <c r="E70" s="406">
        <f t="shared" si="9"/>
        <v>0</v>
      </c>
      <c r="F70" s="291"/>
      <c r="G70" s="338">
        <f>November!G70+(E70+F70)</f>
        <v>0</v>
      </c>
      <c r="H70" s="329">
        <f t="shared" si="14"/>
        <v>0</v>
      </c>
      <c r="I70" s="335" t="e">
        <f t="shared" si="13"/>
        <v>#DIV/0!</v>
      </c>
    </row>
    <row r="71" spans="1:9" s="328" customFormat="1" ht="13.8" x14ac:dyDescent="0.25">
      <c r="A71" s="334"/>
      <c r="B71" s="339" t="str">
        <f>'Line Item Budget'!A49</f>
        <v>Postage and Delivery</v>
      </c>
      <c r="C71" s="325">
        <f>'Line Item Budget'!D49</f>
        <v>0</v>
      </c>
      <c r="D71" s="332"/>
      <c r="E71" s="406">
        <f t="shared" si="9"/>
        <v>0</v>
      </c>
      <c r="F71" s="291"/>
      <c r="G71" s="338">
        <f>November!G71+(E71+F71)</f>
        <v>0</v>
      </c>
      <c r="H71" s="329">
        <f t="shared" si="14"/>
        <v>0</v>
      </c>
      <c r="I71" s="335" t="e">
        <f t="shared" si="13"/>
        <v>#DIV/0!</v>
      </c>
    </row>
    <row r="72" spans="1:9" s="328" customFormat="1" ht="13.8" x14ac:dyDescent="0.25">
      <c r="A72" s="334"/>
      <c r="B72" s="344" t="str">
        <f>'Line Item Budget'!A50</f>
        <v>Other (define)</v>
      </c>
      <c r="C72" s="325">
        <f>'Line Item Budget'!D50</f>
        <v>0</v>
      </c>
      <c r="D72" s="333"/>
      <c r="E72" s="406">
        <f t="shared" si="9"/>
        <v>0</v>
      </c>
      <c r="F72" s="296"/>
      <c r="G72" s="338">
        <f>November!G72+(E72+F72)</f>
        <v>0</v>
      </c>
      <c r="H72" s="329">
        <f t="shared" si="14"/>
        <v>0</v>
      </c>
      <c r="I72" s="97" t="e">
        <f t="shared" si="13"/>
        <v>#DIV/0!</v>
      </c>
    </row>
    <row r="73" spans="1:9" s="328" customFormat="1" ht="13.8" x14ac:dyDescent="0.25">
      <c r="A73" s="334"/>
      <c r="B73" s="344" t="str">
        <f>'Line Item Budget'!A51</f>
        <v>Other (define)</v>
      </c>
      <c r="C73" s="325">
        <f>'Line Item Budget'!D51</f>
        <v>0</v>
      </c>
      <c r="D73" s="333"/>
      <c r="E73" s="406">
        <f t="shared" si="9"/>
        <v>0</v>
      </c>
      <c r="F73" s="296"/>
      <c r="G73" s="338">
        <f>November!G73+(E73+F73)</f>
        <v>0</v>
      </c>
      <c r="H73" s="329">
        <f t="shared" si="14"/>
        <v>0</v>
      </c>
      <c r="I73" s="97" t="e">
        <f t="shared" si="13"/>
        <v>#DIV/0!</v>
      </c>
    </row>
    <row r="74" spans="1:9" s="328" customFormat="1" ht="13.8" x14ac:dyDescent="0.25">
      <c r="A74" s="334"/>
      <c r="B74" s="344" t="str">
        <f>'Line Item Budget'!A52</f>
        <v>Other (define)</v>
      </c>
      <c r="C74" s="325">
        <f>'Line Item Budget'!D52</f>
        <v>0</v>
      </c>
      <c r="D74" s="333"/>
      <c r="E74" s="406">
        <f t="shared" si="9"/>
        <v>0</v>
      </c>
      <c r="F74" s="296"/>
      <c r="G74" s="338">
        <f>November!G74+(E74+F74)</f>
        <v>0</v>
      </c>
      <c r="H74" s="329">
        <f t="shared" si="14"/>
        <v>0</v>
      </c>
      <c r="I74" s="97" t="e">
        <f t="shared" si="13"/>
        <v>#DIV/0!</v>
      </c>
    </row>
    <row r="75" spans="1:9" s="328" customFormat="1" thickBot="1" x14ac:dyDescent="0.3">
      <c r="A75" s="334"/>
      <c r="B75" s="344" t="str">
        <f>'Line Item Budget'!A53</f>
        <v>Other (define)</v>
      </c>
      <c r="C75" s="325">
        <f>'Line Item Budget'!D53</f>
        <v>0</v>
      </c>
      <c r="D75" s="333"/>
      <c r="E75" s="406">
        <f t="shared" si="9"/>
        <v>0</v>
      </c>
      <c r="F75" s="296"/>
      <c r="G75" s="338">
        <f>November!G75+(E75+F75)</f>
        <v>0</v>
      </c>
      <c r="H75" s="329">
        <f t="shared" si="14"/>
        <v>0</v>
      </c>
      <c r="I75" s="97" t="e">
        <f t="shared" si="13"/>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November!G77+(E77+F77)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November!G78+(E78+F78)</f>
        <v>0</v>
      </c>
      <c r="H78" s="329">
        <f t="shared" ref="H78:H84" si="15">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November!G79+(E79+F79)</f>
        <v>0</v>
      </c>
      <c r="H79" s="329">
        <f t="shared" si="15"/>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November!G80+(E80+F80)</f>
        <v>0</v>
      </c>
      <c r="H80" s="329">
        <f t="shared" si="15"/>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November!G81+(E81+F81)</f>
        <v>0</v>
      </c>
      <c r="H81" s="329">
        <f t="shared" si="15"/>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November!G82+(E82+F82)</f>
        <v>0</v>
      </c>
      <c r="H82" s="329">
        <f t="shared" si="15"/>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November!G83+(E83+F83)</f>
        <v>0</v>
      </c>
      <c r="H83" s="329">
        <f t="shared" si="15"/>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November!G84+(E84+F84)</f>
        <v>0</v>
      </c>
      <c r="H84" s="329">
        <f t="shared" si="15"/>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164</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6">ROUND(D91,2)</f>
        <v>0</v>
      </c>
      <c r="F91" s="291"/>
      <c r="G91" s="210">
        <f>November!G91+(E91+F91)</f>
        <v>0</v>
      </c>
      <c r="H91" s="38">
        <f t="shared" ref="H91:H96" si="17">C91-G91</f>
        <v>0</v>
      </c>
      <c r="I91" s="105" t="e">
        <f t="shared" ref="I91:I96" si="18">G91/C91</f>
        <v>#DIV/0!</v>
      </c>
    </row>
    <row r="92" spans="1:10" s="328" customFormat="1" ht="13.8" x14ac:dyDescent="0.25">
      <c r="A92" s="334"/>
      <c r="B92" s="343" t="str">
        <f>'Line Item Budget'!A67</f>
        <v>Define -</v>
      </c>
      <c r="C92" s="8">
        <f>'Line Item Budget'!D67</f>
        <v>0</v>
      </c>
      <c r="D92" s="332"/>
      <c r="E92" s="405">
        <f t="shared" si="16"/>
        <v>0</v>
      </c>
      <c r="F92" s="291"/>
      <c r="G92" s="210">
        <f>November!G92+(E92+F92)</f>
        <v>0</v>
      </c>
      <c r="H92" s="38">
        <f t="shared" si="17"/>
        <v>0</v>
      </c>
      <c r="I92" s="105" t="e">
        <f t="shared" si="18"/>
        <v>#DIV/0!</v>
      </c>
    </row>
    <row r="93" spans="1:10" s="328" customFormat="1" ht="13.8" x14ac:dyDescent="0.25">
      <c r="A93" s="334"/>
      <c r="B93" s="343" t="str">
        <f>'Line Item Budget'!A68</f>
        <v>Define -</v>
      </c>
      <c r="C93" s="8">
        <f>'Line Item Budget'!D68</f>
        <v>0</v>
      </c>
      <c r="D93" s="332"/>
      <c r="E93" s="405">
        <f t="shared" si="16"/>
        <v>0</v>
      </c>
      <c r="F93" s="291"/>
      <c r="G93" s="210">
        <f>November!G93+(E93+F93)</f>
        <v>0</v>
      </c>
      <c r="H93" s="38">
        <f t="shared" si="17"/>
        <v>0</v>
      </c>
      <c r="I93" s="105" t="e">
        <f t="shared" si="18"/>
        <v>#DIV/0!</v>
      </c>
    </row>
    <row r="94" spans="1:10" s="328" customFormat="1" ht="13.8" x14ac:dyDescent="0.25">
      <c r="A94" s="334"/>
      <c r="B94" s="343" t="str">
        <f>'Line Item Budget'!A69</f>
        <v>Define -</v>
      </c>
      <c r="C94" s="8">
        <f>'Line Item Budget'!D69</f>
        <v>0</v>
      </c>
      <c r="D94" s="332"/>
      <c r="E94" s="405">
        <f t="shared" si="16"/>
        <v>0</v>
      </c>
      <c r="F94" s="291"/>
      <c r="G94" s="210">
        <f>November!G94+(E94+F94)</f>
        <v>0</v>
      </c>
      <c r="H94" s="38">
        <f t="shared" si="17"/>
        <v>0</v>
      </c>
      <c r="I94" s="105" t="e">
        <f t="shared" si="18"/>
        <v>#DIV/0!</v>
      </c>
    </row>
    <row r="95" spans="1:10" s="328" customFormat="1" ht="13.8" x14ac:dyDescent="0.25">
      <c r="A95" s="334"/>
      <c r="B95" s="343" t="str">
        <f>'Line Item Budget'!A70</f>
        <v>Define -</v>
      </c>
      <c r="C95" s="8">
        <f>'Line Item Budget'!D70</f>
        <v>0</v>
      </c>
      <c r="D95" s="332"/>
      <c r="E95" s="405">
        <f t="shared" si="16"/>
        <v>0</v>
      </c>
      <c r="F95" s="291"/>
      <c r="G95" s="210">
        <f>November!G95+(E95+F95)</f>
        <v>0</v>
      </c>
      <c r="H95" s="38">
        <f t="shared" si="17"/>
        <v>0</v>
      </c>
      <c r="I95" s="105" t="e">
        <f t="shared" si="18"/>
        <v>#DIV/0!</v>
      </c>
    </row>
    <row r="96" spans="1:10" s="328" customFormat="1" ht="13.8" x14ac:dyDescent="0.25">
      <c r="A96" s="334"/>
      <c r="B96" s="343" t="str">
        <f>'Line Item Budget'!A71</f>
        <v>Define -</v>
      </c>
      <c r="C96" s="8">
        <f>'Line Item Budget'!D71</f>
        <v>0</v>
      </c>
      <c r="D96" s="332"/>
      <c r="E96" s="405">
        <f t="shared" si="16"/>
        <v>0</v>
      </c>
      <c r="F96" s="291"/>
      <c r="G96" s="210">
        <f>November!G96+(E96+F96)</f>
        <v>0</v>
      </c>
      <c r="H96" s="38">
        <f t="shared" si="17"/>
        <v>0</v>
      </c>
      <c r="I96" s="105" t="e">
        <f t="shared" si="18"/>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14" priority="45" operator="lessThan">
      <formula>0</formula>
    </cfRule>
  </conditionalFormatting>
  <conditionalFormatting sqref="H25:H26">
    <cfRule type="cellIs" dxfId="313" priority="44" operator="lessThan">
      <formula>0</formula>
    </cfRule>
  </conditionalFormatting>
  <conditionalFormatting sqref="H57:H66">
    <cfRule type="cellIs" dxfId="312" priority="26" operator="lessThan">
      <formula>0</formula>
    </cfRule>
  </conditionalFormatting>
  <conditionalFormatting sqref="H91:H96">
    <cfRule type="cellIs" dxfId="311" priority="15" operator="lessThan">
      <formula>0</formula>
    </cfRule>
    <cfRule type="cellIs" dxfId="310" priority="20" operator="lessThan">
      <formula>0</formula>
    </cfRule>
    <cfRule type="cellIs" dxfId="309" priority="24" operator="lessThan">
      <formula>0</formula>
    </cfRule>
  </conditionalFormatting>
  <conditionalFormatting sqref="I91:I96">
    <cfRule type="cellIs" dxfId="308" priority="16" operator="greaterThan">
      <formula>1</formula>
    </cfRule>
    <cfRule type="cellIs" dxfId="307" priority="21" operator="greaterThan">
      <formula>1</formula>
    </cfRule>
  </conditionalFormatting>
  <conditionalFormatting sqref="H14:H23">
    <cfRule type="cellIs" dxfId="306" priority="9" operator="lessThan">
      <formula>0</formula>
    </cfRule>
    <cfRule type="cellIs" dxfId="305" priority="11" operator="lessThan">
      <formula>0</formula>
    </cfRule>
  </conditionalFormatting>
  <conditionalFormatting sqref="H28:H37">
    <cfRule type="cellIs" dxfId="304" priority="7" operator="lessThan">
      <formula>0</formula>
    </cfRule>
  </conditionalFormatting>
  <conditionalFormatting sqref="H50">
    <cfRule type="cellIs" dxfId="303" priority="5" operator="lessThan">
      <formula>0</formula>
    </cfRule>
  </conditionalFormatting>
  <conditionalFormatting sqref="I50">
    <cfRule type="cellIs" dxfId="302" priority="6" operator="greaterThan">
      <formula>1</formula>
    </cfRule>
  </conditionalFormatting>
  <conditionalFormatting sqref="H51">
    <cfRule type="cellIs" dxfId="301" priority="3" operator="lessThan">
      <formula>0</formula>
    </cfRule>
  </conditionalFormatting>
  <conditionalFormatting sqref="I51">
    <cfRule type="cellIs" dxfId="300" priority="4" operator="greaterThan">
      <formula>1</formula>
    </cfRule>
  </conditionalFormatting>
  <conditionalFormatting sqref="H52">
    <cfRule type="cellIs" dxfId="299" priority="1" operator="lessThan">
      <formula>0</formula>
    </cfRule>
  </conditionalFormatting>
  <conditionalFormatting sqref="I52">
    <cfRule type="cellIs" dxfId="298" priority="2" operator="greaterThan">
      <formula>1</formula>
    </cfRule>
  </conditionalFormatting>
  <conditionalFormatting sqref="H35:H38">
    <cfRule type="cellIs" dxfId="297" priority="43" operator="lessThan">
      <formula>0</formula>
    </cfRule>
  </conditionalFormatting>
  <conditionalFormatting sqref="H54">
    <cfRule type="cellIs" dxfId="296" priority="42" operator="lessThan">
      <formula>0</formula>
    </cfRule>
  </conditionalFormatting>
  <conditionalFormatting sqref="C11">
    <cfRule type="cellIs" dxfId="295" priority="19" operator="greaterThan">
      <formula>1</formula>
    </cfRule>
    <cfRule type="cellIs" dxfId="294" priority="23" operator="greaterThan">
      <formula>1</formula>
    </cfRule>
    <cfRule type="cellIs" dxfId="293" priority="41" operator="greaterThan">
      <formula>1</formula>
    </cfRule>
  </conditionalFormatting>
  <conditionalFormatting sqref="I14:I23 I49 I77:I84">
    <cfRule type="cellIs" dxfId="292" priority="40" operator="greaterThan">
      <formula>1</formula>
    </cfRule>
  </conditionalFormatting>
  <conditionalFormatting sqref="I28:I37">
    <cfRule type="cellIs" dxfId="291" priority="18" operator="greaterThan">
      <formula>1</formula>
    </cfRule>
    <cfRule type="cellIs" dxfId="290" priority="39" operator="greaterThan">
      <formula>1</formula>
    </cfRule>
  </conditionalFormatting>
  <conditionalFormatting sqref="I42:I52">
    <cfRule type="cellIs" dxfId="289" priority="17" operator="greaterThan">
      <formula>1</formula>
    </cfRule>
    <cfRule type="cellIs" dxfId="288" priority="22" operator="greaterThan">
      <formula>1</formula>
    </cfRule>
    <cfRule type="cellIs" dxfId="287" priority="28" operator="greaterThan">
      <formula>1</formula>
    </cfRule>
    <cfRule type="cellIs" dxfId="286" priority="37" operator="greaterThan">
      <formula>1</formula>
    </cfRule>
    <cfRule type="cellIs" dxfId="285" priority="38" operator="greaterThan">
      <formula>1</formula>
    </cfRule>
  </conditionalFormatting>
  <conditionalFormatting sqref="I57:I66">
    <cfRule type="cellIs" dxfId="284" priority="34" operator="greaterThan">
      <formula>1</formula>
    </cfRule>
    <cfRule type="cellIs" dxfId="283" priority="36" operator="greaterThan">
      <formula>1</formula>
    </cfRule>
  </conditionalFormatting>
  <conditionalFormatting sqref="I68:I75">
    <cfRule type="cellIs" dxfId="282" priority="32" operator="greaterThan">
      <formula>1</formula>
    </cfRule>
    <cfRule type="cellIs" dxfId="281" priority="33" operator="greaterThan">
      <formula>1</formula>
    </cfRule>
    <cfRule type="cellIs" dxfId="280" priority="35" operator="greaterThan">
      <formula>1</formula>
    </cfRule>
  </conditionalFormatting>
  <conditionalFormatting sqref="H35:H37">
    <cfRule type="cellIs" dxfId="279" priority="8" operator="lessThan">
      <formula>0</formula>
    </cfRule>
    <cfRule type="cellIs" dxfId="278" priority="10" operator="lessThan">
      <formula>0</formula>
    </cfRule>
    <cfRule type="cellIs" dxfId="277" priority="12" operator="lessThan">
      <formula>0</formula>
    </cfRule>
    <cfRule type="cellIs" dxfId="276" priority="13" operator="lessThan">
      <formula>0</formula>
    </cfRule>
    <cfRule type="cellIs" dxfId="275" priority="14" operator="lessThan">
      <formula>0</formula>
    </cfRule>
    <cfRule type="cellIs" dxfId="274" priority="31" operator="greaterThan">
      <formula>$C$28</formula>
    </cfRule>
  </conditionalFormatting>
  <conditionalFormatting sqref="H35:H37">
    <cfRule type="cellIs" dxfId="273" priority="30" operator="lessThan">
      <formula>0</formula>
    </cfRule>
  </conditionalFormatting>
  <conditionalFormatting sqref="H42:H52">
    <cfRule type="cellIs" dxfId="272" priority="27" operator="lessThan">
      <formula>0</formula>
    </cfRule>
    <cfRule type="cellIs" dxfId="271" priority="29" operator="lessThan">
      <formula>0</formula>
    </cfRule>
  </conditionalFormatting>
  <conditionalFormatting sqref="H68:H75">
    <cfRule type="cellIs" dxfId="27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214</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165</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December!G14+(E14+F14)</f>
        <v>0</v>
      </c>
      <c r="H14" s="273">
        <f>C14-G14</f>
        <v>0</v>
      </c>
      <c r="I14" s="90" t="e">
        <f>G14/C14</f>
        <v>#DIV/0!</v>
      </c>
    </row>
    <row r="15" spans="1:15" x14ac:dyDescent="0.3">
      <c r="A15" s="86"/>
      <c r="B15" s="340">
        <f>Personnel!D13</f>
        <v>0</v>
      </c>
      <c r="C15" s="51">
        <f>Personnel!E18</f>
        <v>0</v>
      </c>
      <c r="D15" s="64"/>
      <c r="E15" s="407">
        <f t="shared" ref="E15:E23" si="0">ROUND(D15,2)</f>
        <v>0</v>
      </c>
      <c r="F15" s="272"/>
      <c r="G15" s="206">
        <f>December!G15+(E15+F15)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December!G16+(E16+F16)</f>
        <v>0</v>
      </c>
      <c r="H16" s="273">
        <f t="shared" si="1"/>
        <v>0</v>
      </c>
      <c r="I16" s="90" t="e">
        <f>G16/C16</f>
        <v>#DIV/0!</v>
      </c>
    </row>
    <row r="17" spans="1:10" x14ac:dyDescent="0.3">
      <c r="A17" s="86"/>
      <c r="B17" s="340">
        <f>Personnel!H13</f>
        <v>0</v>
      </c>
      <c r="C17" s="51">
        <f>Personnel!I18</f>
        <v>0</v>
      </c>
      <c r="D17" s="64"/>
      <c r="E17" s="407">
        <f t="shared" si="0"/>
        <v>0</v>
      </c>
      <c r="F17" s="272"/>
      <c r="G17" s="206">
        <f>December!G17+(E17+F17)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December!G18+(E18+F18)</f>
        <v>0</v>
      </c>
      <c r="H18" s="273">
        <f t="shared" si="1"/>
        <v>0</v>
      </c>
      <c r="I18" s="90" t="e">
        <f t="shared" si="2"/>
        <v>#DIV/0!</v>
      </c>
    </row>
    <row r="19" spans="1:10" x14ac:dyDescent="0.3">
      <c r="A19" s="86"/>
      <c r="B19" s="340">
        <f>Personnel!L13</f>
        <v>0</v>
      </c>
      <c r="C19" s="51">
        <f>Personnel!M18</f>
        <v>0</v>
      </c>
      <c r="D19" s="64"/>
      <c r="E19" s="407">
        <f t="shared" si="0"/>
        <v>0</v>
      </c>
      <c r="F19" s="272"/>
      <c r="G19" s="206">
        <f>December!G19+(E19+F19)</f>
        <v>0</v>
      </c>
      <c r="H19" s="273">
        <f t="shared" si="1"/>
        <v>0</v>
      </c>
      <c r="I19" s="90" t="e">
        <f t="shared" si="2"/>
        <v>#DIV/0!</v>
      </c>
    </row>
    <row r="20" spans="1:10" x14ac:dyDescent="0.3">
      <c r="A20" s="86"/>
      <c r="B20" s="340">
        <f>Personnel!N13</f>
        <v>0</v>
      </c>
      <c r="C20" s="51">
        <f>Personnel!O18</f>
        <v>0</v>
      </c>
      <c r="D20" s="64"/>
      <c r="E20" s="407">
        <f t="shared" si="0"/>
        <v>0</v>
      </c>
      <c r="F20" s="272"/>
      <c r="G20" s="206">
        <f>December!G20+(E20+F20)</f>
        <v>0</v>
      </c>
      <c r="H20" s="273">
        <f t="shared" si="1"/>
        <v>0</v>
      </c>
      <c r="I20" s="90" t="e">
        <f t="shared" si="2"/>
        <v>#DIV/0!</v>
      </c>
    </row>
    <row r="21" spans="1:10" x14ac:dyDescent="0.3">
      <c r="A21" s="86"/>
      <c r="B21" s="340">
        <f>Personnel!P13</f>
        <v>0</v>
      </c>
      <c r="C21" s="51">
        <f>Personnel!Q18</f>
        <v>0</v>
      </c>
      <c r="D21" s="64"/>
      <c r="E21" s="407">
        <f t="shared" si="0"/>
        <v>0</v>
      </c>
      <c r="F21" s="272"/>
      <c r="G21" s="206">
        <f>December!G21+(E21+F21)</f>
        <v>0</v>
      </c>
      <c r="H21" s="273">
        <f t="shared" si="1"/>
        <v>0</v>
      </c>
      <c r="I21" s="90" t="e">
        <f t="shared" si="2"/>
        <v>#DIV/0!</v>
      </c>
    </row>
    <row r="22" spans="1:10" x14ac:dyDescent="0.3">
      <c r="A22" s="86"/>
      <c r="B22" s="340">
        <f>Personnel!R13</f>
        <v>0</v>
      </c>
      <c r="C22" s="51">
        <f>Personnel!S18</f>
        <v>0</v>
      </c>
      <c r="D22" s="64"/>
      <c r="E22" s="407">
        <f t="shared" si="0"/>
        <v>0</v>
      </c>
      <c r="F22" s="272"/>
      <c r="G22" s="206">
        <f>December!G22+(E22+F22)</f>
        <v>0</v>
      </c>
      <c r="H22" s="273">
        <f t="shared" si="1"/>
        <v>0</v>
      </c>
      <c r="I22" s="90" t="e">
        <f t="shared" si="2"/>
        <v>#DIV/0!</v>
      </c>
      <c r="J22" s="46"/>
    </row>
    <row r="23" spans="1:10" x14ac:dyDescent="0.3">
      <c r="A23" s="86"/>
      <c r="B23" s="340">
        <f>Personnel!T13</f>
        <v>0</v>
      </c>
      <c r="C23" s="51">
        <f>Personnel!U18</f>
        <v>0</v>
      </c>
      <c r="D23" s="64"/>
      <c r="E23" s="407">
        <f t="shared" si="0"/>
        <v>0</v>
      </c>
      <c r="F23" s="272"/>
      <c r="G23" s="206">
        <f>December!G23+(E23+F23)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165</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December!G28+(E28+F28)</f>
        <v>0</v>
      </c>
      <c r="H28" s="281">
        <f>C28-G28</f>
        <v>0</v>
      </c>
      <c r="I28" s="90" t="e">
        <f>G28/C28</f>
        <v>#DIV/0!</v>
      </c>
    </row>
    <row r="29" spans="1:10" x14ac:dyDescent="0.3">
      <c r="A29" s="86"/>
      <c r="B29" s="340">
        <f>Personnel!D13</f>
        <v>0</v>
      </c>
      <c r="C29" s="7">
        <f>Personnel!E21</f>
        <v>0</v>
      </c>
      <c r="D29" s="282"/>
      <c r="E29" s="408">
        <f t="shared" si="3"/>
        <v>0</v>
      </c>
      <c r="F29" s="272"/>
      <c r="G29" s="280">
        <f>December!G29+(E29+F29)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December!G30+(E30+F30)</f>
        <v>0</v>
      </c>
      <c r="H30" s="281">
        <f t="shared" si="4"/>
        <v>0</v>
      </c>
      <c r="I30" s="90" t="e">
        <f t="shared" si="5"/>
        <v>#DIV/0!</v>
      </c>
    </row>
    <row r="31" spans="1:10" x14ac:dyDescent="0.3">
      <c r="A31" s="86"/>
      <c r="B31" s="340">
        <f>Personnel!H13</f>
        <v>0</v>
      </c>
      <c r="C31" s="7">
        <f>Personnel!I21</f>
        <v>0</v>
      </c>
      <c r="D31" s="282"/>
      <c r="E31" s="408">
        <f t="shared" si="3"/>
        <v>0</v>
      </c>
      <c r="F31" s="272"/>
      <c r="G31" s="280">
        <f>December!G31+(E31+F31)</f>
        <v>0</v>
      </c>
      <c r="H31" s="281">
        <f t="shared" si="4"/>
        <v>0</v>
      </c>
      <c r="I31" s="90" t="e">
        <f t="shared" si="5"/>
        <v>#DIV/0!</v>
      </c>
    </row>
    <row r="32" spans="1:10" x14ac:dyDescent="0.3">
      <c r="A32" s="86"/>
      <c r="B32" s="340">
        <f>Personnel!J13</f>
        <v>0</v>
      </c>
      <c r="C32" s="7">
        <f>Personnel!K21</f>
        <v>0</v>
      </c>
      <c r="D32" s="279"/>
      <c r="E32" s="408">
        <f t="shared" si="3"/>
        <v>0</v>
      </c>
      <c r="F32" s="272"/>
      <c r="G32" s="280">
        <f>December!G32+(E32+F32)</f>
        <v>0</v>
      </c>
      <c r="H32" s="281">
        <f t="shared" si="4"/>
        <v>0</v>
      </c>
      <c r="I32" s="90" t="e">
        <f t="shared" si="5"/>
        <v>#DIV/0!</v>
      </c>
    </row>
    <row r="33" spans="1:10" x14ac:dyDescent="0.3">
      <c r="A33" s="86"/>
      <c r="B33" s="340">
        <f>Personnel!L13</f>
        <v>0</v>
      </c>
      <c r="C33" s="7">
        <f>Personnel!M21</f>
        <v>0</v>
      </c>
      <c r="D33" s="282"/>
      <c r="E33" s="408">
        <f t="shared" si="3"/>
        <v>0</v>
      </c>
      <c r="F33" s="272"/>
      <c r="G33" s="280">
        <f>December!G33+(E33+F33)</f>
        <v>0</v>
      </c>
      <c r="H33" s="281">
        <f t="shared" si="4"/>
        <v>0</v>
      </c>
      <c r="I33" s="90" t="e">
        <f t="shared" si="5"/>
        <v>#DIV/0!</v>
      </c>
    </row>
    <row r="34" spans="1:10" x14ac:dyDescent="0.3">
      <c r="A34" s="86"/>
      <c r="B34" s="340">
        <f>Personnel!N13</f>
        <v>0</v>
      </c>
      <c r="C34" s="7">
        <f>Personnel!O21</f>
        <v>0</v>
      </c>
      <c r="D34" s="279"/>
      <c r="E34" s="408">
        <f t="shared" si="3"/>
        <v>0</v>
      </c>
      <c r="F34" s="272"/>
      <c r="G34" s="280">
        <f>December!G34+(E34+F34)</f>
        <v>0</v>
      </c>
      <c r="H34" s="281">
        <f t="shared" si="4"/>
        <v>0</v>
      </c>
      <c r="I34" s="90" t="e">
        <f t="shared" si="5"/>
        <v>#DIV/0!</v>
      </c>
    </row>
    <row r="35" spans="1:10" x14ac:dyDescent="0.3">
      <c r="A35" s="86"/>
      <c r="B35" s="340">
        <f>Personnel!P13</f>
        <v>0</v>
      </c>
      <c r="C35" s="7">
        <f>Personnel!Q21</f>
        <v>0</v>
      </c>
      <c r="D35" s="279"/>
      <c r="E35" s="408">
        <f t="shared" si="3"/>
        <v>0</v>
      </c>
      <c r="F35" s="272"/>
      <c r="G35" s="280">
        <f>December!G35+(E35+F35)</f>
        <v>0</v>
      </c>
      <c r="H35" s="281">
        <f t="shared" si="4"/>
        <v>0</v>
      </c>
      <c r="I35" s="90" t="e">
        <f t="shared" si="5"/>
        <v>#DIV/0!</v>
      </c>
    </row>
    <row r="36" spans="1:10" x14ac:dyDescent="0.3">
      <c r="A36" s="86"/>
      <c r="B36" s="340">
        <f>Personnel!R13</f>
        <v>0</v>
      </c>
      <c r="C36" s="14">
        <f>Personnel!S21</f>
        <v>0</v>
      </c>
      <c r="D36" s="279"/>
      <c r="E36" s="408">
        <f t="shared" si="3"/>
        <v>0</v>
      </c>
      <c r="F36" s="272"/>
      <c r="G36" s="280">
        <f>December!G36+(E36+F36)</f>
        <v>0</v>
      </c>
      <c r="H36" s="281">
        <f t="shared" si="4"/>
        <v>0</v>
      </c>
      <c r="I36" s="90" t="e">
        <f t="shared" si="5"/>
        <v>#DIV/0!</v>
      </c>
    </row>
    <row r="37" spans="1:10" x14ac:dyDescent="0.3">
      <c r="A37" s="86"/>
      <c r="B37" s="340">
        <f>Personnel!T13</f>
        <v>0</v>
      </c>
      <c r="C37" s="7">
        <f>Personnel!U21</f>
        <v>0</v>
      </c>
      <c r="D37" s="282"/>
      <c r="E37" s="408">
        <f t="shared" si="3"/>
        <v>0</v>
      </c>
      <c r="F37" s="272"/>
      <c r="G37" s="280">
        <f>December!G37+(E37+F37)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165</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December!G42+(E42+F42)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December!G43+(E43+F43)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December!G44+(E44+F44)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December!G45+(E45+F45)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December!G46+(E46+F46)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December!G47+(E47+F47)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December!G49+(E49+F49)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December!G50+(E50+F50)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December!G51+(E51+F51)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December!G52+(E52+F52)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165</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December!G57+(E57+F57)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December!G58+(E58+F58)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December!G59+(E59+F59)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December!G60+(E60+F60)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December!G61+(E61+F61)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December!G62+(E62+F62)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December!G63+(E63+F63)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December!G64+(E64+F64)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December!G65+(E65+F65)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December!G66+(E66+F66)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December!G68+(E68+F68)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December!G69+(E69+F69)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December!G70+(E70+F70)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December!G71+(E71+F71)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December!G72+(E72+F72)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December!G73+(E73+F73)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December!G74+(E74+F74)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December!G75+(E75+F75)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December!G77+(E77+F77)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December!G78+(E78+F78)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December!G79+(E79+F79)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December!G80+(E80+F80)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December!G81+(E81+F81)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December!G82+(E82+F82)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December!G83+(E83+F83)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December!G84+(E84+F84)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165</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December!G91+(E91+F91)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December!G92+(E92+F92)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December!G93+(E93+F93)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December!G94+(E94+F94)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December!G95+(E95+F95)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December!G96+(E96+F96)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69" priority="45" operator="lessThan">
      <formula>0</formula>
    </cfRule>
  </conditionalFormatting>
  <conditionalFormatting sqref="H25:H26">
    <cfRule type="cellIs" dxfId="268" priority="44" operator="lessThan">
      <formula>0</formula>
    </cfRule>
  </conditionalFormatting>
  <conditionalFormatting sqref="H57:H66">
    <cfRule type="cellIs" dxfId="267" priority="26" operator="lessThan">
      <formula>0</formula>
    </cfRule>
  </conditionalFormatting>
  <conditionalFormatting sqref="H91:H96">
    <cfRule type="cellIs" dxfId="266" priority="15" operator="lessThan">
      <formula>0</formula>
    </cfRule>
    <cfRule type="cellIs" dxfId="265" priority="20" operator="lessThan">
      <formula>0</formula>
    </cfRule>
    <cfRule type="cellIs" dxfId="264" priority="24" operator="lessThan">
      <formula>0</formula>
    </cfRule>
  </conditionalFormatting>
  <conditionalFormatting sqref="I91:I96">
    <cfRule type="cellIs" dxfId="263" priority="16" operator="greaterThan">
      <formula>1</formula>
    </cfRule>
    <cfRule type="cellIs" dxfId="262" priority="21" operator="greaterThan">
      <formula>1</formula>
    </cfRule>
  </conditionalFormatting>
  <conditionalFormatting sqref="H14:H23">
    <cfRule type="cellIs" dxfId="261" priority="9" operator="lessThan">
      <formula>0</formula>
    </cfRule>
    <cfRule type="cellIs" dxfId="260" priority="11" operator="lessThan">
      <formula>0</formula>
    </cfRule>
  </conditionalFormatting>
  <conditionalFormatting sqref="H28:H37">
    <cfRule type="cellIs" dxfId="259" priority="7" operator="lessThan">
      <formula>0</formula>
    </cfRule>
  </conditionalFormatting>
  <conditionalFormatting sqref="I50">
    <cfRule type="cellIs" dxfId="258" priority="6" operator="greaterThan">
      <formula>1</formula>
    </cfRule>
  </conditionalFormatting>
  <conditionalFormatting sqref="H50">
    <cfRule type="cellIs" dxfId="257" priority="5" operator="lessThan">
      <formula>0</formula>
    </cfRule>
  </conditionalFormatting>
  <conditionalFormatting sqref="I51">
    <cfRule type="cellIs" dxfId="256" priority="4" operator="greaterThan">
      <formula>1</formula>
    </cfRule>
  </conditionalFormatting>
  <conditionalFormatting sqref="H51">
    <cfRule type="cellIs" dxfId="255" priority="3" operator="lessThan">
      <formula>0</formula>
    </cfRule>
  </conditionalFormatting>
  <conditionalFormatting sqref="I52">
    <cfRule type="cellIs" dxfId="254" priority="2" operator="greaterThan">
      <formula>1</formula>
    </cfRule>
  </conditionalFormatting>
  <conditionalFormatting sqref="H52">
    <cfRule type="cellIs" dxfId="253" priority="1" operator="lessThan">
      <formula>0</formula>
    </cfRule>
  </conditionalFormatting>
  <conditionalFormatting sqref="H35:H38">
    <cfRule type="cellIs" dxfId="252" priority="43" operator="lessThan">
      <formula>0</formula>
    </cfRule>
  </conditionalFormatting>
  <conditionalFormatting sqref="H54">
    <cfRule type="cellIs" dxfId="251" priority="42" operator="lessThan">
      <formula>0</formula>
    </cfRule>
  </conditionalFormatting>
  <conditionalFormatting sqref="C11">
    <cfRule type="cellIs" dxfId="250" priority="19" operator="greaterThan">
      <formula>1</formula>
    </cfRule>
    <cfRule type="cellIs" dxfId="249" priority="23" operator="greaterThan">
      <formula>1</formula>
    </cfRule>
    <cfRule type="cellIs" dxfId="248" priority="41" operator="greaterThan">
      <formula>1</formula>
    </cfRule>
  </conditionalFormatting>
  <conditionalFormatting sqref="I14:I23 I49 I77:I84">
    <cfRule type="cellIs" dxfId="247" priority="40" operator="greaterThan">
      <formula>1</formula>
    </cfRule>
  </conditionalFormatting>
  <conditionalFormatting sqref="I28:I37">
    <cfRule type="cellIs" dxfId="246" priority="18" operator="greaterThan">
      <formula>1</formula>
    </cfRule>
    <cfRule type="cellIs" dxfId="245" priority="39" operator="greaterThan">
      <formula>1</formula>
    </cfRule>
  </conditionalFormatting>
  <conditionalFormatting sqref="I42:I52">
    <cfRule type="cellIs" dxfId="244" priority="17" operator="greaterThan">
      <formula>1</formula>
    </cfRule>
    <cfRule type="cellIs" dxfId="243" priority="22" operator="greaterThan">
      <formula>1</formula>
    </cfRule>
    <cfRule type="cellIs" dxfId="242" priority="28" operator="greaterThan">
      <formula>1</formula>
    </cfRule>
    <cfRule type="cellIs" dxfId="241" priority="37" operator="greaterThan">
      <formula>1</formula>
    </cfRule>
    <cfRule type="cellIs" dxfId="240" priority="38" operator="greaterThan">
      <formula>1</formula>
    </cfRule>
  </conditionalFormatting>
  <conditionalFormatting sqref="I57:I66">
    <cfRule type="cellIs" dxfId="239" priority="34" operator="greaterThan">
      <formula>1</formula>
    </cfRule>
    <cfRule type="cellIs" dxfId="238" priority="36" operator="greaterThan">
      <formula>1</formula>
    </cfRule>
  </conditionalFormatting>
  <conditionalFormatting sqref="I68:I75">
    <cfRule type="cellIs" dxfId="237" priority="32" operator="greaterThan">
      <formula>1</formula>
    </cfRule>
    <cfRule type="cellIs" dxfId="236" priority="33" operator="greaterThan">
      <formula>1</formula>
    </cfRule>
    <cfRule type="cellIs" dxfId="235" priority="35" operator="greaterThan">
      <formula>1</formula>
    </cfRule>
  </conditionalFormatting>
  <conditionalFormatting sqref="H35:H37">
    <cfRule type="cellIs" dxfId="234" priority="8" operator="lessThan">
      <formula>0</formula>
    </cfRule>
    <cfRule type="cellIs" dxfId="233" priority="10" operator="lessThan">
      <formula>0</formula>
    </cfRule>
    <cfRule type="cellIs" dxfId="232" priority="12" operator="lessThan">
      <formula>0</formula>
    </cfRule>
    <cfRule type="cellIs" dxfId="231" priority="13" operator="lessThan">
      <formula>0</formula>
    </cfRule>
    <cfRule type="cellIs" dxfId="230" priority="14" operator="lessThan">
      <formula>0</formula>
    </cfRule>
    <cfRule type="cellIs" dxfId="229" priority="31" operator="greaterThan">
      <formula>$C$28</formula>
    </cfRule>
  </conditionalFormatting>
  <conditionalFormatting sqref="H35:H37">
    <cfRule type="cellIs" dxfId="228" priority="30" operator="lessThan">
      <formula>0</formula>
    </cfRule>
  </conditionalFormatting>
  <conditionalFormatting sqref="H42:H52">
    <cfRule type="cellIs" dxfId="227" priority="27" operator="lessThan">
      <formula>0</formula>
    </cfRule>
    <cfRule type="cellIs" dxfId="226" priority="29" operator="lessThan">
      <formula>0</formula>
    </cfRule>
  </conditionalFormatting>
  <conditionalFormatting sqref="H68:H75">
    <cfRule type="cellIs" dxfId="22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215</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166</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January!G14+(E14+F14)</f>
        <v>0</v>
      </c>
      <c r="H14" s="273">
        <f>C14-G14</f>
        <v>0</v>
      </c>
      <c r="I14" s="90" t="e">
        <f>G14/C14</f>
        <v>#DIV/0!</v>
      </c>
    </row>
    <row r="15" spans="1:15" x14ac:dyDescent="0.3">
      <c r="A15" s="86"/>
      <c r="B15" s="340">
        <f>Personnel!D13</f>
        <v>0</v>
      </c>
      <c r="C15" s="51">
        <f>Personnel!E18</f>
        <v>0</v>
      </c>
      <c r="D15" s="64"/>
      <c r="E15" s="407">
        <f t="shared" ref="E15:E23" si="0">ROUND(D15,2)</f>
        <v>0</v>
      </c>
      <c r="F15" s="272"/>
      <c r="G15" s="206">
        <f>January!G15+(E15+F15)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January!G16+(E16+F16)</f>
        <v>0</v>
      </c>
      <c r="H16" s="273">
        <f t="shared" si="1"/>
        <v>0</v>
      </c>
      <c r="I16" s="90" t="e">
        <f>G16/C16</f>
        <v>#DIV/0!</v>
      </c>
    </row>
    <row r="17" spans="1:10" x14ac:dyDescent="0.3">
      <c r="A17" s="86"/>
      <c r="B17" s="340">
        <f>Personnel!H13</f>
        <v>0</v>
      </c>
      <c r="C17" s="51">
        <f>Personnel!I18</f>
        <v>0</v>
      </c>
      <c r="D17" s="64"/>
      <c r="E17" s="407">
        <f t="shared" si="0"/>
        <v>0</v>
      </c>
      <c r="F17" s="272"/>
      <c r="G17" s="206">
        <f>January!G17+(E17+F17)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January!G18+(E18+F18)</f>
        <v>0</v>
      </c>
      <c r="H18" s="273">
        <f t="shared" si="1"/>
        <v>0</v>
      </c>
      <c r="I18" s="90" t="e">
        <f t="shared" si="2"/>
        <v>#DIV/0!</v>
      </c>
    </row>
    <row r="19" spans="1:10" x14ac:dyDescent="0.3">
      <c r="A19" s="86"/>
      <c r="B19" s="340">
        <f>Personnel!L13</f>
        <v>0</v>
      </c>
      <c r="C19" s="51">
        <f>Personnel!M18</f>
        <v>0</v>
      </c>
      <c r="D19" s="64"/>
      <c r="E19" s="407">
        <f t="shared" si="0"/>
        <v>0</v>
      </c>
      <c r="F19" s="272"/>
      <c r="G19" s="206">
        <f>January!G19+(E19+F19)</f>
        <v>0</v>
      </c>
      <c r="H19" s="273">
        <f t="shared" si="1"/>
        <v>0</v>
      </c>
      <c r="I19" s="90" t="e">
        <f t="shared" si="2"/>
        <v>#DIV/0!</v>
      </c>
    </row>
    <row r="20" spans="1:10" x14ac:dyDescent="0.3">
      <c r="A20" s="86"/>
      <c r="B20" s="340">
        <f>Personnel!N13</f>
        <v>0</v>
      </c>
      <c r="C20" s="51">
        <f>Personnel!O18</f>
        <v>0</v>
      </c>
      <c r="D20" s="64"/>
      <c r="E20" s="407">
        <f t="shared" si="0"/>
        <v>0</v>
      </c>
      <c r="F20" s="272"/>
      <c r="G20" s="206">
        <f>January!G20+(E20+F20)</f>
        <v>0</v>
      </c>
      <c r="H20" s="273">
        <f t="shared" si="1"/>
        <v>0</v>
      </c>
      <c r="I20" s="90" t="e">
        <f t="shared" si="2"/>
        <v>#DIV/0!</v>
      </c>
    </row>
    <row r="21" spans="1:10" x14ac:dyDescent="0.3">
      <c r="A21" s="86"/>
      <c r="B21" s="340">
        <f>Personnel!P13</f>
        <v>0</v>
      </c>
      <c r="C21" s="51">
        <f>Personnel!Q18</f>
        <v>0</v>
      </c>
      <c r="D21" s="64"/>
      <c r="E21" s="407">
        <f t="shared" si="0"/>
        <v>0</v>
      </c>
      <c r="F21" s="272"/>
      <c r="G21" s="206">
        <f>January!G21+(E21+F21)</f>
        <v>0</v>
      </c>
      <c r="H21" s="273">
        <f t="shared" si="1"/>
        <v>0</v>
      </c>
      <c r="I21" s="90" t="e">
        <f t="shared" si="2"/>
        <v>#DIV/0!</v>
      </c>
    </row>
    <row r="22" spans="1:10" x14ac:dyDescent="0.3">
      <c r="A22" s="86"/>
      <c r="B22" s="340">
        <f>Personnel!R13</f>
        <v>0</v>
      </c>
      <c r="C22" s="51">
        <f>Personnel!S18</f>
        <v>0</v>
      </c>
      <c r="D22" s="64"/>
      <c r="E22" s="407">
        <f t="shared" si="0"/>
        <v>0</v>
      </c>
      <c r="F22" s="272"/>
      <c r="G22" s="206">
        <f>January!G22+(E22+F22)</f>
        <v>0</v>
      </c>
      <c r="H22" s="273">
        <f t="shared" si="1"/>
        <v>0</v>
      </c>
      <c r="I22" s="90" t="e">
        <f t="shared" si="2"/>
        <v>#DIV/0!</v>
      </c>
      <c r="J22" s="46"/>
    </row>
    <row r="23" spans="1:10" x14ac:dyDescent="0.3">
      <c r="A23" s="86"/>
      <c r="B23" s="340">
        <f>Personnel!T13</f>
        <v>0</v>
      </c>
      <c r="C23" s="51">
        <f>Personnel!U18</f>
        <v>0</v>
      </c>
      <c r="D23" s="64"/>
      <c r="E23" s="407">
        <f t="shared" si="0"/>
        <v>0</v>
      </c>
      <c r="F23" s="272"/>
      <c r="G23" s="206">
        <f>January!G23+(E23+F23)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166</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January!G28+(E28+F28)</f>
        <v>0</v>
      </c>
      <c r="H28" s="281">
        <f>C28-G28</f>
        <v>0</v>
      </c>
      <c r="I28" s="90" t="e">
        <f>G28/C28</f>
        <v>#DIV/0!</v>
      </c>
    </row>
    <row r="29" spans="1:10" x14ac:dyDescent="0.3">
      <c r="A29" s="86"/>
      <c r="B29" s="340">
        <f>Personnel!D13</f>
        <v>0</v>
      </c>
      <c r="C29" s="7">
        <f>Personnel!E21</f>
        <v>0</v>
      </c>
      <c r="D29" s="282"/>
      <c r="E29" s="408">
        <f t="shared" si="3"/>
        <v>0</v>
      </c>
      <c r="F29" s="272"/>
      <c r="G29" s="280">
        <f>January!G29+(E29+F29)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January!G30+(E30+F30)</f>
        <v>0</v>
      </c>
      <c r="H30" s="281">
        <f t="shared" si="4"/>
        <v>0</v>
      </c>
      <c r="I30" s="90" t="e">
        <f t="shared" si="5"/>
        <v>#DIV/0!</v>
      </c>
    </row>
    <row r="31" spans="1:10" x14ac:dyDescent="0.3">
      <c r="A31" s="86"/>
      <c r="B31" s="340">
        <f>Personnel!H13</f>
        <v>0</v>
      </c>
      <c r="C31" s="7">
        <f>Personnel!I21</f>
        <v>0</v>
      </c>
      <c r="D31" s="282"/>
      <c r="E31" s="408">
        <f t="shared" si="3"/>
        <v>0</v>
      </c>
      <c r="F31" s="272"/>
      <c r="G31" s="280">
        <f>January!G31+(E31+F31)</f>
        <v>0</v>
      </c>
      <c r="H31" s="281">
        <f t="shared" si="4"/>
        <v>0</v>
      </c>
      <c r="I31" s="90" t="e">
        <f t="shared" si="5"/>
        <v>#DIV/0!</v>
      </c>
    </row>
    <row r="32" spans="1:10" x14ac:dyDescent="0.3">
      <c r="A32" s="86"/>
      <c r="B32" s="340">
        <f>Personnel!J13</f>
        <v>0</v>
      </c>
      <c r="C32" s="7">
        <f>Personnel!K21</f>
        <v>0</v>
      </c>
      <c r="D32" s="279"/>
      <c r="E32" s="408">
        <f t="shared" si="3"/>
        <v>0</v>
      </c>
      <c r="F32" s="272"/>
      <c r="G32" s="280">
        <f>January!G32+(E32+F32)</f>
        <v>0</v>
      </c>
      <c r="H32" s="281">
        <f t="shared" si="4"/>
        <v>0</v>
      </c>
      <c r="I32" s="90" t="e">
        <f t="shared" si="5"/>
        <v>#DIV/0!</v>
      </c>
    </row>
    <row r="33" spans="1:10" x14ac:dyDescent="0.3">
      <c r="A33" s="86"/>
      <c r="B33" s="340">
        <f>Personnel!L13</f>
        <v>0</v>
      </c>
      <c r="C33" s="7">
        <f>Personnel!M21</f>
        <v>0</v>
      </c>
      <c r="D33" s="282"/>
      <c r="E33" s="408">
        <f t="shared" si="3"/>
        <v>0</v>
      </c>
      <c r="F33" s="272"/>
      <c r="G33" s="280">
        <f>January!G33+(E33+F33)</f>
        <v>0</v>
      </c>
      <c r="H33" s="281">
        <f t="shared" si="4"/>
        <v>0</v>
      </c>
      <c r="I33" s="90" t="e">
        <f t="shared" si="5"/>
        <v>#DIV/0!</v>
      </c>
    </row>
    <row r="34" spans="1:10" x14ac:dyDescent="0.3">
      <c r="A34" s="86"/>
      <c r="B34" s="340">
        <f>Personnel!N13</f>
        <v>0</v>
      </c>
      <c r="C34" s="7">
        <f>Personnel!O21</f>
        <v>0</v>
      </c>
      <c r="D34" s="279"/>
      <c r="E34" s="408">
        <f t="shared" si="3"/>
        <v>0</v>
      </c>
      <c r="F34" s="272"/>
      <c r="G34" s="280">
        <f>January!G34+(E34+F34)</f>
        <v>0</v>
      </c>
      <c r="H34" s="281">
        <f t="shared" si="4"/>
        <v>0</v>
      </c>
      <c r="I34" s="90" t="e">
        <f t="shared" si="5"/>
        <v>#DIV/0!</v>
      </c>
    </row>
    <row r="35" spans="1:10" x14ac:dyDescent="0.3">
      <c r="A35" s="86"/>
      <c r="B35" s="340">
        <f>Personnel!P13</f>
        <v>0</v>
      </c>
      <c r="C35" s="7">
        <f>Personnel!Q21</f>
        <v>0</v>
      </c>
      <c r="D35" s="279"/>
      <c r="E35" s="408">
        <f t="shared" si="3"/>
        <v>0</v>
      </c>
      <c r="F35" s="272"/>
      <c r="G35" s="280">
        <f>January!G35+(E35+F35)</f>
        <v>0</v>
      </c>
      <c r="H35" s="281">
        <f t="shared" si="4"/>
        <v>0</v>
      </c>
      <c r="I35" s="90" t="e">
        <f t="shared" si="5"/>
        <v>#DIV/0!</v>
      </c>
    </row>
    <row r="36" spans="1:10" x14ac:dyDescent="0.3">
      <c r="A36" s="86"/>
      <c r="B36" s="340">
        <f>Personnel!R13</f>
        <v>0</v>
      </c>
      <c r="C36" s="14">
        <f>Personnel!S21</f>
        <v>0</v>
      </c>
      <c r="D36" s="279"/>
      <c r="E36" s="408">
        <f t="shared" si="3"/>
        <v>0</v>
      </c>
      <c r="F36" s="272"/>
      <c r="G36" s="280">
        <f>January!G36+(E36+F36)</f>
        <v>0</v>
      </c>
      <c r="H36" s="281">
        <f t="shared" si="4"/>
        <v>0</v>
      </c>
      <c r="I36" s="90" t="e">
        <f t="shared" si="5"/>
        <v>#DIV/0!</v>
      </c>
    </row>
    <row r="37" spans="1:10" x14ac:dyDescent="0.3">
      <c r="A37" s="86"/>
      <c r="B37" s="340">
        <f>Personnel!T13</f>
        <v>0</v>
      </c>
      <c r="C37" s="7">
        <f>Personnel!U21</f>
        <v>0</v>
      </c>
      <c r="D37" s="282"/>
      <c r="E37" s="408">
        <f t="shared" si="3"/>
        <v>0</v>
      </c>
      <c r="F37" s="272"/>
      <c r="G37" s="280">
        <f>January!G37+(E37+F37)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166</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January!G42+(E42+F42)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January!G43+(E43+F43)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January!G44+(E44+F44)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January!G45+(E45+F45)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January!G46+(E46+F46)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January!G47+(E47+F47)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January!G49+(E49+F49)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January!G50+(E50+F50)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January!G51+(E51+F51)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January!G52+(E52+F52)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166</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January!G57+(E57+F57)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January!G58+(E58+F58)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January!G59+(E59+F59)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January!G60+(E60+F60)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January!G61+(E61+F61)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January!G62+(E62+F62)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January!G63+(E63+F63)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January!G64+(E64+F64)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January!G65+(E65+F65)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January!G66+(E66+F66)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January!G68+(E68+F68)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January!G69+(E69+F69)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January!G70+(E70+F70)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January!G71+(E71+F71)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January!G72+(E72+F72)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January!G73+(E73+F73)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January!G74+(E74+F74)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January!G75+(E75+F75)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January!G77+(E77+F77)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January!G78+(E78+F78)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January!G79+(E79+F79)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January!G80+(E80+F80)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January!G81+(E81+F81)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January!G82+(E82+F82)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January!G83+(E83+F83)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January!G84+(E84+F84)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166</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January!G91+(E91+F91)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January!G92+(E92+F92)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January!G93+(E93+F93)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January!G94+(E94+F94)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January!G95+(E95+F95)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January!G96+(E96+F96)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24" priority="45" operator="lessThan">
      <formula>0</formula>
    </cfRule>
  </conditionalFormatting>
  <conditionalFormatting sqref="H25:H26">
    <cfRule type="cellIs" dxfId="223" priority="44" operator="lessThan">
      <formula>0</formula>
    </cfRule>
  </conditionalFormatting>
  <conditionalFormatting sqref="H57:H66">
    <cfRule type="cellIs" dxfId="222" priority="26" operator="lessThan">
      <formula>0</formula>
    </cfRule>
  </conditionalFormatting>
  <conditionalFormatting sqref="H91:H96">
    <cfRule type="cellIs" dxfId="221" priority="15" operator="lessThan">
      <formula>0</formula>
    </cfRule>
    <cfRule type="cellIs" dxfId="220" priority="20" operator="lessThan">
      <formula>0</formula>
    </cfRule>
    <cfRule type="cellIs" dxfId="219" priority="24" operator="lessThan">
      <formula>0</formula>
    </cfRule>
  </conditionalFormatting>
  <conditionalFormatting sqref="I91:I96">
    <cfRule type="cellIs" dxfId="218" priority="16" operator="greaterThan">
      <formula>1</formula>
    </cfRule>
    <cfRule type="cellIs" dxfId="217" priority="21" operator="greaterThan">
      <formula>1</formula>
    </cfRule>
  </conditionalFormatting>
  <conditionalFormatting sqref="H14:H23">
    <cfRule type="cellIs" dxfId="216" priority="9" operator="lessThan">
      <formula>0</formula>
    </cfRule>
    <cfRule type="cellIs" dxfId="215" priority="11" operator="lessThan">
      <formula>0</formula>
    </cfRule>
  </conditionalFormatting>
  <conditionalFormatting sqref="H28:H37">
    <cfRule type="cellIs" dxfId="214" priority="7" operator="lessThan">
      <formula>0</formula>
    </cfRule>
  </conditionalFormatting>
  <conditionalFormatting sqref="I50">
    <cfRule type="cellIs" dxfId="213" priority="6" operator="greaterThan">
      <formula>1</formula>
    </cfRule>
  </conditionalFormatting>
  <conditionalFormatting sqref="H50">
    <cfRule type="cellIs" dxfId="212" priority="5" operator="lessThan">
      <formula>0</formula>
    </cfRule>
  </conditionalFormatting>
  <conditionalFormatting sqref="I51">
    <cfRule type="cellIs" dxfId="211" priority="4" operator="greaterThan">
      <formula>1</formula>
    </cfRule>
  </conditionalFormatting>
  <conditionalFormatting sqref="H51">
    <cfRule type="cellIs" dxfId="210" priority="3" operator="lessThan">
      <formula>0</formula>
    </cfRule>
  </conditionalFormatting>
  <conditionalFormatting sqref="I52">
    <cfRule type="cellIs" dxfId="209" priority="2" operator="greaterThan">
      <formula>1</formula>
    </cfRule>
  </conditionalFormatting>
  <conditionalFormatting sqref="H52">
    <cfRule type="cellIs" dxfId="208" priority="1" operator="lessThan">
      <formula>0</formula>
    </cfRule>
  </conditionalFormatting>
  <conditionalFormatting sqref="H35:H38">
    <cfRule type="cellIs" dxfId="207" priority="43" operator="lessThan">
      <formula>0</formula>
    </cfRule>
  </conditionalFormatting>
  <conditionalFormatting sqref="H54">
    <cfRule type="cellIs" dxfId="206" priority="42" operator="lessThan">
      <formula>0</formula>
    </cfRule>
  </conditionalFormatting>
  <conditionalFormatting sqref="C11">
    <cfRule type="cellIs" dxfId="205" priority="19" operator="greaterThan">
      <formula>1</formula>
    </cfRule>
    <cfRule type="cellIs" dxfId="204" priority="23" operator="greaterThan">
      <formula>1</formula>
    </cfRule>
    <cfRule type="cellIs" dxfId="203" priority="41" operator="greaterThan">
      <formula>1</formula>
    </cfRule>
  </conditionalFormatting>
  <conditionalFormatting sqref="I14:I23 I49 I77:I84">
    <cfRule type="cellIs" dxfId="202" priority="40" operator="greaterThan">
      <formula>1</formula>
    </cfRule>
  </conditionalFormatting>
  <conditionalFormatting sqref="I28:I37">
    <cfRule type="cellIs" dxfId="201" priority="18" operator="greaterThan">
      <formula>1</formula>
    </cfRule>
    <cfRule type="cellIs" dxfId="200" priority="39" operator="greaterThan">
      <formula>1</formula>
    </cfRule>
  </conditionalFormatting>
  <conditionalFormatting sqref="I42:I52">
    <cfRule type="cellIs" dxfId="199" priority="17" operator="greaterThan">
      <formula>1</formula>
    </cfRule>
    <cfRule type="cellIs" dxfId="198" priority="22" operator="greaterThan">
      <formula>1</formula>
    </cfRule>
    <cfRule type="cellIs" dxfId="197" priority="28" operator="greaterThan">
      <formula>1</formula>
    </cfRule>
    <cfRule type="cellIs" dxfId="196" priority="37" operator="greaterThan">
      <formula>1</formula>
    </cfRule>
    <cfRule type="cellIs" dxfId="195" priority="38" operator="greaterThan">
      <formula>1</formula>
    </cfRule>
  </conditionalFormatting>
  <conditionalFormatting sqref="I57:I66">
    <cfRule type="cellIs" dxfId="194" priority="34" operator="greaterThan">
      <formula>1</formula>
    </cfRule>
    <cfRule type="cellIs" dxfId="193" priority="36" operator="greaterThan">
      <formula>1</formula>
    </cfRule>
  </conditionalFormatting>
  <conditionalFormatting sqref="I68:I75">
    <cfRule type="cellIs" dxfId="192" priority="32" operator="greaterThan">
      <formula>1</formula>
    </cfRule>
    <cfRule type="cellIs" dxfId="191" priority="33" operator="greaterThan">
      <formula>1</formula>
    </cfRule>
    <cfRule type="cellIs" dxfId="190" priority="35" operator="greaterThan">
      <formula>1</formula>
    </cfRule>
  </conditionalFormatting>
  <conditionalFormatting sqref="H35:H37">
    <cfRule type="cellIs" dxfId="189" priority="8" operator="lessThan">
      <formula>0</formula>
    </cfRule>
    <cfRule type="cellIs" dxfId="188" priority="10" operator="lessThan">
      <formula>0</formula>
    </cfRule>
    <cfRule type="cellIs" dxfId="187" priority="12" operator="lessThan">
      <formula>0</formula>
    </cfRule>
    <cfRule type="cellIs" dxfId="186" priority="13" operator="lessThan">
      <formula>0</formula>
    </cfRule>
    <cfRule type="cellIs" dxfId="185" priority="14" operator="lessThan">
      <formula>0</formula>
    </cfRule>
    <cfRule type="cellIs" dxfId="184" priority="31" operator="greaterThan">
      <formula>$C$28</formula>
    </cfRule>
  </conditionalFormatting>
  <conditionalFormatting sqref="H35:H37">
    <cfRule type="cellIs" dxfId="183" priority="30" operator="lessThan">
      <formula>0</formula>
    </cfRule>
  </conditionalFormatting>
  <conditionalFormatting sqref="H42:H52">
    <cfRule type="cellIs" dxfId="182" priority="27" operator="lessThan">
      <formula>0</formula>
    </cfRule>
    <cfRule type="cellIs" dxfId="181" priority="29" operator="lessThan">
      <formula>0</formula>
    </cfRule>
  </conditionalFormatting>
  <conditionalFormatting sqref="H68:H75">
    <cfRule type="cellIs" dxfId="18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216</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167</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February!G14+(E14+F14)</f>
        <v>0</v>
      </c>
      <c r="H14" s="273">
        <f>C14-G14</f>
        <v>0</v>
      </c>
      <c r="I14" s="90" t="e">
        <f>G14/C14</f>
        <v>#DIV/0!</v>
      </c>
    </row>
    <row r="15" spans="1:15" x14ac:dyDescent="0.3">
      <c r="A15" s="86"/>
      <c r="B15" s="340">
        <f>Personnel!D13</f>
        <v>0</v>
      </c>
      <c r="C15" s="51">
        <f>Personnel!E18</f>
        <v>0</v>
      </c>
      <c r="D15" s="64"/>
      <c r="E15" s="407">
        <f t="shared" ref="E15:E23" si="0">ROUND(D15,2)</f>
        <v>0</v>
      </c>
      <c r="F15" s="272"/>
      <c r="G15" s="206">
        <f>February!G15+(E15+F15)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February!G16+(E16+F16)</f>
        <v>0</v>
      </c>
      <c r="H16" s="273">
        <f t="shared" si="1"/>
        <v>0</v>
      </c>
      <c r="I16" s="90" t="e">
        <f>G16/C16</f>
        <v>#DIV/0!</v>
      </c>
    </row>
    <row r="17" spans="1:10" x14ac:dyDescent="0.3">
      <c r="A17" s="86"/>
      <c r="B17" s="340">
        <f>Personnel!H13</f>
        <v>0</v>
      </c>
      <c r="C17" s="51">
        <f>Personnel!I18</f>
        <v>0</v>
      </c>
      <c r="D17" s="64"/>
      <c r="E17" s="407">
        <f t="shared" si="0"/>
        <v>0</v>
      </c>
      <c r="F17" s="272"/>
      <c r="G17" s="206">
        <f>February!G17+(E17+F17)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February!G18+(E18+F18)</f>
        <v>0</v>
      </c>
      <c r="H18" s="273">
        <f t="shared" si="1"/>
        <v>0</v>
      </c>
      <c r="I18" s="90" t="e">
        <f t="shared" si="2"/>
        <v>#DIV/0!</v>
      </c>
    </row>
    <row r="19" spans="1:10" x14ac:dyDescent="0.3">
      <c r="A19" s="86"/>
      <c r="B19" s="340">
        <f>Personnel!L13</f>
        <v>0</v>
      </c>
      <c r="C19" s="51">
        <f>Personnel!M18</f>
        <v>0</v>
      </c>
      <c r="D19" s="64"/>
      <c r="E19" s="407">
        <f t="shared" si="0"/>
        <v>0</v>
      </c>
      <c r="F19" s="272"/>
      <c r="G19" s="206">
        <f>February!G19+(E19+F19)</f>
        <v>0</v>
      </c>
      <c r="H19" s="273">
        <f t="shared" si="1"/>
        <v>0</v>
      </c>
      <c r="I19" s="90" t="e">
        <f t="shared" si="2"/>
        <v>#DIV/0!</v>
      </c>
    </row>
    <row r="20" spans="1:10" x14ac:dyDescent="0.3">
      <c r="A20" s="86"/>
      <c r="B20" s="340">
        <f>Personnel!N13</f>
        <v>0</v>
      </c>
      <c r="C20" s="51">
        <f>Personnel!O18</f>
        <v>0</v>
      </c>
      <c r="D20" s="64"/>
      <c r="E20" s="407">
        <f t="shared" si="0"/>
        <v>0</v>
      </c>
      <c r="F20" s="272"/>
      <c r="G20" s="206">
        <f>February!G20+(E20+F20)</f>
        <v>0</v>
      </c>
      <c r="H20" s="273">
        <f t="shared" si="1"/>
        <v>0</v>
      </c>
      <c r="I20" s="90" t="e">
        <f t="shared" si="2"/>
        <v>#DIV/0!</v>
      </c>
    </row>
    <row r="21" spans="1:10" x14ac:dyDescent="0.3">
      <c r="A21" s="86"/>
      <c r="B21" s="340">
        <f>Personnel!P13</f>
        <v>0</v>
      </c>
      <c r="C21" s="51">
        <f>Personnel!Q18</f>
        <v>0</v>
      </c>
      <c r="D21" s="64"/>
      <c r="E21" s="407">
        <f t="shared" si="0"/>
        <v>0</v>
      </c>
      <c r="F21" s="272"/>
      <c r="G21" s="206">
        <f>February!G21+(E21+F21)</f>
        <v>0</v>
      </c>
      <c r="H21" s="273">
        <f t="shared" si="1"/>
        <v>0</v>
      </c>
      <c r="I21" s="90" t="e">
        <f t="shared" si="2"/>
        <v>#DIV/0!</v>
      </c>
    </row>
    <row r="22" spans="1:10" x14ac:dyDescent="0.3">
      <c r="A22" s="86"/>
      <c r="B22" s="340">
        <f>Personnel!R13</f>
        <v>0</v>
      </c>
      <c r="C22" s="51">
        <f>Personnel!S18</f>
        <v>0</v>
      </c>
      <c r="D22" s="64"/>
      <c r="E22" s="407">
        <f t="shared" si="0"/>
        <v>0</v>
      </c>
      <c r="F22" s="272"/>
      <c r="G22" s="206">
        <f>February!G22+(E22+F22)</f>
        <v>0</v>
      </c>
      <c r="H22" s="273">
        <f t="shared" si="1"/>
        <v>0</v>
      </c>
      <c r="I22" s="90" t="e">
        <f t="shared" si="2"/>
        <v>#DIV/0!</v>
      </c>
      <c r="J22" s="46"/>
    </row>
    <row r="23" spans="1:10" x14ac:dyDescent="0.3">
      <c r="A23" s="86"/>
      <c r="B23" s="340">
        <f>Personnel!T13</f>
        <v>0</v>
      </c>
      <c r="C23" s="51">
        <f>Personnel!U18</f>
        <v>0</v>
      </c>
      <c r="D23" s="64"/>
      <c r="E23" s="407">
        <f t="shared" si="0"/>
        <v>0</v>
      </c>
      <c r="F23" s="272"/>
      <c r="G23" s="206">
        <f>February!G23+(E23+F23)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167</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February!G28+(E28+F28)</f>
        <v>0</v>
      </c>
      <c r="H28" s="281">
        <f>C28-G28</f>
        <v>0</v>
      </c>
      <c r="I28" s="90" t="e">
        <f>G28/C28</f>
        <v>#DIV/0!</v>
      </c>
    </row>
    <row r="29" spans="1:10" x14ac:dyDescent="0.3">
      <c r="A29" s="86"/>
      <c r="B29" s="340">
        <f>Personnel!D13</f>
        <v>0</v>
      </c>
      <c r="C29" s="7">
        <f>Personnel!E21</f>
        <v>0</v>
      </c>
      <c r="D29" s="282"/>
      <c r="E29" s="408">
        <f t="shared" si="3"/>
        <v>0</v>
      </c>
      <c r="F29" s="272"/>
      <c r="G29" s="280">
        <f>February!G29+(E29+F29)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February!G30+(E30+F30)</f>
        <v>0</v>
      </c>
      <c r="H30" s="281">
        <f t="shared" si="4"/>
        <v>0</v>
      </c>
      <c r="I30" s="90" t="e">
        <f t="shared" si="5"/>
        <v>#DIV/0!</v>
      </c>
    </row>
    <row r="31" spans="1:10" x14ac:dyDescent="0.3">
      <c r="A31" s="86"/>
      <c r="B31" s="340">
        <f>Personnel!H13</f>
        <v>0</v>
      </c>
      <c r="C31" s="7">
        <f>Personnel!I21</f>
        <v>0</v>
      </c>
      <c r="D31" s="282"/>
      <c r="E31" s="408">
        <f t="shared" si="3"/>
        <v>0</v>
      </c>
      <c r="F31" s="272"/>
      <c r="G31" s="280">
        <f>February!G31+(E31+F31)</f>
        <v>0</v>
      </c>
      <c r="H31" s="281">
        <f t="shared" si="4"/>
        <v>0</v>
      </c>
      <c r="I31" s="90" t="e">
        <f t="shared" si="5"/>
        <v>#DIV/0!</v>
      </c>
    </row>
    <row r="32" spans="1:10" x14ac:dyDescent="0.3">
      <c r="A32" s="86"/>
      <c r="B32" s="340">
        <f>Personnel!J13</f>
        <v>0</v>
      </c>
      <c r="C32" s="7">
        <f>Personnel!K21</f>
        <v>0</v>
      </c>
      <c r="D32" s="279"/>
      <c r="E32" s="408">
        <f t="shared" si="3"/>
        <v>0</v>
      </c>
      <c r="F32" s="272"/>
      <c r="G32" s="280">
        <f>February!G32+(E32+F32)</f>
        <v>0</v>
      </c>
      <c r="H32" s="281">
        <f t="shared" si="4"/>
        <v>0</v>
      </c>
      <c r="I32" s="90" t="e">
        <f t="shared" si="5"/>
        <v>#DIV/0!</v>
      </c>
    </row>
    <row r="33" spans="1:10" x14ac:dyDescent="0.3">
      <c r="A33" s="86"/>
      <c r="B33" s="340">
        <f>Personnel!L13</f>
        <v>0</v>
      </c>
      <c r="C33" s="7">
        <f>Personnel!M21</f>
        <v>0</v>
      </c>
      <c r="D33" s="282"/>
      <c r="E33" s="408">
        <f t="shared" si="3"/>
        <v>0</v>
      </c>
      <c r="F33" s="272"/>
      <c r="G33" s="280">
        <f>February!G33+(E33+F33)</f>
        <v>0</v>
      </c>
      <c r="H33" s="281">
        <f t="shared" si="4"/>
        <v>0</v>
      </c>
      <c r="I33" s="90" t="e">
        <f t="shared" si="5"/>
        <v>#DIV/0!</v>
      </c>
    </row>
    <row r="34" spans="1:10" x14ac:dyDescent="0.3">
      <c r="A34" s="86"/>
      <c r="B34" s="340">
        <f>Personnel!N13</f>
        <v>0</v>
      </c>
      <c r="C34" s="7">
        <f>Personnel!O21</f>
        <v>0</v>
      </c>
      <c r="D34" s="279"/>
      <c r="E34" s="408">
        <f t="shared" si="3"/>
        <v>0</v>
      </c>
      <c r="F34" s="272"/>
      <c r="G34" s="280">
        <f>February!G34+(E34+F34)</f>
        <v>0</v>
      </c>
      <c r="H34" s="281">
        <f t="shared" si="4"/>
        <v>0</v>
      </c>
      <c r="I34" s="90" t="e">
        <f t="shared" si="5"/>
        <v>#DIV/0!</v>
      </c>
    </row>
    <row r="35" spans="1:10" x14ac:dyDescent="0.3">
      <c r="A35" s="86"/>
      <c r="B35" s="340">
        <f>Personnel!P13</f>
        <v>0</v>
      </c>
      <c r="C35" s="7">
        <f>Personnel!Q21</f>
        <v>0</v>
      </c>
      <c r="D35" s="279"/>
      <c r="E35" s="408">
        <f t="shared" si="3"/>
        <v>0</v>
      </c>
      <c r="F35" s="272"/>
      <c r="G35" s="280">
        <f>February!G35+(E35+F35)</f>
        <v>0</v>
      </c>
      <c r="H35" s="281">
        <f t="shared" si="4"/>
        <v>0</v>
      </c>
      <c r="I35" s="90" t="e">
        <f t="shared" si="5"/>
        <v>#DIV/0!</v>
      </c>
    </row>
    <row r="36" spans="1:10" x14ac:dyDescent="0.3">
      <c r="A36" s="86"/>
      <c r="B36" s="340">
        <f>Personnel!R13</f>
        <v>0</v>
      </c>
      <c r="C36" s="14">
        <f>Personnel!S21</f>
        <v>0</v>
      </c>
      <c r="D36" s="279"/>
      <c r="E36" s="408">
        <f t="shared" si="3"/>
        <v>0</v>
      </c>
      <c r="F36" s="272"/>
      <c r="G36" s="280">
        <f>February!G36+(E36+F36)</f>
        <v>0</v>
      </c>
      <c r="H36" s="281">
        <f t="shared" si="4"/>
        <v>0</v>
      </c>
      <c r="I36" s="90" t="e">
        <f t="shared" si="5"/>
        <v>#DIV/0!</v>
      </c>
    </row>
    <row r="37" spans="1:10" x14ac:dyDescent="0.3">
      <c r="A37" s="86"/>
      <c r="B37" s="340">
        <f>Personnel!T13</f>
        <v>0</v>
      </c>
      <c r="C37" s="7">
        <f>Personnel!U21</f>
        <v>0</v>
      </c>
      <c r="D37" s="282"/>
      <c r="E37" s="408">
        <f t="shared" si="3"/>
        <v>0</v>
      </c>
      <c r="F37" s="272"/>
      <c r="G37" s="280">
        <f>February!G37+(E37+F37)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167</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February!G42+(E42+F42)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February!G43+(E43+F43)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February!G44+(E44+F44)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February!G45+(E45+F45)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February!G46+(E46+F46)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February!G47+(E47+F47)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February!G49+(E49+F49)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February!G50+(E50+F50)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February!G51+(E51+F51)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February!G52+(E52+F52)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167</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February!G57+(E57+F57)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February!G58+(E58+F58)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February!G59+(E59+F59)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February!G60+(E60+F60)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February!G61+(E61+F61)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February!G62+(E62+F62)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February!G63+(E63+F63)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February!G64+(E64+F64)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February!G65+(E65+F65)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February!G66+(E66+F66)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February!G68+(E68+F68)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February!G69+(E69+F69)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February!G70+(E70+F70)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February!G71+(E71+F71)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February!G72+(E72+F72)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February!G73+(E73+F73)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February!G74+(E74+F74)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February!G75+(E75+F75)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February!G77+(E77+F77)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February!G78+(E78+F78)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February!G79+(E79+F79)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February!G80+(E80+F80)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February!G81+(E81+F81)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February!G82+(E82+F82)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February!G83+(E83+F83)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February!G84+(E84+F84)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167</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February!G91+(E91+F91)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February!G92+(E92+F92)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February!G93+(E93+F93)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February!G94+(E94+F94)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February!G95+(E95+F95)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February!G96+(E96+F96)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79" priority="45" operator="lessThan">
      <formula>0</formula>
    </cfRule>
  </conditionalFormatting>
  <conditionalFormatting sqref="H25:H26">
    <cfRule type="cellIs" dxfId="178" priority="44" operator="lessThan">
      <formula>0</formula>
    </cfRule>
  </conditionalFormatting>
  <conditionalFormatting sqref="H57:H66">
    <cfRule type="cellIs" dxfId="177" priority="26" operator="lessThan">
      <formula>0</formula>
    </cfRule>
  </conditionalFormatting>
  <conditionalFormatting sqref="H91:H96">
    <cfRule type="cellIs" dxfId="176" priority="15" operator="lessThan">
      <formula>0</formula>
    </cfRule>
    <cfRule type="cellIs" dxfId="175" priority="20" operator="lessThan">
      <formula>0</formula>
    </cfRule>
    <cfRule type="cellIs" dxfId="174" priority="24" operator="lessThan">
      <formula>0</formula>
    </cfRule>
  </conditionalFormatting>
  <conditionalFormatting sqref="I91:I96">
    <cfRule type="cellIs" dxfId="173" priority="16" operator="greaterThan">
      <formula>1</formula>
    </cfRule>
    <cfRule type="cellIs" dxfId="172" priority="21" operator="greaterThan">
      <formula>1</formula>
    </cfRule>
  </conditionalFormatting>
  <conditionalFormatting sqref="H14:H23">
    <cfRule type="cellIs" dxfId="171" priority="9" operator="lessThan">
      <formula>0</formula>
    </cfRule>
    <cfRule type="cellIs" dxfId="170" priority="11" operator="lessThan">
      <formula>0</formula>
    </cfRule>
  </conditionalFormatting>
  <conditionalFormatting sqref="H28:H37">
    <cfRule type="cellIs" dxfId="169" priority="7" operator="lessThan">
      <formula>0</formula>
    </cfRule>
  </conditionalFormatting>
  <conditionalFormatting sqref="I50">
    <cfRule type="cellIs" dxfId="168" priority="6" operator="greaterThan">
      <formula>1</formula>
    </cfRule>
  </conditionalFormatting>
  <conditionalFormatting sqref="H50">
    <cfRule type="cellIs" dxfId="167" priority="5" operator="lessThan">
      <formula>0</formula>
    </cfRule>
  </conditionalFormatting>
  <conditionalFormatting sqref="I51">
    <cfRule type="cellIs" dxfId="166" priority="4" operator="greaterThan">
      <formula>1</formula>
    </cfRule>
  </conditionalFormatting>
  <conditionalFormatting sqref="H51">
    <cfRule type="cellIs" dxfId="165" priority="3" operator="lessThan">
      <formula>0</formula>
    </cfRule>
  </conditionalFormatting>
  <conditionalFormatting sqref="I52">
    <cfRule type="cellIs" dxfId="164" priority="2" operator="greaterThan">
      <formula>1</formula>
    </cfRule>
  </conditionalFormatting>
  <conditionalFormatting sqref="H52">
    <cfRule type="cellIs" dxfId="163" priority="1" operator="lessThan">
      <formula>0</formula>
    </cfRule>
  </conditionalFormatting>
  <conditionalFormatting sqref="H35:H38">
    <cfRule type="cellIs" dxfId="162" priority="43" operator="lessThan">
      <formula>0</formula>
    </cfRule>
  </conditionalFormatting>
  <conditionalFormatting sqref="H54">
    <cfRule type="cellIs" dxfId="161" priority="42" operator="lessThan">
      <formula>0</formula>
    </cfRule>
  </conditionalFormatting>
  <conditionalFormatting sqref="C11">
    <cfRule type="cellIs" dxfId="160" priority="19" operator="greaterThan">
      <formula>1</formula>
    </cfRule>
    <cfRule type="cellIs" dxfId="159" priority="23" operator="greaterThan">
      <formula>1</formula>
    </cfRule>
    <cfRule type="cellIs" dxfId="158" priority="41" operator="greaterThan">
      <formula>1</formula>
    </cfRule>
  </conditionalFormatting>
  <conditionalFormatting sqref="I14:I23 I49 I77:I84">
    <cfRule type="cellIs" dxfId="157" priority="40" operator="greaterThan">
      <formula>1</formula>
    </cfRule>
  </conditionalFormatting>
  <conditionalFormatting sqref="I28:I37">
    <cfRule type="cellIs" dxfId="156" priority="18" operator="greaterThan">
      <formula>1</formula>
    </cfRule>
    <cfRule type="cellIs" dxfId="155" priority="39" operator="greaterThan">
      <formula>1</formula>
    </cfRule>
  </conditionalFormatting>
  <conditionalFormatting sqref="I42:I52">
    <cfRule type="cellIs" dxfId="154" priority="17" operator="greaterThan">
      <formula>1</formula>
    </cfRule>
    <cfRule type="cellIs" dxfId="153" priority="22" operator="greaterThan">
      <formula>1</formula>
    </cfRule>
    <cfRule type="cellIs" dxfId="152" priority="28" operator="greaterThan">
      <formula>1</formula>
    </cfRule>
    <cfRule type="cellIs" dxfId="151" priority="37" operator="greaterThan">
      <formula>1</formula>
    </cfRule>
    <cfRule type="cellIs" dxfId="150" priority="38" operator="greaterThan">
      <formula>1</formula>
    </cfRule>
  </conditionalFormatting>
  <conditionalFormatting sqref="I57:I66">
    <cfRule type="cellIs" dxfId="149" priority="34" operator="greaterThan">
      <formula>1</formula>
    </cfRule>
    <cfRule type="cellIs" dxfId="148" priority="36" operator="greaterThan">
      <formula>1</formula>
    </cfRule>
  </conditionalFormatting>
  <conditionalFormatting sqref="I68:I75">
    <cfRule type="cellIs" dxfId="147" priority="32" operator="greaterThan">
      <formula>1</formula>
    </cfRule>
    <cfRule type="cellIs" dxfId="146" priority="33" operator="greaterThan">
      <formula>1</formula>
    </cfRule>
    <cfRule type="cellIs" dxfId="145" priority="35" operator="greaterThan">
      <formula>1</formula>
    </cfRule>
  </conditionalFormatting>
  <conditionalFormatting sqref="H35:H37">
    <cfRule type="cellIs" dxfId="144" priority="8" operator="lessThan">
      <formula>0</formula>
    </cfRule>
    <cfRule type="cellIs" dxfId="143" priority="10" operator="lessThan">
      <formula>0</formula>
    </cfRule>
    <cfRule type="cellIs" dxfId="142" priority="12" operator="lessThan">
      <formula>0</formula>
    </cfRule>
    <cfRule type="cellIs" dxfId="141" priority="13" operator="lessThan">
      <formula>0</formula>
    </cfRule>
    <cfRule type="cellIs" dxfId="140" priority="14" operator="lessThan">
      <formula>0</formula>
    </cfRule>
    <cfRule type="cellIs" dxfId="139" priority="31" operator="greaterThan">
      <formula>$C$28</formula>
    </cfRule>
  </conditionalFormatting>
  <conditionalFormatting sqref="H35:H37">
    <cfRule type="cellIs" dxfId="138" priority="30" operator="lessThan">
      <formula>0</formula>
    </cfRule>
  </conditionalFormatting>
  <conditionalFormatting sqref="H42:H52">
    <cfRule type="cellIs" dxfId="137" priority="27" operator="lessThan">
      <formula>0</formula>
    </cfRule>
    <cfRule type="cellIs" dxfId="136" priority="29" operator="lessThan">
      <formula>0</formula>
    </cfRule>
  </conditionalFormatting>
  <conditionalFormatting sqref="H68:H75">
    <cfRule type="cellIs" dxfId="13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217</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168</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March!G14+(E14+F14)</f>
        <v>0</v>
      </c>
      <c r="H14" s="273">
        <f>C14-G14</f>
        <v>0</v>
      </c>
      <c r="I14" s="90" t="e">
        <f>G14/C14</f>
        <v>#DIV/0!</v>
      </c>
    </row>
    <row r="15" spans="1:15" x14ac:dyDescent="0.3">
      <c r="A15" s="86"/>
      <c r="B15" s="340">
        <f>Personnel!D13</f>
        <v>0</v>
      </c>
      <c r="C15" s="51">
        <f>Personnel!E18</f>
        <v>0</v>
      </c>
      <c r="D15" s="64"/>
      <c r="E15" s="407">
        <f t="shared" ref="E15:E23" si="0">ROUND(D15,2)</f>
        <v>0</v>
      </c>
      <c r="F15" s="272"/>
      <c r="G15" s="206">
        <f>March!G15+(E15+F15)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March!G16+(E16+F16)</f>
        <v>0</v>
      </c>
      <c r="H16" s="273">
        <f t="shared" si="1"/>
        <v>0</v>
      </c>
      <c r="I16" s="90" t="e">
        <f>G16/C16</f>
        <v>#DIV/0!</v>
      </c>
    </row>
    <row r="17" spans="1:10" x14ac:dyDescent="0.3">
      <c r="A17" s="86"/>
      <c r="B17" s="340">
        <f>Personnel!H13</f>
        <v>0</v>
      </c>
      <c r="C17" s="51">
        <f>Personnel!I18</f>
        <v>0</v>
      </c>
      <c r="D17" s="64"/>
      <c r="E17" s="407">
        <f t="shared" si="0"/>
        <v>0</v>
      </c>
      <c r="F17" s="272"/>
      <c r="G17" s="206">
        <f>March!G17+(E17+F17)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March!G18+(E18+F18)</f>
        <v>0</v>
      </c>
      <c r="H18" s="273">
        <f t="shared" si="1"/>
        <v>0</v>
      </c>
      <c r="I18" s="90" t="e">
        <f t="shared" si="2"/>
        <v>#DIV/0!</v>
      </c>
    </row>
    <row r="19" spans="1:10" x14ac:dyDescent="0.3">
      <c r="A19" s="86"/>
      <c r="B19" s="340">
        <f>Personnel!L13</f>
        <v>0</v>
      </c>
      <c r="C19" s="51">
        <f>Personnel!M18</f>
        <v>0</v>
      </c>
      <c r="D19" s="64"/>
      <c r="E19" s="407">
        <f t="shared" si="0"/>
        <v>0</v>
      </c>
      <c r="F19" s="272"/>
      <c r="G19" s="206">
        <f>March!G19+(E19+F19)</f>
        <v>0</v>
      </c>
      <c r="H19" s="273">
        <f t="shared" si="1"/>
        <v>0</v>
      </c>
      <c r="I19" s="90" t="e">
        <f t="shared" si="2"/>
        <v>#DIV/0!</v>
      </c>
    </row>
    <row r="20" spans="1:10" x14ac:dyDescent="0.3">
      <c r="A20" s="86"/>
      <c r="B20" s="340">
        <f>Personnel!N13</f>
        <v>0</v>
      </c>
      <c r="C20" s="51">
        <f>Personnel!O18</f>
        <v>0</v>
      </c>
      <c r="D20" s="64"/>
      <c r="E20" s="407">
        <f t="shared" si="0"/>
        <v>0</v>
      </c>
      <c r="F20" s="272"/>
      <c r="G20" s="206">
        <f>March!G20+(E20+F20)</f>
        <v>0</v>
      </c>
      <c r="H20" s="273">
        <f t="shared" si="1"/>
        <v>0</v>
      </c>
      <c r="I20" s="90" t="e">
        <f t="shared" si="2"/>
        <v>#DIV/0!</v>
      </c>
    </row>
    <row r="21" spans="1:10" x14ac:dyDescent="0.3">
      <c r="A21" s="86"/>
      <c r="B21" s="340">
        <f>Personnel!P13</f>
        <v>0</v>
      </c>
      <c r="C21" s="51">
        <f>Personnel!Q18</f>
        <v>0</v>
      </c>
      <c r="D21" s="64"/>
      <c r="E21" s="407">
        <f t="shared" si="0"/>
        <v>0</v>
      </c>
      <c r="F21" s="272"/>
      <c r="G21" s="206">
        <f>March!G21+(E21+F21)</f>
        <v>0</v>
      </c>
      <c r="H21" s="273">
        <f t="shared" si="1"/>
        <v>0</v>
      </c>
      <c r="I21" s="90" t="e">
        <f t="shared" si="2"/>
        <v>#DIV/0!</v>
      </c>
    </row>
    <row r="22" spans="1:10" x14ac:dyDescent="0.3">
      <c r="A22" s="86"/>
      <c r="B22" s="340">
        <f>Personnel!R13</f>
        <v>0</v>
      </c>
      <c r="C22" s="51">
        <f>Personnel!S18</f>
        <v>0</v>
      </c>
      <c r="D22" s="64"/>
      <c r="E22" s="407">
        <f t="shared" si="0"/>
        <v>0</v>
      </c>
      <c r="F22" s="272"/>
      <c r="G22" s="206">
        <f>March!G22+(E22+F22)</f>
        <v>0</v>
      </c>
      <c r="H22" s="273">
        <f t="shared" si="1"/>
        <v>0</v>
      </c>
      <c r="I22" s="90" t="e">
        <f t="shared" si="2"/>
        <v>#DIV/0!</v>
      </c>
      <c r="J22" s="46"/>
    </row>
    <row r="23" spans="1:10" x14ac:dyDescent="0.3">
      <c r="A23" s="86"/>
      <c r="B23" s="340">
        <f>Personnel!T13</f>
        <v>0</v>
      </c>
      <c r="C23" s="51">
        <f>Personnel!U18</f>
        <v>0</v>
      </c>
      <c r="D23" s="64"/>
      <c r="E23" s="407">
        <f t="shared" si="0"/>
        <v>0</v>
      </c>
      <c r="F23" s="272"/>
      <c r="G23" s="206">
        <f>March!G23+(E23+F23)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168</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March!G28+(E28+F28)</f>
        <v>0</v>
      </c>
      <c r="H28" s="281">
        <f>C28-G28</f>
        <v>0</v>
      </c>
      <c r="I28" s="90" t="e">
        <f>G28/C28</f>
        <v>#DIV/0!</v>
      </c>
    </row>
    <row r="29" spans="1:10" x14ac:dyDescent="0.3">
      <c r="A29" s="86"/>
      <c r="B29" s="340">
        <f>Personnel!D13</f>
        <v>0</v>
      </c>
      <c r="C29" s="7">
        <f>Personnel!E21</f>
        <v>0</v>
      </c>
      <c r="D29" s="282"/>
      <c r="E29" s="408">
        <f t="shared" si="3"/>
        <v>0</v>
      </c>
      <c r="F29" s="272"/>
      <c r="G29" s="280">
        <f>March!G29+(E29+F29)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March!G30+(E30+F30)</f>
        <v>0</v>
      </c>
      <c r="H30" s="281">
        <f t="shared" si="4"/>
        <v>0</v>
      </c>
      <c r="I30" s="90" t="e">
        <f t="shared" si="5"/>
        <v>#DIV/0!</v>
      </c>
    </row>
    <row r="31" spans="1:10" x14ac:dyDescent="0.3">
      <c r="A31" s="86"/>
      <c r="B31" s="340">
        <f>Personnel!H13</f>
        <v>0</v>
      </c>
      <c r="C31" s="7">
        <f>Personnel!I21</f>
        <v>0</v>
      </c>
      <c r="D31" s="282"/>
      <c r="E31" s="408">
        <f t="shared" si="3"/>
        <v>0</v>
      </c>
      <c r="F31" s="272"/>
      <c r="G31" s="280">
        <f>March!G31+(E31+F31)</f>
        <v>0</v>
      </c>
      <c r="H31" s="281">
        <f t="shared" si="4"/>
        <v>0</v>
      </c>
      <c r="I31" s="90" t="e">
        <f t="shared" si="5"/>
        <v>#DIV/0!</v>
      </c>
    </row>
    <row r="32" spans="1:10" x14ac:dyDescent="0.3">
      <c r="A32" s="86"/>
      <c r="B32" s="340">
        <f>Personnel!J13</f>
        <v>0</v>
      </c>
      <c r="C32" s="7">
        <f>Personnel!K21</f>
        <v>0</v>
      </c>
      <c r="D32" s="279"/>
      <c r="E32" s="408">
        <f t="shared" si="3"/>
        <v>0</v>
      </c>
      <c r="F32" s="272"/>
      <c r="G32" s="280">
        <f>March!G32+(E32+F32)</f>
        <v>0</v>
      </c>
      <c r="H32" s="281">
        <f t="shared" si="4"/>
        <v>0</v>
      </c>
      <c r="I32" s="90" t="e">
        <f t="shared" si="5"/>
        <v>#DIV/0!</v>
      </c>
    </row>
    <row r="33" spans="1:10" x14ac:dyDescent="0.3">
      <c r="A33" s="86"/>
      <c r="B33" s="340">
        <f>Personnel!L13</f>
        <v>0</v>
      </c>
      <c r="C33" s="7">
        <f>Personnel!M21</f>
        <v>0</v>
      </c>
      <c r="D33" s="282"/>
      <c r="E33" s="408">
        <f t="shared" si="3"/>
        <v>0</v>
      </c>
      <c r="F33" s="272"/>
      <c r="G33" s="280">
        <f>March!G33+(E33+F33)</f>
        <v>0</v>
      </c>
      <c r="H33" s="281">
        <f t="shared" si="4"/>
        <v>0</v>
      </c>
      <c r="I33" s="90" t="e">
        <f t="shared" si="5"/>
        <v>#DIV/0!</v>
      </c>
    </row>
    <row r="34" spans="1:10" x14ac:dyDescent="0.3">
      <c r="A34" s="86"/>
      <c r="B34" s="340">
        <f>Personnel!N13</f>
        <v>0</v>
      </c>
      <c r="C34" s="7">
        <f>Personnel!O21</f>
        <v>0</v>
      </c>
      <c r="D34" s="279"/>
      <c r="E34" s="408">
        <f t="shared" si="3"/>
        <v>0</v>
      </c>
      <c r="F34" s="272"/>
      <c r="G34" s="280">
        <f>March!G34+(E34+F34)</f>
        <v>0</v>
      </c>
      <c r="H34" s="281">
        <f t="shared" si="4"/>
        <v>0</v>
      </c>
      <c r="I34" s="90" t="e">
        <f t="shared" si="5"/>
        <v>#DIV/0!</v>
      </c>
    </row>
    <row r="35" spans="1:10" x14ac:dyDescent="0.3">
      <c r="A35" s="86"/>
      <c r="B35" s="340">
        <f>Personnel!P13</f>
        <v>0</v>
      </c>
      <c r="C35" s="7">
        <f>Personnel!Q21</f>
        <v>0</v>
      </c>
      <c r="D35" s="279"/>
      <c r="E35" s="408">
        <f t="shared" si="3"/>
        <v>0</v>
      </c>
      <c r="F35" s="272"/>
      <c r="G35" s="280">
        <f>March!G35+(E35+F35)</f>
        <v>0</v>
      </c>
      <c r="H35" s="281">
        <f t="shared" si="4"/>
        <v>0</v>
      </c>
      <c r="I35" s="90" t="e">
        <f t="shared" si="5"/>
        <v>#DIV/0!</v>
      </c>
    </row>
    <row r="36" spans="1:10" x14ac:dyDescent="0.3">
      <c r="A36" s="86"/>
      <c r="B36" s="340">
        <f>Personnel!R13</f>
        <v>0</v>
      </c>
      <c r="C36" s="14">
        <f>Personnel!S21</f>
        <v>0</v>
      </c>
      <c r="D36" s="279"/>
      <c r="E36" s="408">
        <f t="shared" si="3"/>
        <v>0</v>
      </c>
      <c r="F36" s="272"/>
      <c r="G36" s="280">
        <f>March!G36+(E36+F36)</f>
        <v>0</v>
      </c>
      <c r="H36" s="281">
        <f t="shared" si="4"/>
        <v>0</v>
      </c>
      <c r="I36" s="90" t="e">
        <f t="shared" si="5"/>
        <v>#DIV/0!</v>
      </c>
    </row>
    <row r="37" spans="1:10" x14ac:dyDescent="0.3">
      <c r="A37" s="86"/>
      <c r="B37" s="340">
        <f>Personnel!T13</f>
        <v>0</v>
      </c>
      <c r="C37" s="7">
        <f>Personnel!U21</f>
        <v>0</v>
      </c>
      <c r="D37" s="282"/>
      <c r="E37" s="408">
        <f t="shared" si="3"/>
        <v>0</v>
      </c>
      <c r="F37" s="272"/>
      <c r="G37" s="280">
        <f>March!G37+(E37+F37)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168</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March!G42+(E42+F42)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March!G43+(E43+F43)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March!G44+(E44+F44)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March!G45+(E45+F45)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March!G46+(E46+F46)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March!G47+(E47+F47)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March!G49+(E49+F49)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March!G50+(E50+F50)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March!G51+(E51+F51)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March!G52+(E52+F52)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168</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March!G57+(E57+F57)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March!G58+(E58+F58)</f>
        <v>0</v>
      </c>
      <c r="H58" s="38">
        <f>C58-G58</f>
        <v>0</v>
      </c>
      <c r="I58" s="335"/>
    </row>
    <row r="59" spans="1:10" s="328" customFormat="1" ht="13.8" x14ac:dyDescent="0.25">
      <c r="A59" s="334"/>
      <c r="B59" s="339" t="str">
        <f>'Line Item Budget'!A36</f>
        <v>Utilities</v>
      </c>
      <c r="C59" s="8">
        <f>'Line Item Budget'!D36</f>
        <v>0</v>
      </c>
      <c r="D59" s="332"/>
      <c r="E59" s="405">
        <f t="shared" si="9"/>
        <v>0</v>
      </c>
      <c r="F59" s="291"/>
      <c r="G59" s="210">
        <f>March!G59+(E59+F59)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March!G60+(E60+F60)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March!G61+(E61+F61)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March!G62+(E62+F62)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March!G63+(E63+F63)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March!G64+(E64+F64)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March!G65+(E65+F65)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March!G66+(E66+F66)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March!G68+(E68+F68)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March!G69+(E69+F69)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March!G70+(E70+F70)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March!G71+(E71+F71)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March!G72+(E72+F72)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March!G73+(E73+F73)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March!G74+(E74+F74)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March!G75+(E75+F75)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March!G77+(E77+F77)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March!G78+(E78+F78)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March!G79+(E79+F79)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March!G80+(E80+F80)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March!G81+(E81+F81)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March!G82+(E82+F82)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March!G83+(E83+F83)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March!G84+(E84+F84)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168</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March!G91+(E91+F91)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March!G92+(E92+F92)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March!G93+(E93+F93)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March!G94+(E94+F94)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March!G95+(E95+F95)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March!G96+(E96+F96)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34" priority="45" operator="lessThan">
      <formula>0</formula>
    </cfRule>
  </conditionalFormatting>
  <conditionalFormatting sqref="H25:H26">
    <cfRule type="cellIs" dxfId="133" priority="44" operator="lessThan">
      <formula>0</formula>
    </cfRule>
  </conditionalFormatting>
  <conditionalFormatting sqref="H57:H66">
    <cfRule type="cellIs" dxfId="132" priority="26" operator="lessThan">
      <formula>0</formula>
    </cfRule>
  </conditionalFormatting>
  <conditionalFormatting sqref="H91:H96">
    <cfRule type="cellIs" dxfId="131" priority="15" operator="lessThan">
      <formula>0</formula>
    </cfRule>
    <cfRule type="cellIs" dxfId="130" priority="20" operator="lessThan">
      <formula>0</formula>
    </cfRule>
    <cfRule type="cellIs" dxfId="129" priority="24" operator="lessThan">
      <formula>0</formula>
    </cfRule>
  </conditionalFormatting>
  <conditionalFormatting sqref="I91:I96">
    <cfRule type="cellIs" dxfId="128" priority="16" operator="greaterThan">
      <formula>1</formula>
    </cfRule>
    <cfRule type="cellIs" dxfId="127" priority="21" operator="greaterThan">
      <formula>1</formula>
    </cfRule>
  </conditionalFormatting>
  <conditionalFormatting sqref="H14:H23">
    <cfRule type="cellIs" dxfId="126" priority="9" operator="lessThan">
      <formula>0</formula>
    </cfRule>
    <cfRule type="cellIs" dxfId="125" priority="11" operator="lessThan">
      <formula>0</formula>
    </cfRule>
  </conditionalFormatting>
  <conditionalFormatting sqref="H28:H37">
    <cfRule type="cellIs" dxfId="124" priority="7" operator="lessThan">
      <formula>0</formula>
    </cfRule>
  </conditionalFormatting>
  <conditionalFormatting sqref="I50">
    <cfRule type="cellIs" dxfId="123" priority="6" operator="greaterThan">
      <formula>1</formula>
    </cfRule>
  </conditionalFormatting>
  <conditionalFormatting sqref="H50">
    <cfRule type="cellIs" dxfId="122" priority="5" operator="lessThan">
      <formula>0</formula>
    </cfRule>
  </conditionalFormatting>
  <conditionalFormatting sqref="I51">
    <cfRule type="cellIs" dxfId="121" priority="4" operator="greaterThan">
      <formula>1</formula>
    </cfRule>
  </conditionalFormatting>
  <conditionalFormatting sqref="H51">
    <cfRule type="cellIs" dxfId="120" priority="3" operator="lessThan">
      <formula>0</formula>
    </cfRule>
  </conditionalFormatting>
  <conditionalFormatting sqref="H52">
    <cfRule type="cellIs" dxfId="119" priority="1" operator="lessThan">
      <formula>0</formula>
    </cfRule>
  </conditionalFormatting>
  <conditionalFormatting sqref="I52">
    <cfRule type="cellIs" dxfId="118" priority="2" operator="greaterThan">
      <formula>1</formula>
    </cfRule>
  </conditionalFormatting>
  <conditionalFormatting sqref="H35:H38">
    <cfRule type="cellIs" dxfId="117" priority="43" operator="lessThan">
      <formula>0</formula>
    </cfRule>
  </conditionalFormatting>
  <conditionalFormatting sqref="H54">
    <cfRule type="cellIs" dxfId="116" priority="42" operator="lessThan">
      <formula>0</formula>
    </cfRule>
  </conditionalFormatting>
  <conditionalFormatting sqref="C11">
    <cfRule type="cellIs" dxfId="115" priority="19" operator="greaterThan">
      <formula>1</formula>
    </cfRule>
    <cfRule type="cellIs" dxfId="114" priority="23" operator="greaterThan">
      <formula>1</formula>
    </cfRule>
    <cfRule type="cellIs" dxfId="113" priority="41" operator="greaterThan">
      <formula>1</formula>
    </cfRule>
  </conditionalFormatting>
  <conditionalFormatting sqref="I14:I23 I49 I77:I84">
    <cfRule type="cellIs" dxfId="112" priority="40" operator="greaterThan">
      <formula>1</formula>
    </cfRule>
  </conditionalFormatting>
  <conditionalFormatting sqref="I28:I37">
    <cfRule type="cellIs" dxfId="111" priority="18" operator="greaterThan">
      <formula>1</formula>
    </cfRule>
    <cfRule type="cellIs" dxfId="110" priority="39" operator="greaterThan">
      <formula>1</formula>
    </cfRule>
  </conditionalFormatting>
  <conditionalFormatting sqref="I42:I52">
    <cfRule type="cellIs" dxfId="109" priority="17" operator="greaterThan">
      <formula>1</formula>
    </cfRule>
    <cfRule type="cellIs" dxfId="108" priority="22" operator="greaterThan">
      <formula>1</formula>
    </cfRule>
    <cfRule type="cellIs" dxfId="107" priority="28" operator="greaterThan">
      <formula>1</formula>
    </cfRule>
    <cfRule type="cellIs" dxfId="106" priority="37" operator="greaterThan">
      <formula>1</formula>
    </cfRule>
    <cfRule type="cellIs" dxfId="105" priority="38" operator="greaterThan">
      <formula>1</formula>
    </cfRule>
  </conditionalFormatting>
  <conditionalFormatting sqref="I57:I66">
    <cfRule type="cellIs" dxfId="104" priority="34" operator="greaterThan">
      <formula>1</formula>
    </cfRule>
    <cfRule type="cellIs" dxfId="103" priority="36" operator="greaterThan">
      <formula>1</formula>
    </cfRule>
  </conditionalFormatting>
  <conditionalFormatting sqref="I68:I75">
    <cfRule type="cellIs" dxfId="102" priority="32" operator="greaterThan">
      <formula>1</formula>
    </cfRule>
    <cfRule type="cellIs" dxfId="101" priority="33" operator="greaterThan">
      <formula>1</formula>
    </cfRule>
    <cfRule type="cellIs" dxfId="100" priority="35" operator="greaterThan">
      <formula>1</formula>
    </cfRule>
  </conditionalFormatting>
  <conditionalFormatting sqref="H35:H37">
    <cfRule type="cellIs" dxfId="99" priority="8" operator="lessThan">
      <formula>0</formula>
    </cfRule>
    <cfRule type="cellIs" dxfId="98" priority="10" operator="lessThan">
      <formula>0</formula>
    </cfRule>
    <cfRule type="cellIs" dxfId="97" priority="12" operator="lessThan">
      <formula>0</formula>
    </cfRule>
    <cfRule type="cellIs" dxfId="96" priority="13" operator="lessThan">
      <formula>0</formula>
    </cfRule>
    <cfRule type="cellIs" dxfId="95" priority="14" operator="lessThan">
      <formula>0</formula>
    </cfRule>
    <cfRule type="cellIs" dxfId="94" priority="31" operator="greaterThan">
      <formula>$C$28</formula>
    </cfRule>
  </conditionalFormatting>
  <conditionalFormatting sqref="H35:H37">
    <cfRule type="cellIs" dxfId="93" priority="30" operator="lessThan">
      <formula>0</formula>
    </cfRule>
  </conditionalFormatting>
  <conditionalFormatting sqref="H42:H52">
    <cfRule type="cellIs" dxfId="92" priority="27" operator="lessThan">
      <formula>0</formula>
    </cfRule>
    <cfRule type="cellIs" dxfId="91" priority="29" operator="lessThan">
      <formula>0</formula>
    </cfRule>
  </conditionalFormatting>
  <conditionalFormatting sqref="H68:H75">
    <cfRule type="cellIs" dxfId="9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218</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219</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April!G14+(E14+F14)</f>
        <v>0</v>
      </c>
      <c r="H14" s="273">
        <f>C14-G14</f>
        <v>0</v>
      </c>
      <c r="I14" s="90" t="e">
        <f>G14/C14</f>
        <v>#DIV/0!</v>
      </c>
    </row>
    <row r="15" spans="1:15" x14ac:dyDescent="0.3">
      <c r="A15" s="86"/>
      <c r="B15" s="340">
        <f>Personnel!D13</f>
        <v>0</v>
      </c>
      <c r="C15" s="51">
        <f>Personnel!E18</f>
        <v>0</v>
      </c>
      <c r="D15" s="64"/>
      <c r="E15" s="407">
        <f t="shared" ref="E15:E23" si="0">ROUND(D15,2)</f>
        <v>0</v>
      </c>
      <c r="F15" s="272"/>
      <c r="G15" s="206">
        <f>April!G15+(E15+F15)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April!G16+(E16+F16)</f>
        <v>0</v>
      </c>
      <c r="H16" s="273">
        <f t="shared" si="1"/>
        <v>0</v>
      </c>
      <c r="I16" s="90" t="e">
        <f>G16/C16</f>
        <v>#DIV/0!</v>
      </c>
    </row>
    <row r="17" spans="1:10" x14ac:dyDescent="0.3">
      <c r="A17" s="86"/>
      <c r="B17" s="340">
        <f>Personnel!H13</f>
        <v>0</v>
      </c>
      <c r="C17" s="51">
        <f>Personnel!I18</f>
        <v>0</v>
      </c>
      <c r="D17" s="64"/>
      <c r="E17" s="407">
        <f t="shared" si="0"/>
        <v>0</v>
      </c>
      <c r="F17" s="272"/>
      <c r="G17" s="206">
        <f>April!G17+(E17+F17)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April!G18+(E18+F18)</f>
        <v>0</v>
      </c>
      <c r="H18" s="273">
        <f t="shared" si="1"/>
        <v>0</v>
      </c>
      <c r="I18" s="90" t="e">
        <f t="shared" si="2"/>
        <v>#DIV/0!</v>
      </c>
    </row>
    <row r="19" spans="1:10" x14ac:dyDescent="0.3">
      <c r="A19" s="86"/>
      <c r="B19" s="340">
        <f>Personnel!L13</f>
        <v>0</v>
      </c>
      <c r="C19" s="51">
        <f>Personnel!M18</f>
        <v>0</v>
      </c>
      <c r="D19" s="64"/>
      <c r="E19" s="407">
        <f t="shared" si="0"/>
        <v>0</v>
      </c>
      <c r="F19" s="272"/>
      <c r="G19" s="206">
        <f>April!G19+(E19+F19)</f>
        <v>0</v>
      </c>
      <c r="H19" s="273">
        <f t="shared" si="1"/>
        <v>0</v>
      </c>
      <c r="I19" s="90" t="e">
        <f t="shared" si="2"/>
        <v>#DIV/0!</v>
      </c>
    </row>
    <row r="20" spans="1:10" x14ac:dyDescent="0.3">
      <c r="A20" s="86"/>
      <c r="B20" s="340">
        <f>Personnel!N13</f>
        <v>0</v>
      </c>
      <c r="C20" s="51">
        <f>Personnel!O18</f>
        <v>0</v>
      </c>
      <c r="D20" s="64"/>
      <c r="E20" s="407">
        <f t="shared" si="0"/>
        <v>0</v>
      </c>
      <c r="F20" s="272"/>
      <c r="G20" s="206">
        <f>April!G20+(E20+F20)</f>
        <v>0</v>
      </c>
      <c r="H20" s="273">
        <f t="shared" si="1"/>
        <v>0</v>
      </c>
      <c r="I20" s="90" t="e">
        <f t="shared" si="2"/>
        <v>#DIV/0!</v>
      </c>
    </row>
    <row r="21" spans="1:10" x14ac:dyDescent="0.3">
      <c r="A21" s="86"/>
      <c r="B21" s="340">
        <f>Personnel!P13</f>
        <v>0</v>
      </c>
      <c r="C21" s="51">
        <f>Personnel!Q18</f>
        <v>0</v>
      </c>
      <c r="D21" s="64"/>
      <c r="E21" s="407">
        <f t="shared" si="0"/>
        <v>0</v>
      </c>
      <c r="F21" s="272"/>
      <c r="G21" s="206">
        <f>April!G21+(E21+F21)</f>
        <v>0</v>
      </c>
      <c r="H21" s="273">
        <f t="shared" si="1"/>
        <v>0</v>
      </c>
      <c r="I21" s="90" t="e">
        <f t="shared" si="2"/>
        <v>#DIV/0!</v>
      </c>
    </row>
    <row r="22" spans="1:10" x14ac:dyDescent="0.3">
      <c r="A22" s="86"/>
      <c r="B22" s="340">
        <f>Personnel!R13</f>
        <v>0</v>
      </c>
      <c r="C22" s="51">
        <f>Personnel!S18</f>
        <v>0</v>
      </c>
      <c r="D22" s="64"/>
      <c r="E22" s="407">
        <f t="shared" si="0"/>
        <v>0</v>
      </c>
      <c r="F22" s="272"/>
      <c r="G22" s="206">
        <f>April!G22+(E22+F22)</f>
        <v>0</v>
      </c>
      <c r="H22" s="273">
        <f t="shared" si="1"/>
        <v>0</v>
      </c>
      <c r="I22" s="90" t="e">
        <f t="shared" si="2"/>
        <v>#DIV/0!</v>
      </c>
      <c r="J22" s="46"/>
    </row>
    <row r="23" spans="1:10" x14ac:dyDescent="0.3">
      <c r="A23" s="86"/>
      <c r="B23" s="340">
        <f>Personnel!T13</f>
        <v>0</v>
      </c>
      <c r="C23" s="51">
        <f>Personnel!U18</f>
        <v>0</v>
      </c>
      <c r="D23" s="64"/>
      <c r="E23" s="407">
        <f t="shared" si="0"/>
        <v>0</v>
      </c>
      <c r="F23" s="272"/>
      <c r="G23" s="206">
        <f>April!G23+(E23+F23)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219</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April!G28+(E28+F28)</f>
        <v>0</v>
      </c>
      <c r="H28" s="281">
        <f>C28-G28</f>
        <v>0</v>
      </c>
      <c r="I28" s="90" t="e">
        <f>G28/C28</f>
        <v>#DIV/0!</v>
      </c>
    </row>
    <row r="29" spans="1:10" x14ac:dyDescent="0.3">
      <c r="A29" s="86"/>
      <c r="B29" s="340">
        <f>Personnel!D13</f>
        <v>0</v>
      </c>
      <c r="C29" s="7">
        <f>Personnel!E21</f>
        <v>0</v>
      </c>
      <c r="D29" s="282"/>
      <c r="E29" s="408">
        <f t="shared" si="3"/>
        <v>0</v>
      </c>
      <c r="F29" s="272"/>
      <c r="G29" s="280">
        <f>April!G29+(E29+F29)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April!G30+(E30+F30)</f>
        <v>0</v>
      </c>
      <c r="H30" s="281">
        <f t="shared" si="4"/>
        <v>0</v>
      </c>
      <c r="I30" s="90" t="e">
        <f t="shared" si="5"/>
        <v>#DIV/0!</v>
      </c>
    </row>
    <row r="31" spans="1:10" x14ac:dyDescent="0.3">
      <c r="A31" s="86"/>
      <c r="B31" s="340">
        <f>Personnel!H13</f>
        <v>0</v>
      </c>
      <c r="C31" s="7">
        <f>Personnel!I21</f>
        <v>0</v>
      </c>
      <c r="D31" s="282"/>
      <c r="E31" s="408">
        <f t="shared" si="3"/>
        <v>0</v>
      </c>
      <c r="F31" s="272"/>
      <c r="G31" s="280">
        <f>April!G31+(E31+F31)</f>
        <v>0</v>
      </c>
      <c r="H31" s="281">
        <f t="shared" si="4"/>
        <v>0</v>
      </c>
      <c r="I31" s="90" t="e">
        <f t="shared" si="5"/>
        <v>#DIV/0!</v>
      </c>
    </row>
    <row r="32" spans="1:10" x14ac:dyDescent="0.3">
      <c r="A32" s="86"/>
      <c r="B32" s="340">
        <f>Personnel!J13</f>
        <v>0</v>
      </c>
      <c r="C32" s="7">
        <f>Personnel!K21</f>
        <v>0</v>
      </c>
      <c r="D32" s="279"/>
      <c r="E32" s="408">
        <f t="shared" si="3"/>
        <v>0</v>
      </c>
      <c r="F32" s="272"/>
      <c r="G32" s="280">
        <f>April!G32+(E32+F32)</f>
        <v>0</v>
      </c>
      <c r="H32" s="281">
        <f t="shared" si="4"/>
        <v>0</v>
      </c>
      <c r="I32" s="90" t="e">
        <f t="shared" si="5"/>
        <v>#DIV/0!</v>
      </c>
    </row>
    <row r="33" spans="1:10" x14ac:dyDescent="0.3">
      <c r="A33" s="86"/>
      <c r="B33" s="340">
        <f>Personnel!L13</f>
        <v>0</v>
      </c>
      <c r="C33" s="7">
        <f>Personnel!M21</f>
        <v>0</v>
      </c>
      <c r="D33" s="282"/>
      <c r="E33" s="408">
        <f t="shared" si="3"/>
        <v>0</v>
      </c>
      <c r="F33" s="272"/>
      <c r="G33" s="280">
        <f>April!G33+(E33+F33)</f>
        <v>0</v>
      </c>
      <c r="H33" s="281">
        <f t="shared" si="4"/>
        <v>0</v>
      </c>
      <c r="I33" s="90" t="e">
        <f t="shared" si="5"/>
        <v>#DIV/0!</v>
      </c>
    </row>
    <row r="34" spans="1:10" x14ac:dyDescent="0.3">
      <c r="A34" s="86"/>
      <c r="B34" s="340">
        <f>Personnel!N13</f>
        <v>0</v>
      </c>
      <c r="C34" s="7">
        <f>Personnel!O21</f>
        <v>0</v>
      </c>
      <c r="D34" s="279"/>
      <c r="E34" s="408">
        <f t="shared" si="3"/>
        <v>0</v>
      </c>
      <c r="F34" s="272"/>
      <c r="G34" s="280">
        <f>April!G34+(E34+F34)</f>
        <v>0</v>
      </c>
      <c r="H34" s="281">
        <f t="shared" si="4"/>
        <v>0</v>
      </c>
      <c r="I34" s="90" t="e">
        <f t="shared" si="5"/>
        <v>#DIV/0!</v>
      </c>
    </row>
    <row r="35" spans="1:10" x14ac:dyDescent="0.3">
      <c r="A35" s="86"/>
      <c r="B35" s="340">
        <f>Personnel!P13</f>
        <v>0</v>
      </c>
      <c r="C35" s="7">
        <f>Personnel!Q21</f>
        <v>0</v>
      </c>
      <c r="D35" s="279"/>
      <c r="E35" s="408">
        <f t="shared" si="3"/>
        <v>0</v>
      </c>
      <c r="F35" s="272"/>
      <c r="G35" s="280">
        <f>April!G35+(E35+F35)</f>
        <v>0</v>
      </c>
      <c r="H35" s="281">
        <f t="shared" si="4"/>
        <v>0</v>
      </c>
      <c r="I35" s="90" t="e">
        <f t="shared" si="5"/>
        <v>#DIV/0!</v>
      </c>
    </row>
    <row r="36" spans="1:10" x14ac:dyDescent="0.3">
      <c r="A36" s="86"/>
      <c r="B36" s="340">
        <f>Personnel!R13</f>
        <v>0</v>
      </c>
      <c r="C36" s="14">
        <f>Personnel!S21</f>
        <v>0</v>
      </c>
      <c r="D36" s="279"/>
      <c r="E36" s="408">
        <f t="shared" si="3"/>
        <v>0</v>
      </c>
      <c r="F36" s="272"/>
      <c r="G36" s="280">
        <f>April!G36+(E36+F36)</f>
        <v>0</v>
      </c>
      <c r="H36" s="281">
        <f t="shared" si="4"/>
        <v>0</v>
      </c>
      <c r="I36" s="90" t="e">
        <f t="shared" si="5"/>
        <v>#DIV/0!</v>
      </c>
    </row>
    <row r="37" spans="1:10" x14ac:dyDescent="0.3">
      <c r="A37" s="86"/>
      <c r="B37" s="340">
        <f>Personnel!T13</f>
        <v>0</v>
      </c>
      <c r="C37" s="7">
        <f>Personnel!U21</f>
        <v>0</v>
      </c>
      <c r="D37" s="282"/>
      <c r="E37" s="408">
        <f t="shared" si="3"/>
        <v>0</v>
      </c>
      <c r="F37" s="272"/>
      <c r="G37" s="280">
        <f>April!G37+(E37+F37)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219</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April!G42+(E42+F42)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April!G43+(E43+F43)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April!G44+(E44+F44)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April!G45+(E45+F45)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April!G46+(E46+F46)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April!G47+(E47+F47)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April!G49+(E49+F49)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April!G50+(E50+F50)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April!G51+(E51+F51)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April!G52+(E52+F52)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219</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April!G57+(E57+F57)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April!G58+(E58+F58)</f>
        <v>0</v>
      </c>
      <c r="H58" s="38">
        <f t="shared" ref="H58:H59" si="10">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April!G59+(E59+F59)</f>
        <v>0</v>
      </c>
      <c r="H59" s="38">
        <f t="shared" si="10"/>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April!G60+(E60+F60)</f>
        <v>0</v>
      </c>
      <c r="H60" s="38">
        <f t="shared" ref="H60:H66" si="12">C60-G60</f>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April!G61+(E61+F61)</f>
        <v>0</v>
      </c>
      <c r="H61" s="38">
        <f t="shared" si="12"/>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April!G62+(E62+F62)</f>
        <v>0</v>
      </c>
      <c r="H62" s="38">
        <f t="shared" si="12"/>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April!G63+(E63+F63)</f>
        <v>0</v>
      </c>
      <c r="H63" s="38">
        <f t="shared" si="12"/>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April!G64+(E64+F64)</f>
        <v>0</v>
      </c>
      <c r="H64" s="38">
        <f t="shared" si="12"/>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April!G65+(E65+F65)</f>
        <v>0</v>
      </c>
      <c r="H65" s="38">
        <f t="shared" si="12"/>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April!G66+(E66+F66)</f>
        <v>0</v>
      </c>
      <c r="H66" s="38">
        <f t="shared" si="12"/>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April!G68+(E68+F68)</f>
        <v>0</v>
      </c>
      <c r="H68" s="329">
        <f>C68-G68</f>
        <v>0</v>
      </c>
      <c r="I68" s="99" t="e">
        <f t="shared" ref="I68:I75" si="13">G68/C68</f>
        <v>#DIV/0!</v>
      </c>
    </row>
    <row r="69" spans="1:9" s="328" customFormat="1" ht="13.8" x14ac:dyDescent="0.25">
      <c r="A69" s="334"/>
      <c r="B69" s="339" t="str">
        <f>'Line Item Budget'!A47</f>
        <v>Office Supplies</v>
      </c>
      <c r="C69" s="325">
        <f>'Line Item Budget'!D47</f>
        <v>0</v>
      </c>
      <c r="D69" s="332"/>
      <c r="E69" s="406">
        <f t="shared" si="9"/>
        <v>0</v>
      </c>
      <c r="F69" s="291"/>
      <c r="G69" s="338">
        <f>April!G69+(E69+F69)</f>
        <v>0</v>
      </c>
      <c r="H69" s="329">
        <f t="shared" ref="H69:H75" si="14">C69-G69</f>
        <v>0</v>
      </c>
      <c r="I69" s="335" t="e">
        <f t="shared" si="13"/>
        <v>#DIV/0!</v>
      </c>
    </row>
    <row r="70" spans="1:9" s="328" customFormat="1" ht="13.8" x14ac:dyDescent="0.25">
      <c r="A70" s="334"/>
      <c r="B70" s="339" t="str">
        <f>'Line Item Budget'!A48</f>
        <v>Patient Education Materials</v>
      </c>
      <c r="C70" s="325">
        <f>'Line Item Budget'!D48</f>
        <v>0</v>
      </c>
      <c r="D70" s="332"/>
      <c r="E70" s="406">
        <f t="shared" si="9"/>
        <v>0</v>
      </c>
      <c r="F70" s="291"/>
      <c r="G70" s="338">
        <f>April!G70+(E70+F70)</f>
        <v>0</v>
      </c>
      <c r="H70" s="329">
        <f t="shared" si="14"/>
        <v>0</v>
      </c>
      <c r="I70" s="335" t="e">
        <f t="shared" si="13"/>
        <v>#DIV/0!</v>
      </c>
    </row>
    <row r="71" spans="1:9" s="328" customFormat="1" ht="13.8" x14ac:dyDescent="0.25">
      <c r="A71" s="334"/>
      <c r="B71" s="339" t="str">
        <f>'Line Item Budget'!A49</f>
        <v>Postage and Delivery</v>
      </c>
      <c r="C71" s="325">
        <f>'Line Item Budget'!D49</f>
        <v>0</v>
      </c>
      <c r="D71" s="332"/>
      <c r="E71" s="406">
        <f t="shared" si="9"/>
        <v>0</v>
      </c>
      <c r="F71" s="291"/>
      <c r="G71" s="338">
        <f>April!G71+(E71+F71)</f>
        <v>0</v>
      </c>
      <c r="H71" s="329">
        <f t="shared" si="14"/>
        <v>0</v>
      </c>
      <c r="I71" s="335" t="e">
        <f t="shared" si="13"/>
        <v>#DIV/0!</v>
      </c>
    </row>
    <row r="72" spans="1:9" s="328" customFormat="1" ht="13.8" x14ac:dyDescent="0.25">
      <c r="A72" s="334"/>
      <c r="B72" s="344" t="str">
        <f>'Line Item Budget'!A50</f>
        <v>Other (define)</v>
      </c>
      <c r="C72" s="325">
        <f>'Line Item Budget'!D50</f>
        <v>0</v>
      </c>
      <c r="D72" s="333"/>
      <c r="E72" s="406">
        <f t="shared" si="9"/>
        <v>0</v>
      </c>
      <c r="F72" s="296"/>
      <c r="G72" s="338">
        <f>April!G72+(E72+F72)</f>
        <v>0</v>
      </c>
      <c r="H72" s="329">
        <f t="shared" si="14"/>
        <v>0</v>
      </c>
      <c r="I72" s="97" t="e">
        <f t="shared" si="13"/>
        <v>#DIV/0!</v>
      </c>
    </row>
    <row r="73" spans="1:9" s="328" customFormat="1" ht="13.8" x14ac:dyDescent="0.25">
      <c r="A73" s="334"/>
      <c r="B73" s="344" t="str">
        <f>'Line Item Budget'!A51</f>
        <v>Other (define)</v>
      </c>
      <c r="C73" s="325">
        <f>'Line Item Budget'!D51</f>
        <v>0</v>
      </c>
      <c r="D73" s="333"/>
      <c r="E73" s="406">
        <f t="shared" si="9"/>
        <v>0</v>
      </c>
      <c r="F73" s="296"/>
      <c r="G73" s="338">
        <f>April!G73+(E73+F73)</f>
        <v>0</v>
      </c>
      <c r="H73" s="329">
        <f t="shared" si="14"/>
        <v>0</v>
      </c>
      <c r="I73" s="97" t="e">
        <f t="shared" si="13"/>
        <v>#DIV/0!</v>
      </c>
    </row>
    <row r="74" spans="1:9" s="328" customFormat="1" ht="13.8" x14ac:dyDescent="0.25">
      <c r="A74" s="334"/>
      <c r="B74" s="344" t="str">
        <f>'Line Item Budget'!A52</f>
        <v>Other (define)</v>
      </c>
      <c r="C74" s="325">
        <f>'Line Item Budget'!D52</f>
        <v>0</v>
      </c>
      <c r="D74" s="333"/>
      <c r="E74" s="406">
        <f t="shared" si="9"/>
        <v>0</v>
      </c>
      <c r="F74" s="296"/>
      <c r="G74" s="338">
        <f>April!G74+(E74+F74)</f>
        <v>0</v>
      </c>
      <c r="H74" s="329">
        <f t="shared" si="14"/>
        <v>0</v>
      </c>
      <c r="I74" s="97" t="e">
        <f t="shared" si="13"/>
        <v>#DIV/0!</v>
      </c>
    </row>
    <row r="75" spans="1:9" s="328" customFormat="1" thickBot="1" x14ac:dyDescent="0.3">
      <c r="A75" s="334"/>
      <c r="B75" s="344" t="str">
        <f>'Line Item Budget'!A53</f>
        <v>Other (define)</v>
      </c>
      <c r="C75" s="325">
        <f>'Line Item Budget'!D53</f>
        <v>0</v>
      </c>
      <c r="D75" s="333"/>
      <c r="E75" s="406">
        <f t="shared" si="9"/>
        <v>0</v>
      </c>
      <c r="F75" s="296"/>
      <c r="G75" s="338">
        <f>April!G75+(E75+F75)</f>
        <v>0</v>
      </c>
      <c r="H75" s="329">
        <f t="shared" si="14"/>
        <v>0</v>
      </c>
      <c r="I75" s="97" t="e">
        <f t="shared" si="13"/>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April!G77+(E77+F77)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April!G78+(E78+F78)</f>
        <v>0</v>
      </c>
      <c r="H78" s="329">
        <f t="shared" ref="H78:H84" si="15">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April!G79+(E79+F79)</f>
        <v>0</v>
      </c>
      <c r="H79" s="329">
        <f t="shared" si="15"/>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April!G80+(E80+F80)</f>
        <v>0</v>
      </c>
      <c r="H80" s="329">
        <f t="shared" si="15"/>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April!G81+(E81+F81)</f>
        <v>0</v>
      </c>
      <c r="H81" s="329">
        <f t="shared" si="15"/>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April!G82+(E82+F82)</f>
        <v>0</v>
      </c>
      <c r="H82" s="329">
        <f t="shared" si="15"/>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April!G83+(E83+F83)</f>
        <v>0</v>
      </c>
      <c r="H83" s="329">
        <f t="shared" si="15"/>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April!G84+(E84+F84)</f>
        <v>0</v>
      </c>
      <c r="H84" s="329">
        <f t="shared" si="15"/>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219</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6">ROUND(D91,2)</f>
        <v>0</v>
      </c>
      <c r="F91" s="291"/>
      <c r="G91" s="210">
        <f>April!G91+(E91+F91)</f>
        <v>0</v>
      </c>
      <c r="H91" s="38">
        <f t="shared" ref="H91:H96" si="17">C91-G91</f>
        <v>0</v>
      </c>
      <c r="I91" s="105" t="e">
        <f t="shared" ref="I91:I96" si="18">G91/C91</f>
        <v>#DIV/0!</v>
      </c>
    </row>
    <row r="92" spans="1:10" s="328" customFormat="1" ht="13.8" x14ac:dyDescent="0.25">
      <c r="A92" s="334"/>
      <c r="B92" s="343" t="str">
        <f>'Line Item Budget'!A67</f>
        <v>Define -</v>
      </c>
      <c r="C92" s="8">
        <f>'Line Item Budget'!D67</f>
        <v>0</v>
      </c>
      <c r="D92" s="332"/>
      <c r="E92" s="405">
        <f t="shared" si="16"/>
        <v>0</v>
      </c>
      <c r="F92" s="291"/>
      <c r="G92" s="210">
        <f>April!G92+(E92+F92)</f>
        <v>0</v>
      </c>
      <c r="H92" s="38">
        <f t="shared" si="17"/>
        <v>0</v>
      </c>
      <c r="I92" s="105" t="e">
        <f t="shared" si="18"/>
        <v>#DIV/0!</v>
      </c>
    </row>
    <row r="93" spans="1:10" s="328" customFormat="1" ht="13.8" x14ac:dyDescent="0.25">
      <c r="A93" s="334"/>
      <c r="B93" s="343" t="str">
        <f>'Line Item Budget'!A68</f>
        <v>Define -</v>
      </c>
      <c r="C93" s="8">
        <f>'Line Item Budget'!D68</f>
        <v>0</v>
      </c>
      <c r="D93" s="332"/>
      <c r="E93" s="405">
        <f t="shared" si="16"/>
        <v>0</v>
      </c>
      <c r="F93" s="291"/>
      <c r="G93" s="210">
        <f>April!G93+(E93+F93)</f>
        <v>0</v>
      </c>
      <c r="H93" s="38">
        <f t="shared" si="17"/>
        <v>0</v>
      </c>
      <c r="I93" s="105" t="e">
        <f t="shared" si="18"/>
        <v>#DIV/0!</v>
      </c>
    </row>
    <row r="94" spans="1:10" s="328" customFormat="1" ht="13.8" x14ac:dyDescent="0.25">
      <c r="A94" s="334"/>
      <c r="B94" s="343" t="str">
        <f>'Line Item Budget'!A69</f>
        <v>Define -</v>
      </c>
      <c r="C94" s="8">
        <f>'Line Item Budget'!D69</f>
        <v>0</v>
      </c>
      <c r="D94" s="332"/>
      <c r="E94" s="405">
        <f t="shared" si="16"/>
        <v>0</v>
      </c>
      <c r="F94" s="291"/>
      <c r="G94" s="210">
        <f>April!G94+(E94+F94)</f>
        <v>0</v>
      </c>
      <c r="H94" s="38">
        <f t="shared" si="17"/>
        <v>0</v>
      </c>
      <c r="I94" s="105" t="e">
        <f t="shared" si="18"/>
        <v>#DIV/0!</v>
      </c>
    </row>
    <row r="95" spans="1:10" s="328" customFormat="1" ht="13.8" x14ac:dyDescent="0.25">
      <c r="A95" s="334"/>
      <c r="B95" s="343" t="str">
        <f>'Line Item Budget'!A70</f>
        <v>Define -</v>
      </c>
      <c r="C95" s="8">
        <f>'Line Item Budget'!D70</f>
        <v>0</v>
      </c>
      <c r="D95" s="332"/>
      <c r="E95" s="405">
        <f t="shared" si="16"/>
        <v>0</v>
      </c>
      <c r="F95" s="291"/>
      <c r="G95" s="210">
        <f>April!G95+(E95+F95)</f>
        <v>0</v>
      </c>
      <c r="H95" s="38">
        <f t="shared" si="17"/>
        <v>0</v>
      </c>
      <c r="I95" s="105" t="e">
        <f t="shared" si="18"/>
        <v>#DIV/0!</v>
      </c>
    </row>
    <row r="96" spans="1:10" s="328" customFormat="1" ht="13.8" x14ac:dyDescent="0.25">
      <c r="A96" s="334"/>
      <c r="B96" s="343" t="str">
        <f>'Line Item Budget'!A71</f>
        <v>Define -</v>
      </c>
      <c r="C96" s="8">
        <f>'Line Item Budget'!D71</f>
        <v>0</v>
      </c>
      <c r="D96" s="332"/>
      <c r="E96" s="405">
        <f t="shared" si="16"/>
        <v>0</v>
      </c>
      <c r="F96" s="291"/>
      <c r="G96" s="210">
        <f>April!G96+(E96+F96)</f>
        <v>0</v>
      </c>
      <c r="H96" s="38">
        <f t="shared" si="17"/>
        <v>0</v>
      </c>
      <c r="I96" s="105" t="e">
        <f t="shared" si="18"/>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89" priority="45" operator="lessThan">
      <formula>0</formula>
    </cfRule>
  </conditionalFormatting>
  <conditionalFormatting sqref="H25:H26">
    <cfRule type="cellIs" dxfId="88" priority="44" operator="lessThan">
      <formula>0</formula>
    </cfRule>
  </conditionalFormatting>
  <conditionalFormatting sqref="H57:H66">
    <cfRule type="cellIs" dxfId="87" priority="26" operator="lessThan">
      <formula>0</formula>
    </cfRule>
  </conditionalFormatting>
  <conditionalFormatting sqref="H91:H96">
    <cfRule type="cellIs" dxfId="86" priority="15" operator="lessThan">
      <formula>0</formula>
    </cfRule>
    <cfRule type="cellIs" dxfId="85" priority="20" operator="lessThan">
      <formula>0</formula>
    </cfRule>
    <cfRule type="cellIs" dxfId="84" priority="24" operator="lessThan">
      <formula>0</formula>
    </cfRule>
  </conditionalFormatting>
  <conditionalFormatting sqref="I91:I96">
    <cfRule type="cellIs" dxfId="83" priority="16" operator="greaterThan">
      <formula>1</formula>
    </cfRule>
    <cfRule type="cellIs" dxfId="82" priority="21" operator="greaterThan">
      <formula>1</formula>
    </cfRule>
  </conditionalFormatting>
  <conditionalFormatting sqref="H14:H23">
    <cfRule type="cellIs" dxfId="81" priority="9" operator="lessThan">
      <formula>0</formula>
    </cfRule>
    <cfRule type="cellIs" dxfId="80" priority="11" operator="lessThan">
      <formula>0</formula>
    </cfRule>
  </conditionalFormatting>
  <conditionalFormatting sqref="H28:H37">
    <cfRule type="cellIs" dxfId="79" priority="7" operator="lessThan">
      <formula>0</formula>
    </cfRule>
  </conditionalFormatting>
  <conditionalFormatting sqref="I50">
    <cfRule type="cellIs" dxfId="78" priority="6" operator="greaterThan">
      <formula>1</formula>
    </cfRule>
  </conditionalFormatting>
  <conditionalFormatting sqref="H50">
    <cfRule type="cellIs" dxfId="77" priority="5" operator="lessThan">
      <formula>0</formula>
    </cfRule>
  </conditionalFormatting>
  <conditionalFormatting sqref="I51">
    <cfRule type="cellIs" dxfId="76" priority="4" operator="greaterThan">
      <formula>1</formula>
    </cfRule>
  </conditionalFormatting>
  <conditionalFormatting sqref="H51">
    <cfRule type="cellIs" dxfId="75" priority="3" operator="lessThan">
      <formula>0</formula>
    </cfRule>
  </conditionalFormatting>
  <conditionalFormatting sqref="I52">
    <cfRule type="cellIs" dxfId="74" priority="2" operator="greaterThan">
      <formula>1</formula>
    </cfRule>
  </conditionalFormatting>
  <conditionalFormatting sqref="H52">
    <cfRule type="cellIs" dxfId="73" priority="1" operator="lessThan">
      <formula>0</formula>
    </cfRule>
  </conditionalFormatting>
  <conditionalFormatting sqref="H35:H38">
    <cfRule type="cellIs" dxfId="72" priority="43" operator="lessThan">
      <formula>0</formula>
    </cfRule>
  </conditionalFormatting>
  <conditionalFormatting sqref="H54">
    <cfRule type="cellIs" dxfId="71" priority="42" operator="lessThan">
      <formula>0</formula>
    </cfRule>
  </conditionalFormatting>
  <conditionalFormatting sqref="C11">
    <cfRule type="cellIs" dxfId="70" priority="19" operator="greaterThan">
      <formula>1</formula>
    </cfRule>
    <cfRule type="cellIs" dxfId="69" priority="23" operator="greaterThan">
      <formula>1</formula>
    </cfRule>
    <cfRule type="cellIs" dxfId="68" priority="41" operator="greaterThan">
      <formula>1</formula>
    </cfRule>
  </conditionalFormatting>
  <conditionalFormatting sqref="I14:I23 I49 I77:I84">
    <cfRule type="cellIs" dxfId="67" priority="40" operator="greaterThan">
      <formula>1</formula>
    </cfRule>
  </conditionalFormatting>
  <conditionalFormatting sqref="I28:I37">
    <cfRule type="cellIs" dxfId="66" priority="18" operator="greaterThan">
      <formula>1</formula>
    </cfRule>
    <cfRule type="cellIs" dxfId="65" priority="39" operator="greaterThan">
      <formula>1</formula>
    </cfRule>
  </conditionalFormatting>
  <conditionalFormatting sqref="I42:I52">
    <cfRule type="cellIs" dxfId="64" priority="17" operator="greaterThan">
      <formula>1</formula>
    </cfRule>
    <cfRule type="cellIs" dxfId="63" priority="22" operator="greaterThan">
      <formula>1</formula>
    </cfRule>
    <cfRule type="cellIs" dxfId="62" priority="28" operator="greaterThan">
      <formula>1</formula>
    </cfRule>
    <cfRule type="cellIs" dxfId="61" priority="37" operator="greaterThan">
      <formula>1</formula>
    </cfRule>
    <cfRule type="cellIs" dxfId="60" priority="38" operator="greaterThan">
      <formula>1</formula>
    </cfRule>
  </conditionalFormatting>
  <conditionalFormatting sqref="I57:I66">
    <cfRule type="cellIs" dxfId="59" priority="34" operator="greaterThan">
      <formula>1</formula>
    </cfRule>
    <cfRule type="cellIs" dxfId="58" priority="36" operator="greaterThan">
      <formula>1</formula>
    </cfRule>
  </conditionalFormatting>
  <conditionalFormatting sqref="I68:I75">
    <cfRule type="cellIs" dxfId="57" priority="32" operator="greaterThan">
      <formula>1</formula>
    </cfRule>
    <cfRule type="cellIs" dxfId="56" priority="33" operator="greaterThan">
      <formula>1</formula>
    </cfRule>
    <cfRule type="cellIs" dxfId="55" priority="35" operator="greaterThan">
      <formula>1</formula>
    </cfRule>
  </conditionalFormatting>
  <conditionalFormatting sqref="H35:H37">
    <cfRule type="cellIs" dxfId="54" priority="8" operator="lessThan">
      <formula>0</formula>
    </cfRule>
    <cfRule type="cellIs" dxfId="53" priority="10" operator="lessThan">
      <formula>0</formula>
    </cfRule>
    <cfRule type="cellIs" dxfId="52" priority="12" operator="lessThan">
      <formula>0</formula>
    </cfRule>
    <cfRule type="cellIs" dxfId="51" priority="13" operator="lessThan">
      <formula>0</formula>
    </cfRule>
    <cfRule type="cellIs" dxfId="50" priority="14" operator="lessThan">
      <formula>0</formula>
    </cfRule>
    <cfRule type="cellIs" dxfId="49" priority="31" operator="greaterThan">
      <formula>$C$28</formula>
    </cfRule>
  </conditionalFormatting>
  <conditionalFormatting sqref="H35:H37">
    <cfRule type="cellIs" dxfId="48" priority="30" operator="lessThan">
      <formula>0</formula>
    </cfRule>
  </conditionalFormatting>
  <conditionalFormatting sqref="H42:H52">
    <cfRule type="cellIs" dxfId="47" priority="27" operator="lessThan">
      <formula>0</formula>
    </cfRule>
    <cfRule type="cellIs" dxfId="46" priority="29" operator="lessThan">
      <formula>0</formula>
    </cfRule>
  </conditionalFormatting>
  <conditionalFormatting sqref="H68:H75">
    <cfRule type="cellIs" dxfId="4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D17" sqref="D17"/>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220</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170</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May!G14+(E14+F14)</f>
        <v>0</v>
      </c>
      <c r="H14" s="273">
        <f>C14-G14</f>
        <v>0</v>
      </c>
      <c r="I14" s="90" t="e">
        <f>G14/C14</f>
        <v>#DIV/0!</v>
      </c>
    </row>
    <row r="15" spans="1:15" x14ac:dyDescent="0.3">
      <c r="A15" s="86"/>
      <c r="B15" s="340">
        <f>Personnel!D13</f>
        <v>0</v>
      </c>
      <c r="C15" s="51">
        <f>Personnel!E18</f>
        <v>0</v>
      </c>
      <c r="D15" s="64"/>
      <c r="E15" s="407">
        <f t="shared" ref="E15:E23" si="0">ROUND(D15,2)</f>
        <v>0</v>
      </c>
      <c r="F15" s="272"/>
      <c r="G15" s="206">
        <f>May!G15+(E15+F15)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May!G16+(E16+F16)</f>
        <v>0</v>
      </c>
      <c r="H16" s="273">
        <f t="shared" si="1"/>
        <v>0</v>
      </c>
      <c r="I16" s="90" t="e">
        <f>G16/C16</f>
        <v>#DIV/0!</v>
      </c>
    </row>
    <row r="17" spans="1:10" x14ac:dyDescent="0.3">
      <c r="A17" s="86"/>
      <c r="B17" s="340">
        <f>Personnel!H13</f>
        <v>0</v>
      </c>
      <c r="C17" s="51">
        <f>Personnel!I18</f>
        <v>0</v>
      </c>
      <c r="D17" s="64"/>
      <c r="E17" s="407">
        <f t="shared" si="0"/>
        <v>0</v>
      </c>
      <c r="F17" s="272"/>
      <c r="G17" s="206">
        <f>May!G17+(E17+F17)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May!G18+(E18+F18)</f>
        <v>0</v>
      </c>
      <c r="H18" s="273">
        <f t="shared" si="1"/>
        <v>0</v>
      </c>
      <c r="I18" s="90" t="e">
        <f t="shared" si="2"/>
        <v>#DIV/0!</v>
      </c>
    </row>
    <row r="19" spans="1:10" x14ac:dyDescent="0.3">
      <c r="A19" s="86"/>
      <c r="B19" s="340">
        <f>Personnel!L13</f>
        <v>0</v>
      </c>
      <c r="C19" s="51">
        <f>Personnel!M18</f>
        <v>0</v>
      </c>
      <c r="D19" s="64"/>
      <c r="E19" s="407">
        <f t="shared" si="0"/>
        <v>0</v>
      </c>
      <c r="F19" s="272"/>
      <c r="G19" s="206">
        <f>May!G19+(E19+F19)</f>
        <v>0</v>
      </c>
      <c r="H19" s="273">
        <f t="shared" si="1"/>
        <v>0</v>
      </c>
      <c r="I19" s="90" t="e">
        <f t="shared" si="2"/>
        <v>#DIV/0!</v>
      </c>
    </row>
    <row r="20" spans="1:10" x14ac:dyDescent="0.3">
      <c r="A20" s="86"/>
      <c r="B20" s="340">
        <f>Personnel!N13</f>
        <v>0</v>
      </c>
      <c r="C20" s="51">
        <f>Personnel!O18</f>
        <v>0</v>
      </c>
      <c r="D20" s="64"/>
      <c r="E20" s="407">
        <f t="shared" si="0"/>
        <v>0</v>
      </c>
      <c r="F20" s="272"/>
      <c r="G20" s="206">
        <f>May!G20+(E20+F20)</f>
        <v>0</v>
      </c>
      <c r="H20" s="273">
        <f t="shared" si="1"/>
        <v>0</v>
      </c>
      <c r="I20" s="90" t="e">
        <f t="shared" si="2"/>
        <v>#DIV/0!</v>
      </c>
    </row>
    <row r="21" spans="1:10" x14ac:dyDescent="0.3">
      <c r="A21" s="86"/>
      <c r="B21" s="340">
        <f>Personnel!P13</f>
        <v>0</v>
      </c>
      <c r="C21" s="51">
        <f>Personnel!Q18</f>
        <v>0</v>
      </c>
      <c r="D21" s="64"/>
      <c r="E21" s="407">
        <f t="shared" si="0"/>
        <v>0</v>
      </c>
      <c r="F21" s="272"/>
      <c r="G21" s="206">
        <f>May!G21+(E21+F21)</f>
        <v>0</v>
      </c>
      <c r="H21" s="273">
        <f t="shared" si="1"/>
        <v>0</v>
      </c>
      <c r="I21" s="90" t="e">
        <f t="shared" si="2"/>
        <v>#DIV/0!</v>
      </c>
    </row>
    <row r="22" spans="1:10" x14ac:dyDescent="0.3">
      <c r="A22" s="86"/>
      <c r="B22" s="340">
        <f>Personnel!R13</f>
        <v>0</v>
      </c>
      <c r="C22" s="51">
        <f>Personnel!S18</f>
        <v>0</v>
      </c>
      <c r="D22" s="64"/>
      <c r="E22" s="407">
        <f t="shared" si="0"/>
        <v>0</v>
      </c>
      <c r="F22" s="272"/>
      <c r="G22" s="206">
        <f>May!G22+(E22+F22)</f>
        <v>0</v>
      </c>
      <c r="H22" s="273">
        <f t="shared" si="1"/>
        <v>0</v>
      </c>
      <c r="I22" s="90" t="e">
        <f t="shared" si="2"/>
        <v>#DIV/0!</v>
      </c>
      <c r="J22" s="46"/>
    </row>
    <row r="23" spans="1:10" x14ac:dyDescent="0.3">
      <c r="A23" s="86"/>
      <c r="B23" s="340">
        <f>Personnel!T13</f>
        <v>0</v>
      </c>
      <c r="C23" s="51">
        <f>Personnel!U18</f>
        <v>0</v>
      </c>
      <c r="D23" s="64"/>
      <c r="E23" s="407">
        <f t="shared" si="0"/>
        <v>0</v>
      </c>
      <c r="F23" s="272"/>
      <c r="G23" s="206">
        <f>May!G23+(E23+F23)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170</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May!G28+(E28+F28)</f>
        <v>0</v>
      </c>
      <c r="H28" s="281">
        <f>C28-G28</f>
        <v>0</v>
      </c>
      <c r="I28" s="90" t="e">
        <f>G28/C28</f>
        <v>#DIV/0!</v>
      </c>
    </row>
    <row r="29" spans="1:10" x14ac:dyDescent="0.3">
      <c r="A29" s="86"/>
      <c r="B29" s="340">
        <f>Personnel!D13</f>
        <v>0</v>
      </c>
      <c r="C29" s="7">
        <f>Personnel!E21</f>
        <v>0</v>
      </c>
      <c r="D29" s="282"/>
      <c r="E29" s="408">
        <f t="shared" si="3"/>
        <v>0</v>
      </c>
      <c r="F29" s="272"/>
      <c r="G29" s="280">
        <f>May!G29+(E29+F29)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May!G30+(E30+F30)</f>
        <v>0</v>
      </c>
      <c r="H30" s="281">
        <f t="shared" si="4"/>
        <v>0</v>
      </c>
      <c r="I30" s="90" t="e">
        <f t="shared" si="5"/>
        <v>#DIV/0!</v>
      </c>
    </row>
    <row r="31" spans="1:10" x14ac:dyDescent="0.3">
      <c r="A31" s="86"/>
      <c r="B31" s="340">
        <f>Personnel!H13</f>
        <v>0</v>
      </c>
      <c r="C31" s="7">
        <f>Personnel!I21</f>
        <v>0</v>
      </c>
      <c r="D31" s="282"/>
      <c r="E31" s="408">
        <f t="shared" si="3"/>
        <v>0</v>
      </c>
      <c r="F31" s="272"/>
      <c r="G31" s="280">
        <f>May!G31+(E31+F31)</f>
        <v>0</v>
      </c>
      <c r="H31" s="281">
        <f t="shared" si="4"/>
        <v>0</v>
      </c>
      <c r="I31" s="90" t="e">
        <f t="shared" si="5"/>
        <v>#DIV/0!</v>
      </c>
    </row>
    <row r="32" spans="1:10" x14ac:dyDescent="0.3">
      <c r="A32" s="86"/>
      <c r="B32" s="340">
        <f>Personnel!J13</f>
        <v>0</v>
      </c>
      <c r="C32" s="7">
        <f>Personnel!K21</f>
        <v>0</v>
      </c>
      <c r="D32" s="279"/>
      <c r="E32" s="408">
        <f t="shared" si="3"/>
        <v>0</v>
      </c>
      <c r="F32" s="272"/>
      <c r="G32" s="280">
        <f>May!G32+(E32+F32)</f>
        <v>0</v>
      </c>
      <c r="H32" s="281">
        <f t="shared" si="4"/>
        <v>0</v>
      </c>
      <c r="I32" s="90" t="e">
        <f t="shared" si="5"/>
        <v>#DIV/0!</v>
      </c>
    </row>
    <row r="33" spans="1:10" x14ac:dyDescent="0.3">
      <c r="A33" s="86"/>
      <c r="B33" s="340">
        <f>Personnel!L13</f>
        <v>0</v>
      </c>
      <c r="C33" s="7">
        <f>Personnel!M21</f>
        <v>0</v>
      </c>
      <c r="D33" s="282"/>
      <c r="E33" s="408">
        <f t="shared" si="3"/>
        <v>0</v>
      </c>
      <c r="F33" s="272"/>
      <c r="G33" s="280">
        <f>May!G33+(E33+F33)</f>
        <v>0</v>
      </c>
      <c r="H33" s="281">
        <f t="shared" si="4"/>
        <v>0</v>
      </c>
      <c r="I33" s="90" t="e">
        <f t="shared" si="5"/>
        <v>#DIV/0!</v>
      </c>
    </row>
    <row r="34" spans="1:10" x14ac:dyDescent="0.3">
      <c r="A34" s="86"/>
      <c r="B34" s="340">
        <f>Personnel!N13</f>
        <v>0</v>
      </c>
      <c r="C34" s="7">
        <f>Personnel!O21</f>
        <v>0</v>
      </c>
      <c r="D34" s="279"/>
      <c r="E34" s="408">
        <f t="shared" si="3"/>
        <v>0</v>
      </c>
      <c r="F34" s="272"/>
      <c r="G34" s="280">
        <f>May!G34+(E34+F34)</f>
        <v>0</v>
      </c>
      <c r="H34" s="281">
        <f t="shared" si="4"/>
        <v>0</v>
      </c>
      <c r="I34" s="90" t="e">
        <f t="shared" si="5"/>
        <v>#DIV/0!</v>
      </c>
    </row>
    <row r="35" spans="1:10" x14ac:dyDescent="0.3">
      <c r="A35" s="86"/>
      <c r="B35" s="340">
        <f>Personnel!P13</f>
        <v>0</v>
      </c>
      <c r="C35" s="7">
        <f>Personnel!Q21</f>
        <v>0</v>
      </c>
      <c r="D35" s="279"/>
      <c r="E35" s="408">
        <f t="shared" si="3"/>
        <v>0</v>
      </c>
      <c r="F35" s="272"/>
      <c r="G35" s="280">
        <f>May!G35+(E35+F35)</f>
        <v>0</v>
      </c>
      <c r="H35" s="281">
        <f t="shared" si="4"/>
        <v>0</v>
      </c>
      <c r="I35" s="90" t="e">
        <f t="shared" si="5"/>
        <v>#DIV/0!</v>
      </c>
    </row>
    <row r="36" spans="1:10" x14ac:dyDescent="0.3">
      <c r="A36" s="86"/>
      <c r="B36" s="340">
        <f>Personnel!R13</f>
        <v>0</v>
      </c>
      <c r="C36" s="14">
        <f>Personnel!S21</f>
        <v>0</v>
      </c>
      <c r="D36" s="279"/>
      <c r="E36" s="408">
        <f t="shared" si="3"/>
        <v>0</v>
      </c>
      <c r="F36" s="272"/>
      <c r="G36" s="280">
        <f>May!G36+(E36+F36)</f>
        <v>0</v>
      </c>
      <c r="H36" s="281">
        <f t="shared" si="4"/>
        <v>0</v>
      </c>
      <c r="I36" s="90" t="e">
        <f t="shared" si="5"/>
        <v>#DIV/0!</v>
      </c>
    </row>
    <row r="37" spans="1:10" x14ac:dyDescent="0.3">
      <c r="A37" s="86"/>
      <c r="B37" s="340">
        <f>Personnel!T13</f>
        <v>0</v>
      </c>
      <c r="C37" s="7">
        <f>Personnel!U21</f>
        <v>0</v>
      </c>
      <c r="D37" s="282"/>
      <c r="E37" s="408">
        <f t="shared" si="3"/>
        <v>0</v>
      </c>
      <c r="F37" s="272"/>
      <c r="G37" s="280">
        <f>May!G37+(E37+F37)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170</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May!G42+(E42+F42)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May!G43+(E43+F43)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May!G44+(E44+F44)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May!G45+(E45+F45)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May!G46+(E46+F46)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May!G47+(E47+F47)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May!G49+(E49+F49)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May!G50+(E50+F50)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May!G51+(E51+F51)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May!G52+(E52+F52)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170</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May!G57+(E57+F57)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May!G58+(E58+F58)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May!G59+(E59+F59)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May!G60+(E60+F60)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May!G61+(E61+F61)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May!G62+(E62+F62)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May!G63+(E63+F63)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May!G64+(E64+F64)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May!G65+(E65+F65)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May!G66+(E66+F66)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May!G68+(E68+F68)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May!G69+(E69+F69)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May!G70+(E70+F70)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May!G71+(E71+F71)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May!G72+(E72+F72)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May!G73+(E73+F73)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May!G74+(E74+F74)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May!G75+(E75+F75)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May!G77+(E77+F77)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May!G78+(E78+F78)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May!G79+(E79+F79)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May!G80+(E80+F80)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May!G81+(E81+F81)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May!G82+(E82+F82)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May!G83+(E83+F83)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May!G84+(E84+F84)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170</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May!G91+(E91+F91)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May!G92+(E92+F92)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May!G93+(E93+F93)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May!G94+(E94+F94)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May!G95+(E95+F95)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May!G96+(E96+F96)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44" priority="45" operator="lessThan">
      <formula>0</formula>
    </cfRule>
  </conditionalFormatting>
  <conditionalFormatting sqref="H25:H26">
    <cfRule type="cellIs" dxfId="43" priority="44" operator="lessThan">
      <formula>0</formula>
    </cfRule>
  </conditionalFormatting>
  <conditionalFormatting sqref="H57:H66">
    <cfRule type="cellIs" dxfId="42" priority="26" operator="lessThan">
      <formula>0</formula>
    </cfRule>
  </conditionalFormatting>
  <conditionalFormatting sqref="H91:H96">
    <cfRule type="cellIs" dxfId="41" priority="15" operator="lessThan">
      <formula>0</formula>
    </cfRule>
    <cfRule type="cellIs" dxfId="40" priority="20" operator="lessThan">
      <formula>0</formula>
    </cfRule>
    <cfRule type="cellIs" dxfId="39" priority="24" operator="lessThan">
      <formula>0</formula>
    </cfRule>
  </conditionalFormatting>
  <conditionalFormatting sqref="I91:I96">
    <cfRule type="cellIs" dxfId="38" priority="16" operator="greaterThan">
      <formula>1</formula>
    </cfRule>
    <cfRule type="cellIs" dxfId="37" priority="21" operator="greaterThan">
      <formula>1</formula>
    </cfRule>
  </conditionalFormatting>
  <conditionalFormatting sqref="H14:H23">
    <cfRule type="cellIs" dxfId="36" priority="9" operator="lessThan">
      <formula>0</formula>
    </cfRule>
    <cfRule type="cellIs" dxfId="35" priority="11" operator="lessThan">
      <formula>0</formula>
    </cfRule>
  </conditionalFormatting>
  <conditionalFormatting sqref="H28:H37">
    <cfRule type="cellIs" dxfId="34" priority="7" operator="lessThan">
      <formula>0</formula>
    </cfRule>
  </conditionalFormatting>
  <conditionalFormatting sqref="I50">
    <cfRule type="cellIs" dxfId="33" priority="6" operator="greaterThan">
      <formula>1</formula>
    </cfRule>
  </conditionalFormatting>
  <conditionalFormatting sqref="H50">
    <cfRule type="cellIs" dxfId="32" priority="5" operator="lessThan">
      <formula>0</formula>
    </cfRule>
  </conditionalFormatting>
  <conditionalFormatting sqref="I51">
    <cfRule type="cellIs" dxfId="31" priority="4" operator="greaterThan">
      <formula>1</formula>
    </cfRule>
  </conditionalFormatting>
  <conditionalFormatting sqref="H51">
    <cfRule type="cellIs" dxfId="30" priority="3" operator="lessThan">
      <formula>0</formula>
    </cfRule>
  </conditionalFormatting>
  <conditionalFormatting sqref="I52">
    <cfRule type="cellIs" dxfId="29" priority="2" operator="greaterThan">
      <formula>1</formula>
    </cfRule>
  </conditionalFormatting>
  <conditionalFormatting sqref="H52">
    <cfRule type="cellIs" dxfId="28" priority="1" operator="lessThan">
      <formula>0</formula>
    </cfRule>
  </conditionalFormatting>
  <conditionalFormatting sqref="H35:H38">
    <cfRule type="cellIs" dxfId="27" priority="43" operator="lessThan">
      <formula>0</formula>
    </cfRule>
  </conditionalFormatting>
  <conditionalFormatting sqref="H54">
    <cfRule type="cellIs" dxfId="26" priority="42" operator="lessThan">
      <formula>0</formula>
    </cfRule>
  </conditionalFormatting>
  <conditionalFormatting sqref="C11">
    <cfRule type="cellIs" dxfId="25" priority="19" operator="greaterThan">
      <formula>1</formula>
    </cfRule>
    <cfRule type="cellIs" dxfId="24" priority="23" operator="greaterThan">
      <formula>1</formula>
    </cfRule>
    <cfRule type="cellIs" dxfId="23" priority="41" operator="greaterThan">
      <formula>1</formula>
    </cfRule>
  </conditionalFormatting>
  <conditionalFormatting sqref="I14:I23 I49 I77:I84">
    <cfRule type="cellIs" dxfId="22" priority="40" operator="greaterThan">
      <formula>1</formula>
    </cfRule>
  </conditionalFormatting>
  <conditionalFormatting sqref="I28:I37">
    <cfRule type="cellIs" dxfId="21" priority="18" operator="greaterThan">
      <formula>1</formula>
    </cfRule>
    <cfRule type="cellIs" dxfId="20" priority="39" operator="greaterThan">
      <formula>1</formula>
    </cfRule>
  </conditionalFormatting>
  <conditionalFormatting sqref="I42:I52">
    <cfRule type="cellIs" dxfId="19" priority="17" operator="greaterThan">
      <formula>1</formula>
    </cfRule>
    <cfRule type="cellIs" dxfId="18" priority="22" operator="greaterThan">
      <formula>1</formula>
    </cfRule>
    <cfRule type="cellIs" dxfId="17" priority="28" operator="greaterThan">
      <formula>1</formula>
    </cfRule>
    <cfRule type="cellIs" dxfId="16" priority="37" operator="greaterThan">
      <formula>1</formula>
    </cfRule>
    <cfRule type="cellIs" dxfId="15" priority="38" operator="greaterThan">
      <formula>1</formula>
    </cfRule>
  </conditionalFormatting>
  <conditionalFormatting sqref="I57:I66">
    <cfRule type="cellIs" dxfId="14" priority="34" operator="greaterThan">
      <formula>1</formula>
    </cfRule>
    <cfRule type="cellIs" dxfId="13" priority="36" operator="greaterThan">
      <formula>1</formula>
    </cfRule>
  </conditionalFormatting>
  <conditionalFormatting sqref="I68:I75">
    <cfRule type="cellIs" dxfId="12" priority="32" operator="greaterThan">
      <formula>1</formula>
    </cfRule>
    <cfRule type="cellIs" dxfId="11" priority="33" operator="greaterThan">
      <formula>1</formula>
    </cfRule>
    <cfRule type="cellIs" dxfId="10" priority="35" operator="greaterThan">
      <formula>1</formula>
    </cfRule>
  </conditionalFormatting>
  <conditionalFormatting sqref="H35:H37">
    <cfRule type="cellIs" dxfId="9" priority="8" operator="lessThan">
      <formula>0</formula>
    </cfRule>
    <cfRule type="cellIs" dxfId="8" priority="10" operator="lessThan">
      <formula>0</formula>
    </cfRule>
    <cfRule type="cellIs" dxfId="7" priority="12" operator="lessThan">
      <formula>0</formula>
    </cfRule>
    <cfRule type="cellIs" dxfId="6" priority="13" operator="lessThan">
      <formula>0</formula>
    </cfRule>
    <cfRule type="cellIs" dxfId="5" priority="14" operator="lessThan">
      <formula>0</formula>
    </cfRule>
    <cfRule type="cellIs" dxfId="4" priority="31" operator="greaterThan">
      <formula>$C$28</formula>
    </cfRule>
  </conditionalFormatting>
  <conditionalFormatting sqref="H35:H37">
    <cfRule type="cellIs" dxfId="3" priority="30" operator="lessThan">
      <formula>0</formula>
    </cfRule>
  </conditionalFormatting>
  <conditionalFormatting sqref="H42:H52">
    <cfRule type="cellIs" dxfId="2" priority="27" operator="lessThan">
      <formula>0</formula>
    </cfRule>
    <cfRule type="cellIs" dxfId="1" priority="29" operator="lessThan">
      <formula>0</formula>
    </cfRule>
  </conditionalFormatting>
  <conditionalFormatting sqref="H68:H75">
    <cfRule type="cellIs" dxfId="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M73"/>
  <sheetViews>
    <sheetView zoomScaleNormal="100" workbookViewId="0">
      <selection activeCell="C63" sqref="C63"/>
    </sheetView>
  </sheetViews>
  <sheetFormatPr defaultColWidth="8.6640625" defaultRowHeight="13.2" x14ac:dyDescent="0.25"/>
  <cols>
    <col min="1" max="1" width="39.6640625" style="21" customWidth="1"/>
    <col min="2" max="2" width="11.6640625" style="21" customWidth="1"/>
    <col min="3" max="3" width="20.44140625" style="21" customWidth="1"/>
    <col min="4" max="4" width="20.44140625" style="66" hidden="1" customWidth="1"/>
    <col min="5" max="5" width="17.44140625" style="21" customWidth="1"/>
    <col min="6" max="9" width="8.6640625" style="21"/>
    <col min="10" max="10" width="11.88671875" style="21" customWidth="1"/>
    <col min="11" max="12" width="0" style="376" hidden="1" customWidth="1"/>
    <col min="13" max="13" width="0" style="21" hidden="1" customWidth="1"/>
    <col min="14" max="16384" width="8.6640625" style="21"/>
  </cols>
  <sheetData>
    <row r="1" spans="1:12" ht="13.8" x14ac:dyDescent="0.25">
      <c r="A1" s="458" t="str">
        <f>Personnel!A1</f>
        <v>N.C. Office of Rural Health</v>
      </c>
      <c r="B1" s="458"/>
      <c r="C1" s="458"/>
      <c r="D1" s="458"/>
      <c r="E1" s="458"/>
      <c r="F1" s="458"/>
      <c r="G1" s="458"/>
      <c r="H1" s="458"/>
      <c r="I1" s="458"/>
      <c r="J1" s="66"/>
    </row>
    <row r="2" spans="1:12" ht="13.8" x14ac:dyDescent="0.25">
      <c r="A2" s="458" t="str">
        <f>Personnel!A2</f>
        <v>SFY 2023 Medication Assistance Program 08/01/2022 - 07/31/2023</v>
      </c>
      <c r="B2" s="458"/>
      <c r="C2" s="458"/>
      <c r="D2" s="458"/>
      <c r="E2" s="458"/>
      <c r="F2" s="458"/>
      <c r="G2" s="458"/>
      <c r="H2" s="458"/>
      <c r="I2" s="458"/>
      <c r="J2" s="66"/>
    </row>
    <row r="3" spans="1:12" ht="17.399999999999999" x14ac:dyDescent="0.3">
      <c r="A3" s="459" t="s">
        <v>38</v>
      </c>
      <c r="B3" s="459"/>
      <c r="C3" s="459"/>
      <c r="D3" s="459"/>
      <c r="E3" s="459"/>
      <c r="F3" s="459"/>
      <c r="G3" s="459"/>
      <c r="H3" s="459"/>
      <c r="I3" s="459"/>
      <c r="J3" s="66"/>
    </row>
    <row r="4" spans="1:12" s="66" customFormat="1" ht="13.8" x14ac:dyDescent="0.25">
      <c r="A4" s="421"/>
      <c r="B4" s="421"/>
      <c r="C4" s="421"/>
      <c r="D4" s="421"/>
      <c r="K4" s="376"/>
      <c r="L4" s="376"/>
    </row>
    <row r="5" spans="1:12" s="66" customFormat="1" ht="13.8" x14ac:dyDescent="0.25">
      <c r="A5" s="252" t="s">
        <v>3</v>
      </c>
      <c r="B5" s="460">
        <f>Personnel!B5</f>
        <v>0</v>
      </c>
      <c r="C5" s="461"/>
      <c r="D5" s="373"/>
      <c r="K5" s="376"/>
      <c r="L5" s="376"/>
    </row>
    <row r="6" spans="1:12" s="66" customFormat="1" x14ac:dyDescent="0.25">
      <c r="A6" s="161"/>
      <c r="B6" s="161"/>
      <c r="C6" s="161"/>
      <c r="D6" s="161"/>
      <c r="K6" s="376"/>
      <c r="L6" s="376"/>
    </row>
    <row r="7" spans="1:12" ht="12.75" customHeight="1" x14ac:dyDescent="0.25">
      <c r="A7" s="472" t="s">
        <v>39</v>
      </c>
      <c r="B7" s="473"/>
      <c r="C7" s="473"/>
      <c r="D7" s="473"/>
      <c r="E7" s="473"/>
      <c r="F7" s="473"/>
      <c r="G7" s="473"/>
      <c r="H7" s="473"/>
      <c r="I7" s="474"/>
      <c r="J7" s="66"/>
    </row>
    <row r="8" spans="1:12" ht="12.75" customHeight="1" x14ac:dyDescent="0.25">
      <c r="A8" s="475"/>
      <c r="B8" s="476"/>
      <c r="C8" s="476"/>
      <c r="D8" s="476"/>
      <c r="E8" s="476"/>
      <c r="F8" s="476"/>
      <c r="G8" s="476"/>
      <c r="H8" s="476"/>
      <c r="I8" s="477"/>
      <c r="J8" s="66"/>
    </row>
    <row r="9" spans="1:12" ht="38.25" customHeight="1" x14ac:dyDescent="0.25">
      <c r="A9" s="478"/>
      <c r="B9" s="479"/>
      <c r="C9" s="479"/>
      <c r="D9" s="479"/>
      <c r="E9" s="479"/>
      <c r="F9" s="479"/>
      <c r="G9" s="479"/>
      <c r="H9" s="479"/>
      <c r="I9" s="480"/>
      <c r="J9" s="66"/>
    </row>
    <row r="10" spans="1:12" s="66" customFormat="1" ht="41.4" x14ac:dyDescent="0.25">
      <c r="A10" s="83"/>
      <c r="B10" s="83"/>
      <c r="C10" s="20" t="s">
        <v>40</v>
      </c>
      <c r="D10" s="20"/>
      <c r="K10" s="376"/>
      <c r="L10" s="376"/>
    </row>
    <row r="11" spans="1:12" ht="16.5" customHeight="1" x14ac:dyDescent="0.25">
      <c r="A11" s="81" t="s">
        <v>41</v>
      </c>
      <c r="B11" s="78"/>
      <c r="C11" s="79"/>
      <c r="D11" s="79"/>
      <c r="E11" s="66"/>
      <c r="F11" s="66"/>
      <c r="G11" s="66"/>
      <c r="H11" s="66"/>
      <c r="I11" s="66"/>
      <c r="J11" s="66"/>
    </row>
    <row r="12" spans="1:12" ht="28.5" customHeight="1" x14ac:dyDescent="0.25">
      <c r="A12" s="27" t="s">
        <v>42</v>
      </c>
      <c r="B12" s="66"/>
      <c r="C12" s="71"/>
      <c r="D12" s="371"/>
      <c r="E12" s="66"/>
      <c r="F12" s="66"/>
      <c r="G12" s="66"/>
      <c r="H12" s="66"/>
      <c r="I12" s="66"/>
      <c r="J12" s="66"/>
    </row>
    <row r="13" spans="1:12" ht="14.25" customHeight="1" x14ac:dyDescent="0.25">
      <c r="A13" s="27"/>
      <c r="B13" s="66"/>
      <c r="C13" s="22"/>
      <c r="D13" s="22"/>
      <c r="E13" s="66"/>
      <c r="F13" s="66"/>
      <c r="G13" s="66"/>
      <c r="H13" s="66"/>
      <c r="I13" s="66"/>
      <c r="J13" s="66"/>
    </row>
    <row r="14" spans="1:12" ht="14.25" customHeight="1" x14ac:dyDescent="0.25">
      <c r="A14" s="80" t="s">
        <v>43</v>
      </c>
      <c r="B14" s="78"/>
      <c r="C14" s="26"/>
      <c r="D14" s="26"/>
      <c r="E14" s="66"/>
      <c r="F14" s="66"/>
      <c r="G14" s="66"/>
      <c r="H14" s="66"/>
      <c r="I14" s="66"/>
      <c r="J14" s="66"/>
    </row>
    <row r="15" spans="1:12" s="66" customFormat="1" ht="31.5" customHeight="1" x14ac:dyDescent="0.25">
      <c r="A15" s="80"/>
      <c r="B15" s="78"/>
      <c r="C15" s="26"/>
      <c r="D15" s="26"/>
      <c r="K15" s="376"/>
      <c r="L15" s="376"/>
    </row>
    <row r="16" spans="1:12" ht="30.75" customHeight="1" x14ac:dyDescent="0.25">
      <c r="A16" s="218" t="s">
        <v>44</v>
      </c>
      <c r="B16" s="66"/>
      <c r="C16" s="22"/>
      <c r="D16" s="22"/>
      <c r="E16" s="66"/>
      <c r="F16" s="66"/>
      <c r="G16" s="66"/>
      <c r="H16" s="66"/>
      <c r="I16" s="66"/>
      <c r="J16" s="66"/>
    </row>
    <row r="17" spans="1:13" ht="30" customHeight="1" x14ac:dyDescent="0.3">
      <c r="A17" s="218" t="s">
        <v>45</v>
      </c>
      <c r="B17" s="308"/>
      <c r="C17" s="22"/>
      <c r="D17" s="22"/>
      <c r="E17" s="471"/>
      <c r="F17" s="471"/>
      <c r="G17" s="471"/>
      <c r="H17" s="471"/>
      <c r="I17" s="471"/>
      <c r="J17" s="471"/>
      <c r="M17" s="66"/>
    </row>
    <row r="18" spans="1:13" ht="29.25" customHeight="1" x14ac:dyDescent="0.3">
      <c r="A18" s="25" t="s">
        <v>46</v>
      </c>
      <c r="B18" s="309"/>
      <c r="C18" s="416">
        <f>Personnel!$V$18</f>
        <v>0</v>
      </c>
      <c r="D18" s="432"/>
      <c r="E18" s="471"/>
      <c r="F18" s="471"/>
      <c r="G18" s="471"/>
      <c r="H18" s="471"/>
      <c r="I18" s="471"/>
      <c r="J18" s="471"/>
      <c r="M18" s="66"/>
    </row>
    <row r="19" spans="1:13" ht="14.25" customHeight="1" x14ac:dyDescent="0.25">
      <c r="A19" s="25" t="s">
        <v>47</v>
      </c>
      <c r="B19" s="307"/>
      <c r="C19" s="416">
        <f>Personnel!$V$21</f>
        <v>0</v>
      </c>
      <c r="D19" s="432"/>
      <c r="E19" s="24"/>
      <c r="F19" s="66"/>
      <c r="G19" s="66"/>
      <c r="H19" s="66"/>
      <c r="I19" s="66"/>
      <c r="J19" s="66"/>
      <c r="M19" s="66"/>
    </row>
    <row r="20" spans="1:13" ht="112.5" customHeight="1" x14ac:dyDescent="0.25">
      <c r="A20" s="217" t="s">
        <v>48</v>
      </c>
      <c r="B20" s="70" t="s">
        <v>49</v>
      </c>
      <c r="C20" s="433"/>
      <c r="D20" s="433"/>
      <c r="E20" s="468" t="s">
        <v>50</v>
      </c>
      <c r="F20" s="469"/>
      <c r="G20" s="469"/>
      <c r="H20" s="469"/>
      <c r="I20" s="469"/>
      <c r="J20" s="470"/>
      <c r="M20" s="66"/>
    </row>
    <row r="21" spans="1:13" ht="26.25" customHeight="1" x14ac:dyDescent="0.25">
      <c r="A21" s="72" t="s">
        <v>51</v>
      </c>
      <c r="B21" s="386">
        <v>0</v>
      </c>
      <c r="C21" s="336">
        <v>0</v>
      </c>
      <c r="D21" s="416">
        <f>ROUND(C21,0)</f>
        <v>0</v>
      </c>
      <c r="E21" s="481" t="s">
        <v>52</v>
      </c>
      <c r="F21" s="482"/>
      <c r="G21" s="482"/>
      <c r="H21" s="482"/>
      <c r="I21" s="482"/>
      <c r="J21" s="482"/>
      <c r="K21" s="390">
        <f>ROUND((B21*12)/2080,2)</f>
        <v>0</v>
      </c>
      <c r="M21" s="66"/>
    </row>
    <row r="22" spans="1:13" ht="14.25" customHeight="1" x14ac:dyDescent="0.25">
      <c r="A22" s="72" t="s">
        <v>53</v>
      </c>
      <c r="B22" s="386">
        <v>0</v>
      </c>
      <c r="C22" s="336">
        <v>0</v>
      </c>
      <c r="D22" s="416">
        <f t="shared" ref="D22:D26" si="0">ROUND(C22,0)</f>
        <v>0</v>
      </c>
      <c r="E22" s="265"/>
      <c r="F22" s="266"/>
      <c r="G22" s="266"/>
      <c r="H22" s="266"/>
      <c r="I22" s="266"/>
      <c r="J22" s="267"/>
      <c r="K22" s="390">
        <f t="shared" ref="K22:K26" si="1">ROUND((B22*12)/2080,2)</f>
        <v>0</v>
      </c>
      <c r="M22" s="66"/>
    </row>
    <row r="23" spans="1:13" ht="14.25" customHeight="1" x14ac:dyDescent="0.25">
      <c r="A23" s="72" t="s">
        <v>54</v>
      </c>
      <c r="B23" s="386">
        <v>0</v>
      </c>
      <c r="C23" s="336">
        <v>0</v>
      </c>
      <c r="D23" s="416">
        <f t="shared" si="0"/>
        <v>0</v>
      </c>
      <c r="E23" s="265"/>
      <c r="F23" s="266"/>
      <c r="G23" s="266"/>
      <c r="H23" s="266"/>
      <c r="I23" s="266"/>
      <c r="J23" s="267"/>
      <c r="K23" s="390">
        <f t="shared" si="1"/>
        <v>0</v>
      </c>
      <c r="M23" s="66"/>
    </row>
    <row r="24" spans="1:13" ht="14.25" customHeight="1" x14ac:dyDescent="0.25">
      <c r="A24" s="72" t="s">
        <v>55</v>
      </c>
      <c r="B24" s="386">
        <v>0</v>
      </c>
      <c r="C24" s="336">
        <v>0</v>
      </c>
      <c r="D24" s="416">
        <f t="shared" si="0"/>
        <v>0</v>
      </c>
      <c r="E24" s="265"/>
      <c r="F24" s="266"/>
      <c r="G24" s="266"/>
      <c r="H24" s="266"/>
      <c r="I24" s="266"/>
      <c r="J24" s="267"/>
      <c r="K24" s="390">
        <f t="shared" si="1"/>
        <v>0</v>
      </c>
      <c r="M24" s="66"/>
    </row>
    <row r="25" spans="1:13" ht="14.25" customHeight="1" x14ac:dyDescent="0.25">
      <c r="A25" s="72" t="s">
        <v>56</v>
      </c>
      <c r="B25" s="386">
        <v>0</v>
      </c>
      <c r="C25" s="336">
        <v>0</v>
      </c>
      <c r="D25" s="416">
        <f t="shared" si="0"/>
        <v>0</v>
      </c>
      <c r="E25" s="265"/>
      <c r="F25" s="266"/>
      <c r="G25" s="266"/>
      <c r="H25" s="266"/>
      <c r="I25" s="266"/>
      <c r="J25" s="267"/>
      <c r="K25" s="390">
        <f t="shared" si="1"/>
        <v>0</v>
      </c>
      <c r="M25" s="66"/>
    </row>
    <row r="26" spans="1:13" ht="14.25" customHeight="1" x14ac:dyDescent="0.25">
      <c r="A26" s="72" t="s">
        <v>57</v>
      </c>
      <c r="B26" s="386">
        <v>0</v>
      </c>
      <c r="C26" s="336">
        <v>0</v>
      </c>
      <c r="D26" s="416">
        <f t="shared" si="0"/>
        <v>0</v>
      </c>
      <c r="E26" s="268"/>
      <c r="F26" s="269"/>
      <c r="G26" s="269"/>
      <c r="H26" s="269"/>
      <c r="I26" s="269"/>
      <c r="J26" s="270"/>
      <c r="K26" s="390">
        <f t="shared" si="1"/>
        <v>0</v>
      </c>
      <c r="L26" s="391">
        <f>ROUND(SUM(K21:K26),2)</f>
        <v>0</v>
      </c>
      <c r="M26" s="388" t="s">
        <v>58</v>
      </c>
    </row>
    <row r="27" spans="1:13" s="215" customFormat="1" ht="38.25" customHeight="1" x14ac:dyDescent="0.25">
      <c r="A27" s="216" t="s">
        <v>59</v>
      </c>
      <c r="B27" s="305" t="s">
        <v>49</v>
      </c>
      <c r="C27" s="434" t="s">
        <v>60</v>
      </c>
      <c r="D27" s="435"/>
      <c r="E27" s="399"/>
      <c r="F27" s="392"/>
      <c r="G27" s="392"/>
      <c r="H27" s="392"/>
      <c r="I27" s="392"/>
      <c r="J27" s="392"/>
      <c r="K27" s="392"/>
      <c r="L27" s="392"/>
    </row>
    <row r="28" spans="1:13" ht="30.6" customHeight="1" x14ac:dyDescent="0.25">
      <c r="A28" s="73" t="s">
        <v>61</v>
      </c>
      <c r="B28" s="386">
        <v>0</v>
      </c>
      <c r="C28" s="436">
        <v>0</v>
      </c>
      <c r="D28" s="416">
        <f>ROUND(C28,0)</f>
        <v>0</v>
      </c>
      <c r="E28" s="462" t="s">
        <v>62</v>
      </c>
      <c r="F28" s="463"/>
      <c r="G28" s="463"/>
      <c r="H28" s="463"/>
      <c r="I28" s="463"/>
      <c r="J28" s="464"/>
      <c r="K28" s="390">
        <f>ROUND((B28*12)/2080,2)</f>
        <v>0</v>
      </c>
      <c r="M28" s="66"/>
    </row>
    <row r="29" spans="1:13" s="66" customFormat="1" ht="14.25" customHeight="1" x14ac:dyDescent="0.25">
      <c r="A29" s="73" t="s">
        <v>63</v>
      </c>
      <c r="B29" s="386">
        <v>0</v>
      </c>
      <c r="C29" s="436">
        <v>0</v>
      </c>
      <c r="D29" s="416">
        <f t="shared" ref="D29:D31" si="2">ROUND(C29,0)</f>
        <v>0</v>
      </c>
      <c r="E29" s="265"/>
      <c r="F29" s="266"/>
      <c r="G29" s="266"/>
      <c r="H29" s="266"/>
      <c r="I29" s="266"/>
      <c r="J29" s="267"/>
      <c r="K29" s="390">
        <f t="shared" ref="K29:K31" si="3">ROUND((B29*12)/2080,2)</f>
        <v>0</v>
      </c>
      <c r="L29" s="376"/>
    </row>
    <row r="30" spans="1:13" s="66" customFormat="1" ht="14.25" customHeight="1" x14ac:dyDescent="0.25">
      <c r="A30" s="73" t="s">
        <v>64</v>
      </c>
      <c r="B30" s="386">
        <v>0</v>
      </c>
      <c r="C30" s="436">
        <v>0</v>
      </c>
      <c r="D30" s="416">
        <f t="shared" si="2"/>
        <v>0</v>
      </c>
      <c r="E30" s="265"/>
      <c r="F30" s="266"/>
      <c r="G30" s="266"/>
      <c r="H30" s="266"/>
      <c r="I30" s="266"/>
      <c r="J30" s="267"/>
      <c r="K30" s="390">
        <f t="shared" si="3"/>
        <v>0</v>
      </c>
      <c r="L30" s="376"/>
    </row>
    <row r="31" spans="1:13" s="66" customFormat="1" ht="14.25" customHeight="1" x14ac:dyDescent="0.25">
      <c r="A31" s="73" t="s">
        <v>65</v>
      </c>
      <c r="B31" s="386">
        <v>0</v>
      </c>
      <c r="C31" s="436">
        <v>0</v>
      </c>
      <c r="D31" s="416">
        <f t="shared" si="2"/>
        <v>0</v>
      </c>
      <c r="E31" s="268"/>
      <c r="F31" s="269"/>
      <c r="G31" s="269"/>
      <c r="H31" s="269"/>
      <c r="I31" s="269"/>
      <c r="J31" s="270"/>
      <c r="K31" s="390">
        <f t="shared" si="3"/>
        <v>0</v>
      </c>
      <c r="L31" s="391">
        <f>ROUND(SUM(K28:K31),2)</f>
        <v>0</v>
      </c>
      <c r="M31" s="388" t="s">
        <v>66</v>
      </c>
    </row>
    <row r="32" spans="1:13" s="66" customFormat="1" ht="14.25" customHeight="1" x14ac:dyDescent="0.25">
      <c r="A32" s="72"/>
      <c r="B32" s="82"/>
      <c r="C32" s="433"/>
      <c r="D32" s="437"/>
      <c r="E32" s="376"/>
      <c r="F32" s="376"/>
      <c r="G32" s="376"/>
      <c r="H32" s="376"/>
      <c r="I32" s="376"/>
      <c r="J32" s="376"/>
      <c r="K32" s="376"/>
      <c r="L32" s="376"/>
    </row>
    <row r="33" spans="1:12" ht="14.25" customHeight="1" x14ac:dyDescent="0.25">
      <c r="A33" s="377" t="s">
        <v>67</v>
      </c>
      <c r="B33" s="112"/>
      <c r="C33" s="113"/>
      <c r="D33" s="374"/>
      <c r="E33" s="376"/>
      <c r="F33" s="376"/>
      <c r="G33" s="376"/>
      <c r="H33" s="376"/>
      <c r="I33" s="376"/>
      <c r="J33" s="376"/>
    </row>
    <row r="34" spans="1:12" ht="14.25" customHeight="1" x14ac:dyDescent="0.25">
      <c r="A34" s="67" t="s">
        <v>68</v>
      </c>
      <c r="B34" s="66"/>
      <c r="C34" s="336"/>
      <c r="D34" s="375">
        <f>ROUND(C34,0)</f>
        <v>0</v>
      </c>
      <c r="E34" s="483" t="s">
        <v>69</v>
      </c>
      <c r="F34" s="484"/>
      <c r="G34" s="484"/>
      <c r="H34" s="484"/>
      <c r="I34" s="484"/>
      <c r="J34" s="485"/>
      <c r="K34" s="393"/>
    </row>
    <row r="35" spans="1:12" s="66" customFormat="1" ht="14.25" customHeight="1" x14ac:dyDescent="0.25">
      <c r="A35" s="67" t="s">
        <v>70</v>
      </c>
      <c r="C35" s="336">
        <v>0</v>
      </c>
      <c r="D35" s="375">
        <f t="shared" ref="D35:D43" si="4">ROUND(C35,0)</f>
        <v>0</v>
      </c>
      <c r="E35" s="486" t="s">
        <v>71</v>
      </c>
      <c r="F35" s="484"/>
      <c r="G35" s="484"/>
      <c r="H35" s="484"/>
      <c r="I35" s="484"/>
      <c r="J35" s="485"/>
      <c r="K35" s="393"/>
      <c r="L35" s="376"/>
    </row>
    <row r="36" spans="1:12" ht="14.25" customHeight="1" x14ac:dyDescent="0.25">
      <c r="A36" s="67" t="s">
        <v>72</v>
      </c>
      <c r="B36" s="66"/>
      <c r="C36" s="336">
        <v>0</v>
      </c>
      <c r="D36" s="375">
        <f t="shared" si="4"/>
        <v>0</v>
      </c>
      <c r="E36" s="483" t="s">
        <v>73</v>
      </c>
      <c r="F36" s="484"/>
      <c r="G36" s="484"/>
      <c r="H36" s="484"/>
      <c r="I36" s="484"/>
      <c r="J36" s="485"/>
      <c r="K36" s="393"/>
    </row>
    <row r="37" spans="1:12" ht="14.25" customHeight="1" x14ac:dyDescent="0.25">
      <c r="A37" s="67" t="s">
        <v>74</v>
      </c>
      <c r="B37" s="66"/>
      <c r="C37" s="336">
        <v>0</v>
      </c>
      <c r="D37" s="375">
        <f t="shared" si="4"/>
        <v>0</v>
      </c>
      <c r="E37" s="483" t="s">
        <v>75</v>
      </c>
      <c r="F37" s="487"/>
      <c r="G37" s="487"/>
      <c r="H37" s="487"/>
      <c r="I37" s="487"/>
      <c r="J37" s="488"/>
      <c r="K37" s="393"/>
    </row>
    <row r="38" spans="1:12" ht="39.75" customHeight="1" x14ac:dyDescent="0.25">
      <c r="A38" s="67" t="s">
        <v>76</v>
      </c>
      <c r="B38" s="66"/>
      <c r="C38" s="336">
        <v>0</v>
      </c>
      <c r="D38" s="375">
        <f t="shared" si="4"/>
        <v>0</v>
      </c>
      <c r="E38" s="452" t="s">
        <v>77</v>
      </c>
      <c r="F38" s="456"/>
      <c r="G38" s="456"/>
      <c r="H38" s="456"/>
      <c r="I38" s="456"/>
      <c r="J38" s="457"/>
      <c r="K38" s="394"/>
    </row>
    <row r="39" spans="1:12" ht="25.5" customHeight="1" x14ac:dyDescent="0.25">
      <c r="A39" s="67" t="s">
        <v>78</v>
      </c>
      <c r="B39" s="66"/>
      <c r="C39" s="336">
        <v>0</v>
      </c>
      <c r="D39" s="375">
        <f t="shared" si="4"/>
        <v>0</v>
      </c>
      <c r="E39" s="452" t="s">
        <v>79</v>
      </c>
      <c r="F39" s="453"/>
      <c r="G39" s="453"/>
      <c r="H39" s="453"/>
      <c r="I39" s="453"/>
      <c r="J39" s="454"/>
      <c r="K39" s="393"/>
    </row>
    <row r="40" spans="1:12" ht="14.25" customHeight="1" x14ac:dyDescent="0.25">
      <c r="A40" s="73" t="s">
        <v>80</v>
      </c>
      <c r="B40" s="66"/>
      <c r="C40" s="336">
        <v>0</v>
      </c>
      <c r="D40" s="375">
        <f t="shared" si="4"/>
        <v>0</v>
      </c>
      <c r="E40" s="400" t="s">
        <v>81</v>
      </c>
      <c r="F40" s="401"/>
      <c r="G40" s="401"/>
      <c r="H40" s="401"/>
      <c r="I40" s="401"/>
      <c r="J40" s="402"/>
      <c r="K40" s="393"/>
    </row>
    <row r="41" spans="1:12" ht="14.25" customHeight="1" x14ac:dyDescent="0.25">
      <c r="A41" s="73" t="s">
        <v>80</v>
      </c>
      <c r="B41" s="66"/>
      <c r="C41" s="336">
        <v>0</v>
      </c>
      <c r="D41" s="375">
        <f t="shared" si="4"/>
        <v>0</v>
      </c>
      <c r="E41" s="403"/>
      <c r="F41" s="401"/>
      <c r="G41" s="401"/>
      <c r="H41" s="401"/>
      <c r="I41" s="401"/>
      <c r="J41" s="402"/>
      <c r="K41" s="393"/>
    </row>
    <row r="42" spans="1:12" ht="14.25" customHeight="1" x14ac:dyDescent="0.25">
      <c r="A42" s="73" t="s">
        <v>80</v>
      </c>
      <c r="B42" s="66"/>
      <c r="C42" s="336">
        <v>0</v>
      </c>
      <c r="D42" s="375">
        <f t="shared" si="4"/>
        <v>0</v>
      </c>
      <c r="E42" s="403"/>
      <c r="F42" s="401"/>
      <c r="G42" s="401"/>
      <c r="H42" s="401"/>
      <c r="I42" s="401"/>
      <c r="J42" s="402"/>
      <c r="K42" s="393"/>
    </row>
    <row r="43" spans="1:12" ht="14.25" customHeight="1" x14ac:dyDescent="0.25">
      <c r="A43" s="73" t="s">
        <v>80</v>
      </c>
      <c r="B43" s="66"/>
      <c r="C43" s="336">
        <v>0</v>
      </c>
      <c r="D43" s="375">
        <f t="shared" si="4"/>
        <v>0</v>
      </c>
      <c r="E43" s="403"/>
      <c r="F43" s="401"/>
      <c r="G43" s="401"/>
      <c r="H43" s="401"/>
      <c r="I43" s="401"/>
      <c r="J43" s="402"/>
      <c r="K43" s="393"/>
    </row>
    <row r="44" spans="1:12" s="66" customFormat="1" ht="14.25" customHeight="1" x14ac:dyDescent="0.25">
      <c r="A44" s="73"/>
      <c r="C44" s="433"/>
      <c r="D44" s="437"/>
      <c r="E44" s="376"/>
      <c r="F44" s="376"/>
      <c r="G44" s="376"/>
      <c r="H44" s="376"/>
      <c r="I44" s="376"/>
      <c r="J44" s="376"/>
      <c r="K44" s="376"/>
      <c r="L44" s="376"/>
    </row>
    <row r="45" spans="1:12" ht="14.25" customHeight="1" x14ac:dyDescent="0.25">
      <c r="A45" s="68" t="s">
        <v>82</v>
      </c>
      <c r="B45" s="66"/>
      <c r="C45" s="433"/>
      <c r="D45" s="437"/>
      <c r="E45" s="376"/>
      <c r="F45" s="376"/>
      <c r="G45" s="376"/>
      <c r="H45" s="376"/>
      <c r="I45" s="376"/>
      <c r="J45" s="376"/>
    </row>
    <row r="46" spans="1:12" ht="13.8" x14ac:dyDescent="0.25">
      <c r="A46" s="246" t="s">
        <v>83</v>
      </c>
      <c r="B46" s="66"/>
      <c r="C46" s="336"/>
      <c r="D46" s="375">
        <f>ROUND(C46,0)</f>
        <v>0</v>
      </c>
      <c r="E46" s="400" t="s">
        <v>84</v>
      </c>
      <c r="F46" s="401"/>
      <c r="G46" s="401"/>
      <c r="H46" s="401"/>
      <c r="I46" s="401"/>
      <c r="J46" s="402"/>
    </row>
    <row r="47" spans="1:12" ht="14.25" customHeight="1" x14ac:dyDescent="0.25">
      <c r="A47" s="67" t="s">
        <v>85</v>
      </c>
      <c r="B47" s="66"/>
      <c r="C47" s="336">
        <v>0</v>
      </c>
      <c r="D47" s="375">
        <f t="shared" ref="D47:D53" si="5">ROUND(C47,0)</f>
        <v>0</v>
      </c>
      <c r="E47" s="403" t="s">
        <v>86</v>
      </c>
      <c r="F47" s="401"/>
      <c r="G47" s="401"/>
      <c r="H47" s="401"/>
      <c r="I47" s="401"/>
      <c r="J47" s="402"/>
    </row>
    <row r="48" spans="1:12" ht="27" customHeight="1" x14ac:dyDescent="0.25">
      <c r="A48" s="67" t="s">
        <v>87</v>
      </c>
      <c r="B48" s="66"/>
      <c r="C48" s="336">
        <v>0</v>
      </c>
      <c r="D48" s="375">
        <f t="shared" si="5"/>
        <v>0</v>
      </c>
      <c r="E48" s="455" t="s">
        <v>88</v>
      </c>
      <c r="F48" s="456"/>
      <c r="G48" s="456"/>
      <c r="H48" s="456"/>
      <c r="I48" s="456"/>
      <c r="J48" s="457"/>
    </row>
    <row r="49" spans="1:12" ht="14.25" customHeight="1" x14ac:dyDescent="0.25">
      <c r="A49" s="67" t="s">
        <v>89</v>
      </c>
      <c r="B49" s="66"/>
      <c r="C49" s="336"/>
      <c r="D49" s="375">
        <f t="shared" si="5"/>
        <v>0</v>
      </c>
      <c r="E49" s="403" t="s">
        <v>90</v>
      </c>
      <c r="F49" s="401"/>
      <c r="G49" s="401"/>
      <c r="H49" s="401"/>
      <c r="I49" s="401"/>
      <c r="J49" s="402"/>
    </row>
    <row r="50" spans="1:12" s="66" customFormat="1" ht="14.25" customHeight="1" x14ac:dyDescent="0.25">
      <c r="A50" s="73" t="s">
        <v>80</v>
      </c>
      <c r="C50" s="336">
        <v>0</v>
      </c>
      <c r="D50" s="375">
        <f t="shared" si="5"/>
        <v>0</v>
      </c>
      <c r="E50" s="403" t="s">
        <v>91</v>
      </c>
      <c r="F50" s="401"/>
      <c r="G50" s="401"/>
      <c r="H50" s="401"/>
      <c r="I50" s="401"/>
      <c r="J50" s="402"/>
      <c r="K50" s="376"/>
      <c r="L50" s="376"/>
    </row>
    <row r="51" spans="1:12" s="66" customFormat="1" ht="14.25" customHeight="1" x14ac:dyDescent="0.25">
      <c r="A51" s="73" t="s">
        <v>80</v>
      </c>
      <c r="C51" s="336">
        <v>0</v>
      </c>
      <c r="D51" s="375">
        <f t="shared" si="5"/>
        <v>0</v>
      </c>
      <c r="E51" s="403"/>
      <c r="F51" s="401"/>
      <c r="G51" s="401"/>
      <c r="H51" s="401"/>
      <c r="I51" s="401"/>
      <c r="J51" s="402"/>
      <c r="K51" s="376"/>
      <c r="L51" s="376"/>
    </row>
    <row r="52" spans="1:12" s="66" customFormat="1" ht="14.25" customHeight="1" x14ac:dyDescent="0.25">
      <c r="A52" s="73" t="s">
        <v>80</v>
      </c>
      <c r="C52" s="336">
        <v>0</v>
      </c>
      <c r="D52" s="375">
        <f t="shared" si="5"/>
        <v>0</v>
      </c>
      <c r="E52" s="403"/>
      <c r="F52" s="401"/>
      <c r="G52" s="401"/>
      <c r="H52" s="401"/>
      <c r="I52" s="401"/>
      <c r="J52" s="402"/>
      <c r="K52" s="376"/>
      <c r="L52" s="376"/>
    </row>
    <row r="53" spans="1:12" ht="14.25" customHeight="1" x14ac:dyDescent="0.25">
      <c r="A53" s="73" t="s">
        <v>80</v>
      </c>
      <c r="B53" s="66"/>
      <c r="C53" s="336">
        <v>0</v>
      </c>
      <c r="D53" s="375">
        <f t="shared" si="5"/>
        <v>0</v>
      </c>
      <c r="E53" s="403"/>
      <c r="F53" s="401"/>
      <c r="G53" s="401"/>
      <c r="H53" s="401"/>
      <c r="I53" s="401"/>
      <c r="J53" s="402"/>
    </row>
    <row r="54" spans="1:12" ht="14.25" customHeight="1" x14ac:dyDescent="0.25">
      <c r="A54" s="67"/>
      <c r="B54" s="66"/>
      <c r="C54" s="433"/>
      <c r="D54" s="437"/>
      <c r="E54" s="376"/>
      <c r="F54" s="376"/>
      <c r="G54" s="376"/>
      <c r="H54" s="376"/>
      <c r="I54" s="376"/>
      <c r="J54" s="376"/>
    </row>
    <row r="55" spans="1:12" ht="14.25" customHeight="1" x14ac:dyDescent="0.25">
      <c r="A55" s="377" t="s">
        <v>92</v>
      </c>
      <c r="B55" s="112"/>
      <c r="C55" s="113"/>
      <c r="D55" s="374"/>
      <c r="E55" s="376"/>
      <c r="F55" s="376"/>
      <c r="G55" s="376"/>
      <c r="H55" s="376"/>
      <c r="I55" s="376"/>
      <c r="J55" s="376"/>
    </row>
    <row r="56" spans="1:12" ht="42" customHeight="1" x14ac:dyDescent="0.25">
      <c r="A56" s="69" t="s">
        <v>93</v>
      </c>
      <c r="B56" s="66"/>
      <c r="C56" s="336">
        <v>0</v>
      </c>
      <c r="D56" s="375">
        <f>ROUND(C56,0)</f>
        <v>0</v>
      </c>
      <c r="E56" s="452" t="s">
        <v>94</v>
      </c>
      <c r="F56" s="456"/>
      <c r="G56" s="456"/>
      <c r="H56" s="456"/>
      <c r="I56" s="456"/>
      <c r="J56" s="457"/>
    </row>
    <row r="57" spans="1:12" ht="14.25" customHeight="1" x14ac:dyDescent="0.25">
      <c r="A57" s="69" t="s">
        <v>95</v>
      </c>
      <c r="B57" s="66"/>
      <c r="C57" s="336">
        <v>0</v>
      </c>
      <c r="D57" s="375">
        <f t="shared" ref="D57:D63" si="6">ROUND(C57,0)</f>
        <v>0</v>
      </c>
      <c r="E57" s="452" t="s">
        <v>96</v>
      </c>
      <c r="F57" s="456"/>
      <c r="G57" s="456"/>
      <c r="H57" s="456"/>
      <c r="I57" s="456"/>
      <c r="J57" s="457"/>
    </row>
    <row r="58" spans="1:12" ht="27.75" customHeight="1" x14ac:dyDescent="0.25">
      <c r="A58" s="69" t="s">
        <v>97</v>
      </c>
      <c r="B58" s="66"/>
      <c r="C58" s="336">
        <v>0</v>
      </c>
      <c r="D58" s="375">
        <f t="shared" si="6"/>
        <v>0</v>
      </c>
      <c r="E58" s="455" t="s">
        <v>98</v>
      </c>
      <c r="F58" s="456"/>
      <c r="G58" s="456"/>
      <c r="H58" s="456"/>
      <c r="I58" s="456"/>
      <c r="J58" s="457"/>
    </row>
    <row r="59" spans="1:12" ht="27.6" x14ac:dyDescent="0.25">
      <c r="A59" s="246" t="s">
        <v>99</v>
      </c>
      <c r="B59" s="66"/>
      <c r="C59" s="336"/>
      <c r="D59" s="375">
        <f t="shared" si="6"/>
        <v>0</v>
      </c>
      <c r="E59" s="452" t="s">
        <v>100</v>
      </c>
      <c r="F59" s="453"/>
      <c r="G59" s="453"/>
      <c r="H59" s="453"/>
      <c r="I59" s="453"/>
      <c r="J59" s="454"/>
    </row>
    <row r="60" spans="1:12" s="66" customFormat="1" ht="13.8" x14ac:dyDescent="0.25">
      <c r="A60" s="73" t="s">
        <v>101</v>
      </c>
      <c r="C60" s="336">
        <v>0</v>
      </c>
      <c r="D60" s="375">
        <f t="shared" si="6"/>
        <v>0</v>
      </c>
      <c r="E60" s="452" t="s">
        <v>102</v>
      </c>
      <c r="F60" s="453"/>
      <c r="G60" s="453"/>
      <c r="H60" s="453"/>
      <c r="I60" s="453"/>
      <c r="J60" s="454"/>
      <c r="K60" s="376"/>
      <c r="L60" s="376"/>
    </row>
    <row r="61" spans="1:12" s="66" customFormat="1" ht="13.8" x14ac:dyDescent="0.25">
      <c r="A61" s="73" t="s">
        <v>103</v>
      </c>
      <c r="C61" s="416">
        <v>3000</v>
      </c>
      <c r="D61" s="375">
        <f t="shared" si="6"/>
        <v>3000</v>
      </c>
      <c r="E61" s="418"/>
      <c r="F61" s="419"/>
      <c r="G61" s="419"/>
      <c r="H61" s="419"/>
      <c r="I61" s="419"/>
      <c r="J61" s="420"/>
      <c r="K61" s="376"/>
      <c r="L61" s="376"/>
    </row>
    <row r="62" spans="1:12" s="66" customFormat="1" ht="13.8" x14ac:dyDescent="0.25">
      <c r="A62" s="73" t="s">
        <v>80</v>
      </c>
      <c r="C62" s="336">
        <v>0</v>
      </c>
      <c r="D62" s="375">
        <f t="shared" si="6"/>
        <v>0</v>
      </c>
      <c r="E62" s="418"/>
      <c r="F62" s="419"/>
      <c r="G62" s="419"/>
      <c r="H62" s="419"/>
      <c r="I62" s="419"/>
      <c r="J62" s="420"/>
      <c r="K62" s="376"/>
      <c r="L62" s="376"/>
    </row>
    <row r="63" spans="1:12" ht="14.25" customHeight="1" x14ac:dyDescent="0.25">
      <c r="A63" s="73" t="s">
        <v>80</v>
      </c>
      <c r="B63" s="66"/>
      <c r="C63" s="336">
        <v>0</v>
      </c>
      <c r="D63" s="375">
        <f t="shared" si="6"/>
        <v>0</v>
      </c>
      <c r="E63" s="455"/>
      <c r="F63" s="456"/>
      <c r="G63" s="456"/>
      <c r="H63" s="456"/>
      <c r="I63" s="456"/>
      <c r="J63" s="457"/>
    </row>
    <row r="64" spans="1:12" x14ac:dyDescent="0.25">
      <c r="A64" s="66"/>
      <c r="B64" s="66"/>
      <c r="C64" s="66"/>
      <c r="D64" s="376"/>
      <c r="E64" s="376"/>
      <c r="F64" s="376"/>
      <c r="G64" s="376"/>
      <c r="H64" s="376"/>
      <c r="I64" s="376"/>
      <c r="J64" s="376"/>
    </row>
    <row r="65" spans="1:10" ht="14.25" customHeight="1" x14ac:dyDescent="0.25">
      <c r="A65" s="377" t="s">
        <v>104</v>
      </c>
      <c r="B65" s="112"/>
      <c r="C65" s="113"/>
      <c r="D65" s="374"/>
      <c r="E65" s="404"/>
      <c r="F65" s="404"/>
      <c r="G65" s="404"/>
      <c r="H65" s="404"/>
      <c r="I65" s="404"/>
      <c r="J65" s="404"/>
    </row>
    <row r="66" spans="1:10" ht="39.75" customHeight="1" x14ac:dyDescent="0.25">
      <c r="A66" s="72" t="s">
        <v>105</v>
      </c>
      <c r="B66" s="66"/>
      <c r="C66" s="336">
        <v>0</v>
      </c>
      <c r="D66" s="416">
        <f>ROUND(C66,0)</f>
        <v>0</v>
      </c>
      <c r="E66" s="465" t="s">
        <v>106</v>
      </c>
      <c r="F66" s="466"/>
      <c r="G66" s="466"/>
      <c r="H66" s="466"/>
      <c r="I66" s="466"/>
      <c r="J66" s="467"/>
    </row>
    <row r="67" spans="1:10" ht="14.25" customHeight="1" x14ac:dyDescent="0.25">
      <c r="A67" s="72" t="s">
        <v>105</v>
      </c>
      <c r="B67" s="66"/>
      <c r="C67" s="336">
        <v>0</v>
      </c>
      <c r="D67" s="416">
        <f t="shared" ref="D67:D71" si="7">ROUND(C67,0)</f>
        <v>0</v>
      </c>
      <c r="E67" s="265"/>
      <c r="F67" s="266"/>
      <c r="G67" s="266"/>
      <c r="H67" s="266"/>
      <c r="I67" s="266"/>
      <c r="J67" s="267"/>
    </row>
    <row r="68" spans="1:10" ht="14.25" customHeight="1" x14ac:dyDescent="0.25">
      <c r="A68" s="72" t="s">
        <v>105</v>
      </c>
      <c r="B68" s="66"/>
      <c r="C68" s="336">
        <v>0</v>
      </c>
      <c r="D68" s="416">
        <f t="shared" si="7"/>
        <v>0</v>
      </c>
      <c r="E68" s="265"/>
      <c r="F68" s="266"/>
      <c r="G68" s="266"/>
      <c r="H68" s="266"/>
      <c r="I68" s="266"/>
      <c r="J68" s="267"/>
    </row>
    <row r="69" spans="1:10" ht="14.25" customHeight="1" x14ac:dyDescent="0.25">
      <c r="A69" s="72" t="s">
        <v>105</v>
      </c>
      <c r="B69" s="66"/>
      <c r="C69" s="336">
        <v>0</v>
      </c>
      <c r="D69" s="416">
        <f t="shared" si="7"/>
        <v>0</v>
      </c>
      <c r="E69" s="265"/>
      <c r="F69" s="266"/>
      <c r="G69" s="266"/>
      <c r="H69" s="266"/>
      <c r="I69" s="266"/>
      <c r="J69" s="267"/>
    </row>
    <row r="70" spans="1:10" ht="14.25" customHeight="1" x14ac:dyDescent="0.25">
      <c r="A70" s="72" t="s">
        <v>105</v>
      </c>
      <c r="B70" s="66"/>
      <c r="C70" s="336">
        <v>0</v>
      </c>
      <c r="D70" s="416">
        <f t="shared" si="7"/>
        <v>0</v>
      </c>
      <c r="E70" s="265"/>
      <c r="F70" s="266"/>
      <c r="G70" s="266"/>
      <c r="H70" s="266"/>
      <c r="I70" s="266"/>
      <c r="J70" s="267"/>
    </row>
    <row r="71" spans="1:10" ht="14.25" customHeight="1" x14ac:dyDescent="0.25">
      <c r="A71" s="72" t="s">
        <v>105</v>
      </c>
      <c r="B71" s="66"/>
      <c r="C71" s="336">
        <v>0</v>
      </c>
      <c r="D71" s="416">
        <f t="shared" si="7"/>
        <v>0</v>
      </c>
      <c r="E71" s="268"/>
      <c r="F71" s="269"/>
      <c r="G71" s="269"/>
      <c r="H71" s="269"/>
      <c r="I71" s="269"/>
      <c r="J71" s="270"/>
    </row>
    <row r="72" spans="1:10" ht="14.25" customHeight="1" x14ac:dyDescent="0.25">
      <c r="A72" s="67"/>
      <c r="B72" s="66"/>
      <c r="C72" s="433"/>
      <c r="D72" s="433"/>
      <c r="E72" s="66"/>
      <c r="F72" s="66"/>
      <c r="G72" s="66"/>
      <c r="H72" s="66"/>
      <c r="I72" s="66"/>
      <c r="J72" s="66"/>
    </row>
    <row r="73" spans="1:10" ht="14.25" customHeight="1" x14ac:dyDescent="0.25">
      <c r="A73" s="23" t="s">
        <v>107</v>
      </c>
      <c r="B73" s="66"/>
      <c r="C73" s="114">
        <f>ROUND(SUM(C18:C19)+SUM(D21:D26)+SUM(D34:D43)+SUM(D46:D53)+SUM(D56:D63)+SUM(D66:D71)+SUM(D28:D31),2)</f>
        <v>3000</v>
      </c>
      <c r="D73" s="372"/>
      <c r="E73" s="66"/>
      <c r="F73" s="66"/>
      <c r="G73" s="66"/>
      <c r="H73" s="66"/>
      <c r="I73" s="66"/>
      <c r="J73" s="66"/>
    </row>
  </sheetData>
  <sheetProtection algorithmName="SHA-512" hashValue="f9vT5fnYWbBOnkfhvrGp1/9Gd0456rK09DMoJrdkoMRPscvRsm/Exo6ncqnwHLXCo9hlYEre3ZzJKsrGj8gydw==" saltValue="uFkD9CmyVVgXYvDFRqEUQA=="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24">
    <mergeCell ref="E66:J66"/>
    <mergeCell ref="E20:J20"/>
    <mergeCell ref="E17:J17"/>
    <mergeCell ref="E18:J18"/>
    <mergeCell ref="A7:I9"/>
    <mergeCell ref="E58:J58"/>
    <mergeCell ref="E59:J59"/>
    <mergeCell ref="E56:J56"/>
    <mergeCell ref="E63:J63"/>
    <mergeCell ref="E57:J57"/>
    <mergeCell ref="E21:J21"/>
    <mergeCell ref="E38:J38"/>
    <mergeCell ref="E34:J34"/>
    <mergeCell ref="E35:J35"/>
    <mergeCell ref="E36:J36"/>
    <mergeCell ref="E37:J37"/>
    <mergeCell ref="E60:J60"/>
    <mergeCell ref="E48:J48"/>
    <mergeCell ref="A1:I1"/>
    <mergeCell ref="A2:I2"/>
    <mergeCell ref="A3:I3"/>
    <mergeCell ref="B5:C5"/>
    <mergeCell ref="E39:J39"/>
    <mergeCell ref="E28:J28"/>
  </mergeCells>
  <conditionalFormatting sqref="C12 C73 B27:C27 B21:D26 B28:D31 C66:D71">
    <cfRule type="cellIs" dxfId="550" priority="8" stopIfTrue="1" operator="lessThanOrEqual">
      <formula>0</formula>
    </cfRule>
  </conditionalFormatting>
  <conditionalFormatting sqref="C29:D29">
    <cfRule type="cellIs" dxfId="549" priority="6" stopIfTrue="1" operator="lessThanOrEqual">
      <formula>0</formula>
    </cfRule>
  </conditionalFormatting>
  <conditionalFormatting sqref="C30:D30">
    <cfRule type="cellIs" dxfId="548" priority="5" stopIfTrue="1" operator="lessThanOrEqual">
      <formula>0</formula>
    </cfRule>
  </conditionalFormatting>
  <conditionalFormatting sqref="C31:D31">
    <cfRule type="cellIs" dxfId="547" priority="4" stopIfTrue="1" operator="lessThanOrEqual">
      <formula>0</formula>
    </cfRule>
  </conditionalFormatting>
  <conditionalFormatting sqref="C34:D43">
    <cfRule type="cellIs" dxfId="546" priority="3" stopIfTrue="1" operator="lessThanOrEqual">
      <formula>0</formula>
    </cfRule>
  </conditionalFormatting>
  <conditionalFormatting sqref="C46:D53">
    <cfRule type="cellIs" dxfId="545" priority="2" stopIfTrue="1" operator="lessThanOrEqual">
      <formula>0</formula>
    </cfRule>
  </conditionalFormatting>
  <conditionalFormatting sqref="C56:D63">
    <cfRule type="cellIs" dxfId="544" priority="1"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6 E28:J31 E34:J43 E46:J53 E56:J63 E66:J71" xr:uid="{5B24AF1B-F243-49D4-BBE4-EED007D5317D}"/>
    <dataValidation allowBlank="1" showInputMessage="1" showErrorMessage="1" promptTitle="Grant Request" prompt="Enter the annual funding amount requested (up to $150,000)." sqref="C12" xr:uid="{0A13B3F5-8F23-4315-874B-63CAD08BBA58}"/>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DDA5-6EC5-4CFE-9E67-85831CB78E72}">
  <dimension ref="A1:G17"/>
  <sheetViews>
    <sheetView tabSelected="1" workbookViewId="0">
      <selection activeCell="A12" sqref="A12:F17"/>
    </sheetView>
  </sheetViews>
  <sheetFormatPr defaultRowHeight="14.4" x14ac:dyDescent="0.3"/>
  <cols>
    <col min="1" max="1" width="59.33203125" customWidth="1"/>
    <col min="2" max="2" width="16.33203125" customWidth="1"/>
    <col min="3" max="7" width="16.5546875" customWidth="1"/>
  </cols>
  <sheetData>
    <row r="1" spans="1:7" ht="30" customHeight="1" x14ac:dyDescent="0.4">
      <c r="A1" s="426" t="s">
        <v>108</v>
      </c>
      <c r="B1" s="490" t="s">
        <v>109</v>
      </c>
      <c r="C1" s="491"/>
      <c r="D1" s="491"/>
      <c r="E1" s="491"/>
      <c r="F1" s="491"/>
      <c r="G1" s="491"/>
    </row>
    <row r="2" spans="1:7" ht="46.5" customHeight="1" x14ac:dyDescent="0.3">
      <c r="A2" s="427"/>
      <c r="B2" s="429" t="s">
        <v>110</v>
      </c>
      <c r="C2" s="429" t="s">
        <v>111</v>
      </c>
      <c r="D2" s="429" t="s">
        <v>112</v>
      </c>
      <c r="E2" s="429" t="s">
        <v>113</v>
      </c>
      <c r="F2" s="429" t="s">
        <v>114</v>
      </c>
      <c r="G2" s="429" t="s">
        <v>115</v>
      </c>
    </row>
    <row r="3" spans="1:7" ht="18" x14ac:dyDescent="0.35">
      <c r="A3" s="428" t="s">
        <v>116</v>
      </c>
      <c r="B3" s="430"/>
      <c r="C3" s="430"/>
      <c r="D3" s="430"/>
      <c r="E3" s="430"/>
      <c r="F3" s="430"/>
      <c r="G3" s="430"/>
    </row>
    <row r="4" spans="1:7" ht="36" x14ac:dyDescent="0.35">
      <c r="A4" s="428" t="s">
        <v>117</v>
      </c>
      <c r="B4" s="430"/>
      <c r="C4" s="430"/>
      <c r="D4" s="430"/>
      <c r="E4" s="430"/>
      <c r="F4" s="430"/>
      <c r="G4" s="430"/>
    </row>
    <row r="5" spans="1:7" ht="18" x14ac:dyDescent="0.35">
      <c r="A5" s="428" t="s">
        <v>118</v>
      </c>
      <c r="B5" s="430"/>
      <c r="C5" s="430"/>
      <c r="D5" s="430"/>
      <c r="E5" s="430"/>
      <c r="F5" s="430"/>
      <c r="G5" s="430"/>
    </row>
    <row r="6" spans="1:7" ht="36" x14ac:dyDescent="0.35">
      <c r="A6" s="428" t="s">
        <v>119</v>
      </c>
      <c r="B6" s="430"/>
      <c r="C6" s="430"/>
      <c r="D6" s="430"/>
      <c r="E6" s="430"/>
      <c r="F6" s="430"/>
      <c r="G6" s="430"/>
    </row>
    <row r="7" spans="1:7" ht="18" x14ac:dyDescent="0.35">
      <c r="A7" s="428" t="s">
        <v>120</v>
      </c>
      <c r="B7" s="430"/>
      <c r="C7" s="430"/>
      <c r="D7" s="430"/>
      <c r="E7" s="430"/>
      <c r="F7" s="430"/>
      <c r="G7" s="430"/>
    </row>
    <row r="8" spans="1:7" ht="18" x14ac:dyDescent="0.35">
      <c r="A8" s="428" t="s">
        <v>121</v>
      </c>
      <c r="B8" s="431">
        <f t="shared" ref="B8:G8" si="0">SUM(B3:B7)</f>
        <v>0</v>
      </c>
      <c r="C8" s="431">
        <f t="shared" si="0"/>
        <v>0</v>
      </c>
      <c r="D8" s="431">
        <f t="shared" si="0"/>
        <v>0</v>
      </c>
      <c r="E8" s="431">
        <f t="shared" si="0"/>
        <v>0</v>
      </c>
      <c r="F8" s="431">
        <f t="shared" si="0"/>
        <v>0</v>
      </c>
      <c r="G8" s="431">
        <f t="shared" si="0"/>
        <v>0</v>
      </c>
    </row>
    <row r="12" spans="1:7" x14ac:dyDescent="0.3">
      <c r="A12" s="489" t="s">
        <v>122</v>
      </c>
      <c r="B12" s="489"/>
      <c r="C12" s="489"/>
      <c r="D12" s="489"/>
      <c r="E12" s="489"/>
      <c r="F12" s="489"/>
    </row>
    <row r="13" spans="1:7" x14ac:dyDescent="0.3">
      <c r="A13" s="489"/>
      <c r="B13" s="489"/>
      <c r="C13" s="489"/>
      <c r="D13" s="489"/>
      <c r="E13" s="489"/>
      <c r="F13" s="489"/>
    </row>
    <row r="14" spans="1:7" x14ac:dyDescent="0.3">
      <c r="A14" s="489"/>
      <c r="B14" s="489"/>
      <c r="C14" s="489"/>
      <c r="D14" s="489"/>
      <c r="E14" s="489"/>
      <c r="F14" s="489"/>
    </row>
    <row r="15" spans="1:7" x14ac:dyDescent="0.3">
      <c r="A15" s="489"/>
      <c r="B15" s="489"/>
      <c r="C15" s="489"/>
      <c r="D15" s="489"/>
      <c r="E15" s="489"/>
      <c r="F15" s="489"/>
    </row>
    <row r="16" spans="1:7" x14ac:dyDescent="0.3">
      <c r="A16" s="489"/>
      <c r="B16" s="489"/>
      <c r="C16" s="489"/>
      <c r="D16" s="489"/>
      <c r="E16" s="489"/>
      <c r="F16" s="489"/>
    </row>
    <row r="17" spans="1:6" ht="111" customHeight="1" x14ac:dyDescent="0.3">
      <c r="A17" s="489"/>
      <c r="B17" s="489"/>
      <c r="C17" s="489"/>
      <c r="D17" s="489"/>
      <c r="E17" s="489"/>
      <c r="F17" s="489"/>
    </row>
  </sheetData>
  <mergeCells count="2">
    <mergeCell ref="A12:F17"/>
    <mergeCell ref="B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118"/>
  <sheetViews>
    <sheetView topLeftCell="A13" zoomScaleNormal="100" workbookViewId="0">
      <selection activeCell="A7" sqref="A7:H11"/>
    </sheetView>
  </sheetViews>
  <sheetFormatPr defaultRowHeight="14.4" x14ac:dyDescent="0.3"/>
  <cols>
    <col min="1" max="1" width="10" customWidth="1"/>
    <col min="2" max="2" width="13.5546875" customWidth="1"/>
    <col min="4" max="4" width="11" customWidth="1"/>
    <col min="9" max="9" width="9.109375" customWidth="1"/>
    <col min="16" max="16" width="12.88671875" customWidth="1"/>
  </cols>
  <sheetData>
    <row r="1" spans="1:14" x14ac:dyDescent="0.3">
      <c r="A1" s="506" t="str">
        <f>[1]Personnel!A1</f>
        <v>N.C. Office Of Rural Health</v>
      </c>
      <c r="B1" s="506"/>
      <c r="C1" s="506"/>
      <c r="D1" s="506"/>
      <c r="E1" s="506"/>
      <c r="F1" s="506"/>
      <c r="G1" s="506"/>
      <c r="H1" s="506"/>
      <c r="I1" s="506"/>
      <c r="J1" s="506"/>
      <c r="K1" s="506"/>
      <c r="L1" s="506"/>
    </row>
    <row r="2" spans="1:14" x14ac:dyDescent="0.3">
      <c r="A2" s="506" t="s">
        <v>123</v>
      </c>
      <c r="B2" s="506"/>
      <c r="C2" s="506"/>
      <c r="D2" s="506"/>
      <c r="E2" s="506"/>
      <c r="F2" s="506"/>
      <c r="G2" s="506"/>
      <c r="H2" s="506"/>
      <c r="I2" s="506"/>
      <c r="J2" s="506"/>
      <c r="K2" s="506"/>
      <c r="L2" s="506"/>
    </row>
    <row r="3" spans="1:14" ht="17.399999999999999" x14ac:dyDescent="0.3">
      <c r="A3" s="507" t="s">
        <v>124</v>
      </c>
      <c r="B3" s="507"/>
      <c r="C3" s="507"/>
      <c r="D3" s="507"/>
      <c r="E3" s="507"/>
      <c r="F3" s="507"/>
      <c r="G3" s="507"/>
      <c r="H3" s="507"/>
      <c r="I3" s="507"/>
      <c r="J3" s="507"/>
      <c r="K3" s="507"/>
      <c r="L3" s="507"/>
    </row>
    <row r="4" spans="1:14" x14ac:dyDescent="0.3">
      <c r="A4" s="248"/>
    </row>
    <row r="5" spans="1:14" x14ac:dyDescent="0.3">
      <c r="A5" s="506" t="s">
        <v>3</v>
      </c>
      <c r="B5" s="506"/>
      <c r="C5" s="508"/>
      <c r="D5" s="509"/>
      <c r="E5" s="509"/>
      <c r="F5" s="509"/>
      <c r="G5" s="509"/>
      <c r="H5" s="510"/>
    </row>
    <row r="6" spans="1:14" x14ac:dyDescent="0.3">
      <c r="C6" s="385"/>
    </row>
    <row r="7" spans="1:14" ht="15.75" customHeight="1" x14ac:dyDescent="0.3">
      <c r="A7" s="511" t="s">
        <v>125</v>
      </c>
      <c r="B7" s="511"/>
      <c r="C7" s="511"/>
      <c r="D7" s="511"/>
      <c r="E7" s="511"/>
      <c r="F7" s="511"/>
      <c r="G7" s="511"/>
      <c r="H7" s="511"/>
    </row>
    <row r="8" spans="1:14" x14ac:dyDescent="0.3">
      <c r="A8" s="511"/>
      <c r="B8" s="511"/>
      <c r="C8" s="511"/>
      <c r="D8" s="511"/>
      <c r="E8" s="511"/>
      <c r="F8" s="511"/>
      <c r="G8" s="511"/>
      <c r="H8" s="511"/>
    </row>
    <row r="9" spans="1:14" x14ac:dyDescent="0.3">
      <c r="A9" s="511"/>
      <c r="B9" s="511"/>
      <c r="C9" s="511"/>
      <c r="D9" s="511"/>
      <c r="E9" s="511"/>
      <c r="F9" s="511"/>
      <c r="G9" s="511"/>
      <c r="H9" s="511"/>
    </row>
    <row r="10" spans="1:14" x14ac:dyDescent="0.3">
      <c r="A10" s="511"/>
      <c r="B10" s="511"/>
      <c r="C10" s="511"/>
      <c r="D10" s="511"/>
      <c r="E10" s="511"/>
      <c r="F10" s="511"/>
      <c r="G10" s="511"/>
      <c r="H10" s="511"/>
    </row>
    <row r="11" spans="1:14" ht="21" customHeight="1" x14ac:dyDescent="0.3">
      <c r="A11" s="511"/>
      <c r="B11" s="511"/>
      <c r="C11" s="511"/>
      <c r="D11" s="511"/>
      <c r="E11" s="511"/>
      <c r="F11" s="511"/>
      <c r="G11" s="511"/>
      <c r="H11" s="511"/>
    </row>
    <row r="12" spans="1:14" x14ac:dyDescent="0.3">
      <c r="C12" s="385"/>
    </row>
    <row r="13" spans="1:14" x14ac:dyDescent="0.3">
      <c r="A13" s="18"/>
      <c r="B13" s="18"/>
      <c r="C13" s="18"/>
      <c r="D13" s="18"/>
      <c r="E13" s="18"/>
      <c r="F13" s="18"/>
      <c r="G13" s="18"/>
      <c r="H13" s="18"/>
      <c r="I13" s="18"/>
      <c r="J13" s="18"/>
      <c r="K13" s="18"/>
      <c r="L13" s="18"/>
      <c r="M13" s="18"/>
      <c r="N13" s="18"/>
    </row>
    <row r="14" spans="1:14" x14ac:dyDescent="0.3">
      <c r="A14" s="18"/>
      <c r="B14" s="18"/>
      <c r="C14" s="18"/>
      <c r="D14" s="18"/>
      <c r="E14" s="18"/>
      <c r="F14" s="18"/>
      <c r="G14" s="18"/>
      <c r="H14" s="18"/>
      <c r="I14" s="18"/>
      <c r="J14" s="18"/>
      <c r="K14" s="18"/>
      <c r="L14" s="18"/>
      <c r="M14" s="18"/>
      <c r="N14" s="18"/>
    </row>
    <row r="15" spans="1:14" ht="21" x14ac:dyDescent="0.4">
      <c r="A15" s="409" t="s">
        <v>43</v>
      </c>
      <c r="B15" s="18"/>
      <c r="C15" s="18"/>
      <c r="D15" s="18"/>
      <c r="E15" s="18"/>
      <c r="F15" s="18"/>
      <c r="G15" s="18"/>
      <c r="H15" s="18"/>
      <c r="I15" s="18"/>
      <c r="J15" s="18"/>
      <c r="K15" s="18"/>
      <c r="L15" s="18"/>
      <c r="M15" s="18"/>
      <c r="N15" s="18"/>
    </row>
    <row r="16" spans="1:14" x14ac:dyDescent="0.3">
      <c r="A16" s="410"/>
      <c r="B16" s="18"/>
      <c r="C16" s="18"/>
      <c r="D16" s="18"/>
      <c r="E16" s="18"/>
      <c r="F16" s="18"/>
      <c r="G16" s="18"/>
      <c r="H16" s="18"/>
      <c r="I16" s="18"/>
      <c r="J16" s="18"/>
      <c r="K16" s="18"/>
      <c r="L16" s="18"/>
      <c r="M16" s="18"/>
      <c r="N16" s="18"/>
    </row>
    <row r="17" spans="1:16" ht="15.6" x14ac:dyDescent="0.3">
      <c r="A17" s="306" t="s">
        <v>126</v>
      </c>
      <c r="B17" s="18"/>
      <c r="C17" s="18"/>
      <c r="D17" s="18"/>
      <c r="E17" s="18"/>
      <c r="F17" s="18"/>
      <c r="G17" s="18"/>
      <c r="H17" s="18"/>
      <c r="I17" s="18"/>
      <c r="J17" s="18"/>
      <c r="K17" s="18"/>
      <c r="L17" s="18"/>
      <c r="M17" s="18"/>
      <c r="N17" s="18"/>
    </row>
    <row r="18" spans="1:16" x14ac:dyDescent="0.3">
      <c r="A18" s="504"/>
      <c r="B18" s="505"/>
      <c r="C18" s="505"/>
      <c r="D18" s="505"/>
      <c r="E18" s="505"/>
      <c r="F18" s="505"/>
      <c r="G18" s="505"/>
      <c r="H18" s="505"/>
      <c r="I18" s="505"/>
      <c r="J18" s="505"/>
      <c r="K18" s="505"/>
      <c r="L18" s="505"/>
      <c r="M18" s="18"/>
      <c r="N18" s="18"/>
    </row>
    <row r="19" spans="1:16" x14ac:dyDescent="0.3">
      <c r="A19" s="411"/>
      <c r="B19" s="412"/>
      <c r="C19" s="412"/>
      <c r="D19" s="412"/>
      <c r="E19" s="412"/>
      <c r="F19" s="412"/>
      <c r="G19" s="412"/>
      <c r="H19" s="412"/>
      <c r="I19" s="412"/>
      <c r="J19" s="412"/>
      <c r="K19" s="412"/>
      <c r="L19" s="412"/>
      <c r="M19" s="412"/>
      <c r="N19" s="412"/>
      <c r="O19" s="378"/>
      <c r="P19" s="378"/>
    </row>
    <row r="20" spans="1:16" x14ac:dyDescent="0.3">
      <c r="A20" s="412"/>
      <c r="B20" s="412"/>
      <c r="C20" s="412"/>
      <c r="D20" s="412"/>
      <c r="E20" s="412"/>
      <c r="F20" s="412"/>
      <c r="G20" s="412"/>
      <c r="H20" s="412"/>
      <c r="I20" s="412"/>
      <c r="J20" s="412"/>
      <c r="K20" s="412"/>
      <c r="L20" s="412"/>
      <c r="M20" s="412"/>
      <c r="N20" s="412"/>
      <c r="O20" s="378"/>
      <c r="P20" s="378"/>
    </row>
    <row r="21" spans="1:16" x14ac:dyDescent="0.3">
      <c r="A21" s="412"/>
      <c r="B21" s="412"/>
      <c r="C21" s="412"/>
      <c r="D21" s="412"/>
      <c r="E21" s="412"/>
      <c r="F21" s="412"/>
      <c r="G21" s="412"/>
      <c r="H21" s="412"/>
      <c r="I21" s="412"/>
      <c r="J21" s="412"/>
      <c r="K21" s="412"/>
      <c r="L21" s="412"/>
      <c r="M21" s="412"/>
      <c r="N21" s="412"/>
      <c r="O21" s="378"/>
      <c r="P21" s="378"/>
    </row>
    <row r="22" spans="1:16" x14ac:dyDescent="0.3">
      <c r="A22" s="412"/>
      <c r="B22" s="412"/>
      <c r="C22" s="412"/>
      <c r="D22" s="412"/>
      <c r="E22" s="412"/>
      <c r="F22" s="412"/>
      <c r="G22" s="412"/>
      <c r="H22" s="412"/>
      <c r="I22" s="412"/>
      <c r="J22" s="412"/>
      <c r="K22" s="412"/>
      <c r="L22" s="412"/>
      <c r="M22" s="412"/>
      <c r="N22" s="412"/>
      <c r="O22" s="378"/>
      <c r="P22" s="378"/>
    </row>
    <row r="23" spans="1:16" x14ac:dyDescent="0.3">
      <c r="A23" s="412"/>
      <c r="B23" s="412"/>
      <c r="C23" s="412"/>
      <c r="D23" s="412"/>
      <c r="E23" s="412"/>
      <c r="F23" s="412"/>
      <c r="G23" s="412"/>
      <c r="H23" s="412"/>
      <c r="I23" s="412"/>
      <c r="J23" s="412"/>
      <c r="K23" s="412"/>
      <c r="L23" s="412"/>
      <c r="M23" s="412"/>
      <c r="N23" s="412"/>
      <c r="O23" s="378"/>
      <c r="P23" s="378"/>
    </row>
    <row r="24" spans="1:16" x14ac:dyDescent="0.3">
      <c r="A24" s="412"/>
      <c r="B24" s="412"/>
      <c r="C24" s="412"/>
      <c r="D24" s="412"/>
      <c r="E24" s="412"/>
      <c r="F24" s="412"/>
      <c r="G24" s="412"/>
      <c r="H24" s="412"/>
      <c r="I24" s="412"/>
      <c r="J24" s="412"/>
      <c r="K24" s="412"/>
      <c r="L24" s="412"/>
      <c r="M24" s="412"/>
      <c r="N24" s="412"/>
      <c r="O24" s="378"/>
      <c r="P24" s="378"/>
    </row>
    <row r="25" spans="1:16" x14ac:dyDescent="0.3">
      <c r="A25" s="412"/>
      <c r="B25" s="412"/>
      <c r="C25" s="412"/>
      <c r="D25" s="412"/>
      <c r="E25" s="412"/>
      <c r="F25" s="412"/>
      <c r="G25" s="412"/>
      <c r="H25" s="412"/>
      <c r="I25" s="412"/>
      <c r="J25" s="412"/>
      <c r="K25" s="412"/>
      <c r="L25" s="412"/>
      <c r="M25" s="412"/>
      <c r="N25" s="412"/>
      <c r="O25" s="378"/>
      <c r="P25" s="378"/>
    </row>
    <row r="26" spans="1:16" x14ac:dyDescent="0.3">
      <c r="A26" s="412"/>
      <c r="B26" s="412"/>
      <c r="C26" s="412"/>
      <c r="D26" s="412"/>
      <c r="E26" s="412"/>
      <c r="F26" s="412"/>
      <c r="G26" s="412"/>
      <c r="H26" s="412"/>
      <c r="I26" s="412"/>
      <c r="J26" s="412"/>
      <c r="K26" s="412"/>
      <c r="L26" s="412"/>
      <c r="M26" s="412"/>
      <c r="N26" s="412"/>
      <c r="O26" s="378"/>
      <c r="P26" s="378"/>
    </row>
    <row r="27" spans="1:16" x14ac:dyDescent="0.3">
      <c r="A27" s="412"/>
      <c r="B27" s="412"/>
      <c r="C27" s="412"/>
      <c r="D27" s="412"/>
      <c r="E27" s="412"/>
      <c r="F27" s="412"/>
      <c r="G27" s="412"/>
      <c r="H27" s="412"/>
      <c r="I27" s="412"/>
      <c r="J27" s="412"/>
      <c r="K27" s="412"/>
      <c r="L27" s="412"/>
      <c r="M27" s="412"/>
      <c r="N27" s="412"/>
      <c r="O27" s="378"/>
      <c r="P27" s="378"/>
    </row>
    <row r="28" spans="1:16" x14ac:dyDescent="0.3">
      <c r="A28" s="412"/>
      <c r="B28" s="412"/>
      <c r="C28" s="412"/>
      <c r="D28" s="412"/>
      <c r="E28" s="412"/>
      <c r="F28" s="412"/>
      <c r="G28" s="412"/>
      <c r="H28" s="412"/>
      <c r="I28" s="412"/>
      <c r="J28" s="412"/>
      <c r="K28" s="412"/>
      <c r="L28" s="412"/>
      <c r="M28" s="412"/>
      <c r="N28" s="412"/>
      <c r="O28" s="378"/>
      <c r="P28" s="378"/>
    </row>
    <row r="29" spans="1:16" x14ac:dyDescent="0.3">
      <c r="A29" s="412"/>
      <c r="B29" s="412"/>
      <c r="C29" s="412"/>
      <c r="D29" s="412"/>
      <c r="E29" s="412"/>
      <c r="F29" s="412"/>
      <c r="G29" s="412"/>
      <c r="H29" s="412"/>
      <c r="I29" s="412"/>
      <c r="J29" s="412"/>
      <c r="K29" s="412"/>
      <c r="L29" s="412"/>
      <c r="M29" s="412"/>
      <c r="N29" s="412"/>
      <c r="O29" s="378"/>
      <c r="P29" s="378"/>
    </row>
    <row r="30" spans="1:16" x14ac:dyDescent="0.3">
      <c r="A30" s="412"/>
      <c r="B30" s="412"/>
      <c r="C30" s="412"/>
      <c r="D30" s="412"/>
      <c r="E30" s="412"/>
      <c r="F30" s="412"/>
      <c r="G30" s="412"/>
      <c r="H30" s="412"/>
      <c r="I30" s="412"/>
      <c r="J30" s="412"/>
      <c r="K30" s="412"/>
      <c r="L30" s="412"/>
      <c r="M30" s="412"/>
      <c r="N30" s="412"/>
      <c r="O30" s="378"/>
      <c r="P30" s="378"/>
    </row>
    <row r="31" spans="1:16" x14ac:dyDescent="0.3">
      <c r="A31" s="412"/>
      <c r="B31" s="412"/>
      <c r="C31" s="412"/>
      <c r="D31" s="412"/>
      <c r="E31" s="412"/>
      <c r="F31" s="412"/>
      <c r="G31" s="412"/>
      <c r="H31" s="412"/>
      <c r="I31" s="412"/>
      <c r="J31" s="412"/>
      <c r="K31" s="412"/>
      <c r="L31" s="412"/>
      <c r="M31" s="412"/>
      <c r="N31" s="412"/>
      <c r="O31" s="378"/>
      <c r="P31" s="378"/>
    </row>
    <row r="32" spans="1:16" x14ac:dyDescent="0.3">
      <c r="A32" s="18"/>
      <c r="B32" s="18"/>
      <c r="C32" s="18"/>
      <c r="D32" s="18"/>
      <c r="E32" s="18"/>
      <c r="F32" s="18"/>
      <c r="G32" s="18"/>
      <c r="H32" s="18"/>
      <c r="I32" s="18"/>
      <c r="J32" s="18"/>
      <c r="K32" s="18"/>
      <c r="L32" s="18"/>
      <c r="M32" s="18"/>
      <c r="N32" s="18"/>
    </row>
    <row r="33" spans="1:16" ht="15.6" x14ac:dyDescent="0.3">
      <c r="A33" s="413" t="s">
        <v>127</v>
      </c>
      <c r="B33" s="18"/>
      <c r="C33" s="18"/>
      <c r="D33" s="18"/>
      <c r="E33" s="18"/>
      <c r="F33" s="18"/>
      <c r="G33" s="18"/>
      <c r="H33" s="18"/>
      <c r="I33" s="18"/>
      <c r="J33" s="18"/>
      <c r="K33" s="18"/>
      <c r="L33" s="18"/>
      <c r="M33" s="18"/>
      <c r="N33" s="18"/>
    </row>
    <row r="34" spans="1:16" x14ac:dyDescent="0.3">
      <c r="A34" s="414"/>
      <c r="B34" s="412"/>
      <c r="C34" s="412"/>
      <c r="D34" s="412"/>
      <c r="E34" s="412"/>
      <c r="F34" s="412"/>
      <c r="G34" s="412"/>
      <c r="H34" s="412"/>
      <c r="I34" s="412"/>
      <c r="J34" s="412"/>
      <c r="K34" s="412"/>
      <c r="L34" s="412"/>
      <c r="M34" s="412"/>
      <c r="N34" s="412"/>
      <c r="O34" s="378"/>
      <c r="P34" s="378"/>
    </row>
    <row r="35" spans="1:16" x14ac:dyDescent="0.3">
      <c r="A35" s="412"/>
      <c r="B35" s="412"/>
      <c r="C35" s="412"/>
      <c r="D35" s="412"/>
      <c r="E35" s="412"/>
      <c r="F35" s="412"/>
      <c r="G35" s="412"/>
      <c r="H35" s="412"/>
      <c r="I35" s="412"/>
      <c r="J35" s="412"/>
      <c r="K35" s="412"/>
      <c r="L35" s="412"/>
      <c r="M35" s="412"/>
      <c r="N35" s="412"/>
      <c r="O35" s="378"/>
      <c r="P35" s="378"/>
    </row>
    <row r="36" spans="1:16" x14ac:dyDescent="0.3">
      <c r="A36" s="412"/>
      <c r="B36" s="412"/>
      <c r="C36" s="412"/>
      <c r="D36" s="412"/>
      <c r="E36" s="412"/>
      <c r="F36" s="412"/>
      <c r="G36" s="412"/>
      <c r="H36" s="412"/>
      <c r="I36" s="412"/>
      <c r="J36" s="412"/>
      <c r="K36" s="412"/>
      <c r="L36" s="412"/>
      <c r="M36" s="412"/>
      <c r="N36" s="412"/>
      <c r="O36" s="378"/>
      <c r="P36" s="378"/>
    </row>
    <row r="37" spans="1:16" x14ac:dyDescent="0.3">
      <c r="A37" s="412"/>
      <c r="B37" s="412"/>
      <c r="C37" s="412"/>
      <c r="D37" s="412"/>
      <c r="E37" s="412"/>
      <c r="F37" s="412"/>
      <c r="G37" s="412"/>
      <c r="H37" s="412"/>
      <c r="I37" s="412"/>
      <c r="J37" s="412"/>
      <c r="K37" s="412"/>
      <c r="L37" s="412"/>
      <c r="M37" s="412"/>
      <c r="N37" s="412"/>
      <c r="O37" s="378"/>
      <c r="P37" s="378"/>
    </row>
    <row r="38" spans="1:16" x14ac:dyDescent="0.3">
      <c r="A38" s="412"/>
      <c r="B38" s="412"/>
      <c r="C38" s="412"/>
      <c r="D38" s="412"/>
      <c r="E38" s="412"/>
      <c r="F38" s="412"/>
      <c r="G38" s="412"/>
      <c r="H38" s="412"/>
      <c r="I38" s="412"/>
      <c r="J38" s="412"/>
      <c r="K38" s="412"/>
      <c r="L38" s="412"/>
      <c r="M38" s="412"/>
      <c r="N38" s="412"/>
      <c r="O38" s="378"/>
      <c r="P38" s="378"/>
    </row>
    <row r="39" spans="1:16" x14ac:dyDescent="0.3">
      <c r="A39" s="412"/>
      <c r="B39" s="412"/>
      <c r="C39" s="412"/>
      <c r="D39" s="412"/>
      <c r="E39" s="412"/>
      <c r="F39" s="412"/>
      <c r="G39" s="412"/>
      <c r="H39" s="412"/>
      <c r="I39" s="412"/>
      <c r="J39" s="412"/>
      <c r="K39" s="412"/>
      <c r="L39" s="412"/>
      <c r="M39" s="412"/>
      <c r="N39" s="412"/>
      <c r="O39" s="378"/>
      <c r="P39" s="378"/>
    </row>
    <row r="40" spans="1:16" x14ac:dyDescent="0.3">
      <c r="A40" s="412"/>
      <c r="B40" s="412"/>
      <c r="C40" s="412"/>
      <c r="D40" s="412"/>
      <c r="E40" s="412"/>
      <c r="F40" s="412"/>
      <c r="G40" s="412"/>
      <c r="H40" s="412"/>
      <c r="I40" s="412"/>
      <c r="J40" s="412"/>
      <c r="K40" s="412"/>
      <c r="L40" s="412"/>
      <c r="M40" s="412"/>
      <c r="N40" s="412"/>
      <c r="O40" s="378"/>
      <c r="P40" s="378"/>
    </row>
    <row r="41" spans="1:16" x14ac:dyDescent="0.3">
      <c r="A41" s="412"/>
      <c r="B41" s="412"/>
      <c r="C41" s="412"/>
      <c r="D41" s="412"/>
      <c r="E41" s="412"/>
      <c r="F41" s="412"/>
      <c r="G41" s="412"/>
      <c r="H41" s="412"/>
      <c r="I41" s="412"/>
      <c r="J41" s="412"/>
      <c r="K41" s="412"/>
      <c r="L41" s="412"/>
      <c r="M41" s="412"/>
      <c r="N41" s="412"/>
      <c r="O41" s="378"/>
      <c r="P41" s="378"/>
    </row>
    <row r="42" spans="1:16" x14ac:dyDescent="0.3">
      <c r="A42" s="412"/>
      <c r="B42" s="412"/>
      <c r="C42" s="412"/>
      <c r="D42" s="412"/>
      <c r="E42" s="412"/>
      <c r="F42" s="412"/>
      <c r="G42" s="412"/>
      <c r="H42" s="412"/>
      <c r="I42" s="412"/>
      <c r="J42" s="412"/>
      <c r="K42" s="412"/>
      <c r="L42" s="412"/>
      <c r="M42" s="412"/>
      <c r="N42" s="412"/>
      <c r="O42" s="378"/>
      <c r="P42" s="378"/>
    </row>
    <row r="43" spans="1:16" x14ac:dyDescent="0.3">
      <c r="A43" s="412"/>
      <c r="B43" s="412"/>
      <c r="C43" s="412"/>
      <c r="D43" s="412"/>
      <c r="E43" s="412"/>
      <c r="F43" s="412"/>
      <c r="G43" s="412"/>
      <c r="H43" s="412"/>
      <c r="I43" s="412"/>
      <c r="J43" s="412"/>
      <c r="K43" s="412"/>
      <c r="L43" s="412"/>
      <c r="M43" s="412"/>
      <c r="N43" s="412"/>
      <c r="O43" s="378"/>
      <c r="P43" s="378"/>
    </row>
    <row r="44" spans="1:16" x14ac:dyDescent="0.3">
      <c r="A44" s="412"/>
      <c r="B44" s="412"/>
      <c r="C44" s="412"/>
      <c r="D44" s="412"/>
      <c r="E44" s="412"/>
      <c r="F44" s="412"/>
      <c r="G44" s="412"/>
      <c r="H44" s="412"/>
      <c r="I44" s="412"/>
      <c r="J44" s="412"/>
      <c r="K44" s="412"/>
      <c r="L44" s="412"/>
      <c r="M44" s="412"/>
      <c r="N44" s="412"/>
      <c r="O44" s="378"/>
      <c r="P44" s="378"/>
    </row>
    <row r="45" spans="1:16" x14ac:dyDescent="0.3">
      <c r="A45" s="412"/>
      <c r="B45" s="412"/>
      <c r="C45" s="412"/>
      <c r="D45" s="412"/>
      <c r="E45" s="412"/>
      <c r="F45" s="412"/>
      <c r="G45" s="412"/>
      <c r="H45" s="412"/>
      <c r="I45" s="412"/>
      <c r="J45" s="412"/>
      <c r="K45" s="412"/>
      <c r="L45" s="412"/>
      <c r="M45" s="412"/>
      <c r="N45" s="412"/>
      <c r="O45" s="378"/>
      <c r="P45" s="378"/>
    </row>
    <row r="46" spans="1:16" x14ac:dyDescent="0.3">
      <c r="A46" s="412"/>
      <c r="B46" s="412"/>
      <c r="C46" s="412"/>
      <c r="D46" s="412"/>
      <c r="E46" s="412"/>
      <c r="F46" s="412"/>
      <c r="G46" s="412"/>
      <c r="H46" s="412"/>
      <c r="I46" s="412"/>
      <c r="J46" s="412"/>
      <c r="K46" s="412"/>
      <c r="L46" s="412"/>
      <c r="M46" s="412"/>
      <c r="N46" s="412"/>
      <c r="O46" s="378"/>
      <c r="P46" s="378"/>
    </row>
    <row r="47" spans="1:16" x14ac:dyDescent="0.3">
      <c r="A47" s="412"/>
      <c r="B47" s="412"/>
      <c r="C47" s="412"/>
      <c r="D47" s="412"/>
      <c r="E47" s="412"/>
      <c r="F47" s="412"/>
      <c r="G47" s="412"/>
      <c r="H47" s="412"/>
      <c r="I47" s="412"/>
      <c r="J47" s="412"/>
      <c r="K47" s="412"/>
      <c r="L47" s="412"/>
      <c r="M47" s="412"/>
      <c r="N47" s="412"/>
      <c r="O47" s="378"/>
      <c r="P47" s="378"/>
    </row>
    <row r="48" spans="1:16" ht="15.6" x14ac:dyDescent="0.3">
      <c r="A48" s="413" t="s">
        <v>128</v>
      </c>
      <c r="B48" s="18"/>
      <c r="C48" s="18"/>
      <c r="D48" s="18"/>
      <c r="E48" s="18"/>
      <c r="F48" s="18"/>
      <c r="G48" s="18"/>
      <c r="H48" s="18"/>
      <c r="I48" s="18"/>
      <c r="J48" s="18"/>
      <c r="K48" s="18"/>
      <c r="L48" s="18"/>
      <c r="M48" s="18"/>
      <c r="N48" s="18"/>
    </row>
    <row r="49" spans="1:16" x14ac:dyDescent="0.3">
      <c r="A49" s="496"/>
      <c r="B49" s="496"/>
      <c r="C49" s="496"/>
      <c r="D49" s="496"/>
      <c r="E49" s="496"/>
      <c r="F49" s="496"/>
      <c r="G49" s="496"/>
      <c r="H49" s="496"/>
      <c r="I49" s="496"/>
      <c r="J49" s="496"/>
      <c r="K49" s="496"/>
      <c r="L49" s="496"/>
      <c r="M49" s="18"/>
      <c r="N49" s="18"/>
    </row>
    <row r="50" spans="1:16" ht="15" customHeight="1" x14ac:dyDescent="0.3">
      <c r="A50" s="496"/>
      <c r="B50" s="496"/>
      <c r="C50" s="496"/>
      <c r="D50" s="496"/>
      <c r="E50" s="496"/>
      <c r="F50" s="496"/>
      <c r="G50" s="496"/>
      <c r="H50" s="496"/>
      <c r="I50" s="496"/>
      <c r="J50" s="496"/>
      <c r="K50" s="496"/>
      <c r="L50" s="496"/>
      <c r="M50" s="412"/>
      <c r="N50" s="412"/>
      <c r="O50" s="378"/>
      <c r="P50" s="378"/>
    </row>
    <row r="51" spans="1:16" x14ac:dyDescent="0.3">
      <c r="A51" s="411"/>
      <c r="B51" s="412"/>
      <c r="C51" s="412"/>
      <c r="D51" s="412"/>
      <c r="E51" s="412"/>
      <c r="F51" s="412"/>
      <c r="G51" s="412"/>
      <c r="H51" s="412"/>
      <c r="I51" s="412"/>
      <c r="J51" s="412"/>
      <c r="K51" s="412"/>
      <c r="L51" s="412"/>
      <c r="M51" s="412"/>
      <c r="N51" s="412"/>
      <c r="O51" s="378"/>
      <c r="P51" s="378"/>
    </row>
    <row r="52" spans="1:16" x14ac:dyDescent="0.3">
      <c r="A52" s="412"/>
      <c r="B52" s="412"/>
      <c r="C52" s="412"/>
      <c r="D52" s="412"/>
      <c r="E52" s="412"/>
      <c r="F52" s="412"/>
      <c r="G52" s="412"/>
      <c r="H52" s="412"/>
      <c r="I52" s="412"/>
      <c r="J52" s="412"/>
      <c r="K52" s="412"/>
      <c r="L52" s="412"/>
      <c r="M52" s="412"/>
      <c r="N52" s="412"/>
      <c r="O52" s="378"/>
      <c r="P52" s="378"/>
    </row>
    <row r="53" spans="1:16" x14ac:dyDescent="0.3">
      <c r="A53" s="412"/>
      <c r="B53" s="412"/>
      <c r="C53" s="412"/>
      <c r="D53" s="412"/>
      <c r="E53" s="412"/>
      <c r="F53" s="412"/>
      <c r="G53" s="412"/>
      <c r="H53" s="412"/>
      <c r="I53" s="412"/>
      <c r="J53" s="412"/>
      <c r="K53" s="412"/>
      <c r="L53" s="412"/>
      <c r="M53" s="412"/>
      <c r="N53" s="412"/>
      <c r="O53" s="378"/>
      <c r="P53" s="378"/>
    </row>
    <row r="54" spans="1:16" x14ac:dyDescent="0.3">
      <c r="A54" s="412"/>
      <c r="B54" s="412"/>
      <c r="C54" s="412"/>
      <c r="D54" s="412"/>
      <c r="E54" s="412"/>
      <c r="F54" s="412"/>
      <c r="G54" s="412"/>
      <c r="H54" s="412"/>
      <c r="I54" s="412"/>
      <c r="J54" s="412"/>
      <c r="K54" s="412"/>
      <c r="L54" s="412"/>
      <c r="M54" s="412"/>
      <c r="N54" s="412"/>
      <c r="O54" s="378"/>
      <c r="P54" s="378"/>
    </row>
    <row r="55" spans="1:16" x14ac:dyDescent="0.3">
      <c r="A55" s="412"/>
      <c r="B55" s="412"/>
      <c r="C55" s="412"/>
      <c r="D55" s="412"/>
      <c r="E55" s="412"/>
      <c r="F55" s="412"/>
      <c r="G55" s="412"/>
      <c r="H55" s="412"/>
      <c r="I55" s="412"/>
      <c r="J55" s="412"/>
      <c r="K55" s="412"/>
      <c r="L55" s="412"/>
      <c r="M55" s="412"/>
      <c r="N55" s="412"/>
      <c r="O55" s="378"/>
      <c r="P55" s="378"/>
    </row>
    <row r="56" spans="1:16" x14ac:dyDescent="0.3">
      <c r="A56" s="412"/>
      <c r="B56" s="412"/>
      <c r="C56" s="412"/>
      <c r="D56" s="412"/>
      <c r="E56" s="412"/>
      <c r="F56" s="412"/>
      <c r="G56" s="412"/>
      <c r="H56" s="412"/>
      <c r="I56" s="412"/>
      <c r="J56" s="412"/>
      <c r="K56" s="412"/>
      <c r="L56" s="412"/>
      <c r="M56" s="412"/>
      <c r="N56" s="412"/>
      <c r="O56" s="378"/>
      <c r="P56" s="378"/>
    </row>
    <row r="57" spans="1:16" x14ac:dyDescent="0.3">
      <c r="A57" s="412"/>
      <c r="B57" s="412"/>
      <c r="C57" s="412"/>
      <c r="D57" s="412"/>
      <c r="E57" s="412"/>
      <c r="F57" s="412"/>
      <c r="G57" s="412"/>
      <c r="H57" s="412"/>
      <c r="I57" s="412"/>
      <c r="J57" s="412"/>
      <c r="K57" s="412"/>
      <c r="L57" s="412"/>
      <c r="M57" s="412"/>
      <c r="N57" s="412"/>
      <c r="O57" s="378"/>
      <c r="P57" s="378"/>
    </row>
    <row r="58" spans="1:16" x14ac:dyDescent="0.3">
      <c r="A58" s="412"/>
      <c r="B58" s="412"/>
      <c r="C58" s="412"/>
      <c r="D58" s="412"/>
      <c r="E58" s="412"/>
      <c r="F58" s="412"/>
      <c r="G58" s="412"/>
      <c r="H58" s="412"/>
      <c r="I58" s="412"/>
      <c r="J58" s="412"/>
      <c r="K58" s="412"/>
      <c r="L58" s="412"/>
      <c r="M58" s="412"/>
      <c r="N58" s="412"/>
      <c r="O58" s="378"/>
      <c r="P58" s="378"/>
    </row>
    <row r="59" spans="1:16" x14ac:dyDescent="0.3">
      <c r="A59" s="412"/>
      <c r="B59" s="412"/>
      <c r="C59" s="412"/>
      <c r="D59" s="412"/>
      <c r="E59" s="412"/>
      <c r="F59" s="412"/>
      <c r="G59" s="412"/>
      <c r="H59" s="412"/>
      <c r="I59" s="412"/>
      <c r="J59" s="412"/>
      <c r="K59" s="412"/>
      <c r="L59" s="412"/>
      <c r="M59" s="412"/>
      <c r="N59" s="412"/>
      <c r="O59" s="378"/>
      <c r="P59" s="378"/>
    </row>
    <row r="60" spans="1:16" x14ac:dyDescent="0.3">
      <c r="A60" s="412"/>
      <c r="B60" s="412"/>
      <c r="C60" s="412"/>
      <c r="D60" s="412"/>
      <c r="E60" s="412"/>
      <c r="F60" s="412"/>
      <c r="G60" s="412"/>
      <c r="H60" s="412"/>
      <c r="I60" s="412"/>
      <c r="J60" s="412"/>
      <c r="K60" s="412"/>
      <c r="L60" s="412"/>
      <c r="M60" s="412"/>
      <c r="N60" s="412"/>
      <c r="O60" s="378"/>
      <c r="P60" s="378"/>
    </row>
    <row r="61" spans="1:16" x14ac:dyDescent="0.3">
      <c r="A61" s="412"/>
      <c r="B61" s="412"/>
      <c r="C61" s="412"/>
      <c r="D61" s="412"/>
      <c r="E61" s="412"/>
      <c r="F61" s="412"/>
      <c r="G61" s="412"/>
      <c r="H61" s="412"/>
      <c r="I61" s="412"/>
      <c r="J61" s="412"/>
      <c r="K61" s="412"/>
      <c r="L61" s="412"/>
      <c r="M61" s="412"/>
      <c r="N61" s="412"/>
      <c r="O61" s="378"/>
      <c r="P61" s="378"/>
    </row>
    <row r="62" spans="1:16" x14ac:dyDescent="0.3">
      <c r="A62" s="412"/>
      <c r="B62" s="412"/>
      <c r="C62" s="412"/>
      <c r="D62" s="412"/>
      <c r="E62" s="412"/>
      <c r="F62" s="412"/>
      <c r="G62" s="412"/>
      <c r="H62" s="412"/>
      <c r="I62" s="412"/>
      <c r="J62" s="412"/>
      <c r="K62" s="412"/>
      <c r="L62" s="412"/>
      <c r="M62" s="412"/>
      <c r="N62" s="412"/>
      <c r="O62" s="378"/>
      <c r="P62" s="378"/>
    </row>
    <row r="63" spans="1:16" x14ac:dyDescent="0.3">
      <c r="A63" s="412"/>
      <c r="B63" s="412"/>
      <c r="C63" s="412"/>
      <c r="D63" s="412"/>
      <c r="E63" s="412"/>
      <c r="F63" s="412"/>
      <c r="G63" s="412"/>
      <c r="H63" s="412"/>
      <c r="I63" s="412"/>
      <c r="J63" s="412"/>
      <c r="K63" s="412"/>
      <c r="L63" s="412"/>
      <c r="M63" s="412"/>
      <c r="N63" s="412"/>
      <c r="O63" s="378"/>
      <c r="P63" s="378"/>
    </row>
    <row r="64" spans="1:16" x14ac:dyDescent="0.3">
      <c r="A64" s="18"/>
      <c r="B64" s="18"/>
      <c r="C64" s="18"/>
      <c r="D64" s="18"/>
      <c r="E64" s="18"/>
      <c r="F64" s="18"/>
      <c r="G64" s="18"/>
      <c r="H64" s="18"/>
      <c r="I64" s="18"/>
      <c r="J64" s="18"/>
      <c r="K64" s="18"/>
      <c r="L64" s="18"/>
      <c r="M64" s="18"/>
      <c r="N64" s="18"/>
    </row>
    <row r="65" spans="1:14" ht="15.6" x14ac:dyDescent="0.3">
      <c r="A65" s="413" t="s">
        <v>129</v>
      </c>
      <c r="B65" s="18"/>
      <c r="C65" s="18"/>
      <c r="D65" s="18"/>
      <c r="E65" s="18"/>
      <c r="F65" s="18"/>
      <c r="G65" s="18"/>
      <c r="H65" s="18"/>
      <c r="I65" s="18"/>
      <c r="J65" s="18"/>
      <c r="K65" s="18"/>
      <c r="L65" s="18"/>
      <c r="M65" s="18"/>
      <c r="N65" s="18"/>
    </row>
    <row r="66" spans="1:14" x14ac:dyDescent="0.3">
      <c r="A66" s="497"/>
      <c r="B66" s="496"/>
      <c r="C66" s="496"/>
      <c r="D66" s="496"/>
      <c r="E66" s="496"/>
      <c r="F66" s="496"/>
      <c r="G66" s="496"/>
      <c r="H66" s="496"/>
      <c r="I66" s="496"/>
      <c r="J66" s="496"/>
      <c r="K66" s="496"/>
      <c r="L66" s="496"/>
      <c r="M66" s="18"/>
      <c r="N66" s="18"/>
    </row>
    <row r="67" spans="1:14" x14ac:dyDescent="0.3">
      <c r="A67" s="411"/>
      <c r="B67" s="18"/>
      <c r="C67" s="18"/>
      <c r="D67" s="18"/>
      <c r="E67" s="18"/>
      <c r="F67" s="18"/>
      <c r="G67" s="18"/>
      <c r="H67" s="18"/>
      <c r="I67" s="18"/>
      <c r="J67" s="18"/>
      <c r="K67" s="18"/>
      <c r="L67" s="18"/>
      <c r="M67" s="18"/>
      <c r="N67" s="18"/>
    </row>
    <row r="68" spans="1:14" x14ac:dyDescent="0.3">
      <c r="A68" s="415"/>
      <c r="B68" s="18"/>
      <c r="C68" s="18"/>
      <c r="D68" s="18"/>
      <c r="E68" s="18"/>
      <c r="F68" s="18"/>
      <c r="G68" s="18"/>
      <c r="H68" s="18"/>
      <c r="I68" s="18"/>
      <c r="J68" s="18"/>
      <c r="K68" s="18"/>
      <c r="L68" s="18"/>
      <c r="M68" s="18"/>
      <c r="N68" s="18"/>
    </row>
    <row r="69" spans="1:14" x14ac:dyDescent="0.3">
      <c r="A69" s="415"/>
      <c r="B69" s="18"/>
      <c r="C69" s="18"/>
      <c r="D69" s="18"/>
      <c r="E69" s="18"/>
      <c r="F69" s="18"/>
      <c r="G69" s="18"/>
      <c r="H69" s="18"/>
      <c r="I69" s="18"/>
      <c r="J69" s="18"/>
      <c r="K69" s="18"/>
      <c r="L69" s="18"/>
      <c r="M69" s="18"/>
      <c r="N69" s="18"/>
    </row>
    <row r="70" spans="1:14" x14ac:dyDescent="0.3">
      <c r="A70" s="415"/>
      <c r="B70" s="18"/>
      <c r="C70" s="18"/>
      <c r="D70" s="18"/>
      <c r="E70" s="18"/>
      <c r="F70" s="18"/>
      <c r="G70" s="18"/>
      <c r="H70" s="18"/>
      <c r="I70" s="18"/>
      <c r="J70" s="18"/>
      <c r="K70" s="18"/>
      <c r="L70" s="18"/>
      <c r="M70" s="18"/>
      <c r="N70" s="18"/>
    </row>
    <row r="71" spans="1:14" x14ac:dyDescent="0.3">
      <c r="A71" s="415"/>
      <c r="B71" s="18"/>
      <c r="C71" s="18"/>
      <c r="D71" s="18"/>
      <c r="E71" s="18"/>
      <c r="F71" s="18"/>
      <c r="G71" s="18"/>
      <c r="H71" s="18"/>
      <c r="I71" s="18"/>
      <c r="J71" s="18"/>
      <c r="K71" s="18"/>
      <c r="L71" s="18"/>
      <c r="M71" s="18"/>
      <c r="N71" s="18"/>
    </row>
    <row r="72" spans="1:14" x14ac:dyDescent="0.3">
      <c r="A72" s="415"/>
      <c r="B72" s="18"/>
      <c r="C72" s="18"/>
      <c r="D72" s="18"/>
      <c r="E72" s="18"/>
      <c r="F72" s="18"/>
      <c r="G72" s="18"/>
      <c r="H72" s="18"/>
      <c r="I72" s="18"/>
      <c r="J72" s="18"/>
      <c r="K72" s="18"/>
      <c r="L72" s="18"/>
      <c r="M72" s="18"/>
      <c r="N72" s="18"/>
    </row>
    <row r="73" spans="1:14" x14ac:dyDescent="0.3">
      <c r="A73" s="415"/>
      <c r="B73" s="18"/>
      <c r="C73" s="18"/>
      <c r="D73" s="18"/>
      <c r="E73" s="18"/>
      <c r="F73" s="18"/>
      <c r="G73" s="18"/>
      <c r="H73" s="18"/>
      <c r="I73" s="18"/>
      <c r="J73" s="18"/>
      <c r="K73" s="18"/>
      <c r="L73" s="18"/>
      <c r="M73" s="18"/>
      <c r="N73" s="18"/>
    </row>
    <row r="74" spans="1:14" x14ac:dyDescent="0.3">
      <c r="A74" s="415"/>
      <c r="B74" s="18"/>
      <c r="C74" s="18"/>
      <c r="D74" s="18"/>
      <c r="E74" s="18"/>
      <c r="F74" s="18"/>
      <c r="G74" s="18"/>
      <c r="H74" s="18"/>
      <c r="I74" s="18"/>
      <c r="J74" s="18"/>
      <c r="K74" s="18"/>
      <c r="L74" s="18"/>
      <c r="M74" s="18"/>
      <c r="N74" s="18"/>
    </row>
    <row r="75" spans="1:14" x14ac:dyDescent="0.3">
      <c r="A75" s="415"/>
      <c r="B75" s="18"/>
      <c r="C75" s="18"/>
      <c r="D75" s="18"/>
      <c r="E75" s="18"/>
      <c r="F75" s="18"/>
      <c r="G75" s="18"/>
      <c r="H75" s="18"/>
      <c r="I75" s="18"/>
      <c r="J75" s="18"/>
      <c r="K75" s="18"/>
      <c r="L75" s="18"/>
      <c r="M75" s="18"/>
      <c r="N75" s="18"/>
    </row>
    <row r="76" spans="1:14" x14ac:dyDescent="0.3">
      <c r="A76" s="18"/>
      <c r="B76" s="18"/>
      <c r="C76" s="18"/>
      <c r="D76" s="18"/>
      <c r="E76" s="18"/>
      <c r="F76" s="18"/>
      <c r="G76" s="18"/>
      <c r="H76" s="18"/>
      <c r="I76" s="18"/>
      <c r="J76" s="18"/>
      <c r="K76" s="18"/>
      <c r="L76" s="18"/>
      <c r="M76" s="18"/>
      <c r="N76" s="18"/>
    </row>
    <row r="77" spans="1:14" x14ac:dyDescent="0.3">
      <c r="A77" s="18"/>
      <c r="B77" s="18"/>
      <c r="C77" s="18"/>
      <c r="D77" s="18"/>
      <c r="E77" s="18"/>
      <c r="F77" s="18"/>
      <c r="G77" s="18"/>
      <c r="H77" s="18"/>
      <c r="I77" s="18"/>
      <c r="J77" s="18"/>
      <c r="K77" s="18"/>
      <c r="L77" s="18"/>
      <c r="M77" s="18"/>
      <c r="N77" s="18"/>
    </row>
    <row r="78" spans="1:14" x14ac:dyDescent="0.3">
      <c r="A78" s="18"/>
      <c r="B78" s="18"/>
      <c r="C78" s="18"/>
      <c r="D78" s="18"/>
      <c r="E78" s="18"/>
      <c r="F78" s="18"/>
      <c r="G78" s="18"/>
      <c r="H78" s="18"/>
      <c r="I78" s="18"/>
      <c r="J78" s="18"/>
      <c r="K78" s="18"/>
      <c r="L78" s="18"/>
      <c r="M78" s="18"/>
      <c r="N78" s="18"/>
    </row>
    <row r="79" spans="1:14" x14ac:dyDescent="0.3">
      <c r="A79" s="18"/>
      <c r="B79" s="18"/>
      <c r="C79" s="18"/>
      <c r="D79" s="18"/>
      <c r="E79" s="18"/>
      <c r="F79" s="18"/>
      <c r="G79" s="18"/>
      <c r="H79" s="18"/>
      <c r="I79" s="18"/>
      <c r="J79" s="18"/>
      <c r="K79" s="18"/>
      <c r="L79" s="18"/>
      <c r="M79" s="18"/>
      <c r="N79" s="18"/>
    </row>
    <row r="80" spans="1:14" x14ac:dyDescent="0.3">
      <c r="A80" s="18"/>
      <c r="B80" s="18"/>
      <c r="C80" s="18"/>
      <c r="D80" s="18"/>
      <c r="E80" s="18"/>
      <c r="F80" s="18"/>
      <c r="G80" s="18"/>
      <c r="H80" s="18"/>
      <c r="I80" s="18"/>
      <c r="J80" s="18"/>
      <c r="K80" s="18"/>
      <c r="L80" s="18"/>
      <c r="M80" s="18"/>
      <c r="N80" s="18"/>
    </row>
    <row r="81" spans="1:16" ht="15.6" x14ac:dyDescent="0.3">
      <c r="A81" s="413" t="s">
        <v>130</v>
      </c>
      <c r="B81" s="18"/>
      <c r="C81" s="18"/>
      <c r="D81" s="18"/>
      <c r="E81" s="18"/>
      <c r="F81" s="18"/>
      <c r="G81" s="18"/>
      <c r="H81" s="18"/>
      <c r="I81" s="18"/>
      <c r="J81" s="18"/>
      <c r="K81" s="18"/>
      <c r="L81" s="18"/>
      <c r="M81" s="18"/>
      <c r="N81" s="18"/>
    </row>
    <row r="82" spans="1:16" x14ac:dyDescent="0.3">
      <c r="A82" s="412"/>
      <c r="B82" s="412"/>
      <c r="C82" s="412"/>
      <c r="D82" s="412"/>
      <c r="E82" s="412"/>
      <c r="F82" s="412"/>
      <c r="G82" s="412"/>
      <c r="H82" s="412"/>
      <c r="I82" s="412"/>
      <c r="J82" s="412"/>
      <c r="K82" s="412"/>
      <c r="L82" s="412"/>
      <c r="M82" s="412"/>
      <c r="N82" s="412"/>
      <c r="O82" s="378"/>
      <c r="P82" s="378"/>
    </row>
    <row r="83" spans="1:16" x14ac:dyDescent="0.3">
      <c r="A83" s="412"/>
      <c r="B83" s="412"/>
      <c r="C83" s="412"/>
      <c r="D83" s="412"/>
      <c r="E83" s="412"/>
      <c r="F83" s="412"/>
      <c r="G83" s="412"/>
      <c r="H83" s="412"/>
      <c r="I83" s="412"/>
      <c r="J83" s="412"/>
      <c r="K83" s="412"/>
      <c r="L83" s="412"/>
      <c r="M83" s="412"/>
      <c r="N83" s="412"/>
      <c r="O83" s="378"/>
      <c r="P83" s="378"/>
    </row>
    <row r="84" spans="1:16" x14ac:dyDescent="0.3">
      <c r="A84" s="412"/>
      <c r="B84" s="412"/>
      <c r="C84" s="412"/>
      <c r="D84" s="412"/>
      <c r="E84" s="412"/>
      <c r="F84" s="412"/>
      <c r="G84" s="412"/>
      <c r="H84" s="412"/>
      <c r="I84" s="412"/>
      <c r="J84" s="412"/>
      <c r="K84" s="412"/>
      <c r="L84" s="412"/>
      <c r="M84" s="412"/>
      <c r="N84" s="412"/>
      <c r="O84" s="378"/>
      <c r="P84" s="378"/>
    </row>
    <row r="85" spans="1:16" x14ac:dyDescent="0.3">
      <c r="A85" s="412"/>
      <c r="B85" s="412"/>
      <c r="C85" s="412"/>
      <c r="D85" s="412"/>
      <c r="E85" s="412"/>
      <c r="F85" s="412"/>
      <c r="G85" s="412"/>
      <c r="H85" s="412"/>
      <c r="I85" s="412"/>
      <c r="J85" s="412"/>
      <c r="K85" s="412"/>
      <c r="L85" s="412"/>
      <c r="M85" s="412"/>
      <c r="N85" s="412"/>
      <c r="O85" s="378"/>
      <c r="P85" s="378"/>
    </row>
    <row r="86" spans="1:16" x14ac:dyDescent="0.3">
      <c r="A86" s="412"/>
      <c r="B86" s="412"/>
      <c r="C86" s="412"/>
      <c r="D86" s="412"/>
      <c r="E86" s="412"/>
      <c r="F86" s="412"/>
      <c r="G86" s="412"/>
      <c r="H86" s="412"/>
      <c r="I86" s="412"/>
      <c r="J86" s="412"/>
      <c r="K86" s="412"/>
      <c r="L86" s="412"/>
      <c r="M86" s="412"/>
      <c r="N86" s="412"/>
      <c r="O86" s="378"/>
      <c r="P86" s="378"/>
    </row>
    <row r="87" spans="1:16" x14ac:dyDescent="0.3">
      <c r="A87" s="412"/>
      <c r="B87" s="412"/>
      <c r="C87" s="412"/>
      <c r="D87" s="412"/>
      <c r="E87" s="412"/>
      <c r="F87" s="412"/>
      <c r="G87" s="412"/>
      <c r="H87" s="412"/>
      <c r="I87" s="412"/>
      <c r="J87" s="412"/>
      <c r="K87" s="412"/>
      <c r="L87" s="412"/>
      <c r="M87" s="412"/>
      <c r="N87" s="412"/>
      <c r="O87" s="378"/>
      <c r="P87" s="378"/>
    </row>
    <row r="88" spans="1:16" x14ac:dyDescent="0.3">
      <c r="A88" s="412"/>
      <c r="B88" s="412"/>
      <c r="C88" s="412"/>
      <c r="D88" s="412"/>
      <c r="E88" s="412"/>
      <c r="F88" s="412"/>
      <c r="G88" s="412"/>
      <c r="H88" s="412"/>
      <c r="I88" s="412"/>
      <c r="J88" s="412"/>
      <c r="K88" s="412"/>
      <c r="L88" s="412"/>
      <c r="M88" s="412"/>
      <c r="N88" s="412"/>
      <c r="O88" s="378"/>
      <c r="P88" s="378"/>
    </row>
    <row r="89" spans="1:16" x14ac:dyDescent="0.3">
      <c r="A89" s="412"/>
      <c r="B89" s="412"/>
      <c r="C89" s="412"/>
      <c r="D89" s="412"/>
      <c r="E89" s="412"/>
      <c r="F89" s="412"/>
      <c r="G89" s="412"/>
      <c r="H89" s="412"/>
      <c r="I89" s="412"/>
      <c r="J89" s="412"/>
      <c r="K89" s="412"/>
      <c r="L89" s="412"/>
      <c r="M89" s="412"/>
      <c r="N89" s="412"/>
      <c r="O89" s="378"/>
      <c r="P89" s="378"/>
    </row>
    <row r="90" spans="1:16" x14ac:dyDescent="0.3">
      <c r="A90" s="412"/>
      <c r="B90" s="412"/>
      <c r="C90" s="412"/>
      <c r="D90" s="412"/>
      <c r="E90" s="412"/>
      <c r="F90" s="412"/>
      <c r="G90" s="412"/>
      <c r="H90" s="412"/>
      <c r="I90" s="412"/>
      <c r="J90" s="412"/>
      <c r="K90" s="412"/>
      <c r="L90" s="412"/>
      <c r="M90" s="412"/>
      <c r="N90" s="412"/>
      <c r="O90" s="378"/>
      <c r="P90" s="378"/>
    </row>
    <row r="91" spans="1:16" x14ac:dyDescent="0.3">
      <c r="A91" s="412"/>
      <c r="B91" s="412"/>
      <c r="C91" s="412"/>
      <c r="D91" s="412"/>
      <c r="E91" s="412"/>
      <c r="F91" s="412"/>
      <c r="G91" s="412"/>
      <c r="H91" s="412"/>
      <c r="I91" s="412"/>
      <c r="J91" s="412"/>
      <c r="K91" s="412"/>
      <c r="L91" s="412"/>
      <c r="M91" s="412"/>
      <c r="N91" s="412"/>
      <c r="O91" s="378"/>
      <c r="P91" s="378"/>
    </row>
    <row r="92" spans="1:16" x14ac:dyDescent="0.3">
      <c r="A92" s="412"/>
      <c r="B92" s="412"/>
      <c r="C92" s="412"/>
      <c r="D92" s="412"/>
      <c r="E92" s="412"/>
      <c r="F92" s="412"/>
      <c r="G92" s="412"/>
      <c r="H92" s="412"/>
      <c r="I92" s="412"/>
      <c r="J92" s="412"/>
      <c r="K92" s="412"/>
      <c r="L92" s="412"/>
      <c r="M92" s="412"/>
      <c r="N92" s="412"/>
      <c r="O92" s="378"/>
      <c r="P92" s="378"/>
    </row>
    <row r="93" spans="1:16" x14ac:dyDescent="0.3">
      <c r="A93" s="412"/>
      <c r="B93" s="412"/>
      <c r="C93" s="412"/>
      <c r="D93" s="412"/>
      <c r="E93" s="412"/>
      <c r="F93" s="412"/>
      <c r="G93" s="412"/>
      <c r="H93" s="412"/>
      <c r="I93" s="412"/>
      <c r="J93" s="412"/>
      <c r="K93" s="412"/>
      <c r="L93" s="412"/>
      <c r="M93" s="412"/>
      <c r="N93" s="412"/>
      <c r="O93" s="378"/>
      <c r="P93" s="378"/>
    </row>
    <row r="94" spans="1:16" x14ac:dyDescent="0.3">
      <c r="A94" s="412"/>
      <c r="B94" s="412"/>
      <c r="C94" s="412"/>
      <c r="D94" s="412"/>
      <c r="E94" s="412"/>
      <c r="F94" s="412"/>
      <c r="G94" s="412"/>
      <c r="H94" s="412"/>
      <c r="I94" s="412"/>
      <c r="J94" s="412"/>
      <c r="K94" s="412"/>
      <c r="L94" s="412"/>
      <c r="M94" s="412"/>
      <c r="N94" s="412"/>
      <c r="O94" s="378"/>
      <c r="P94" s="378"/>
    </row>
    <row r="95" spans="1:16" x14ac:dyDescent="0.3">
      <c r="A95" s="412"/>
      <c r="B95" s="412"/>
      <c r="C95" s="412"/>
      <c r="D95" s="412"/>
      <c r="E95" s="412"/>
      <c r="F95" s="412"/>
      <c r="G95" s="412"/>
      <c r="H95" s="412"/>
      <c r="I95" s="412"/>
      <c r="J95" s="412"/>
      <c r="K95" s="412"/>
      <c r="L95" s="412"/>
      <c r="M95" s="412"/>
      <c r="N95" s="412"/>
      <c r="O95" s="378"/>
      <c r="P95" s="378"/>
    </row>
    <row r="96" spans="1:16" x14ac:dyDescent="0.3">
      <c r="A96" s="412"/>
      <c r="B96" s="412"/>
      <c r="C96" s="412"/>
      <c r="D96" s="412"/>
      <c r="E96" s="412"/>
      <c r="F96" s="412"/>
      <c r="G96" s="412"/>
      <c r="H96" s="412"/>
      <c r="I96" s="412"/>
      <c r="J96" s="412"/>
      <c r="K96" s="412"/>
      <c r="L96" s="412"/>
      <c r="M96" s="412"/>
      <c r="N96" s="412"/>
      <c r="O96" s="378"/>
      <c r="P96" s="378"/>
    </row>
    <row r="97" spans="1:12" ht="17.399999999999999" x14ac:dyDescent="0.3">
      <c r="A97" s="379" t="s">
        <v>131</v>
      </c>
      <c r="B97" s="254"/>
      <c r="C97" s="254"/>
      <c r="D97" s="254"/>
      <c r="E97" s="254"/>
      <c r="F97" s="254"/>
      <c r="G97" s="254"/>
      <c r="H97" s="254"/>
      <c r="I97" s="254"/>
      <c r="J97" s="254"/>
      <c r="K97" s="254"/>
      <c r="L97" s="255"/>
    </row>
    <row r="98" spans="1:12" x14ac:dyDescent="0.3">
      <c r="A98" s="256"/>
      <c r="B98" s="380"/>
      <c r="C98" s="380"/>
      <c r="D98" s="380"/>
      <c r="E98" s="380"/>
      <c r="F98" s="380"/>
      <c r="G98" s="380"/>
      <c r="H98" s="380"/>
      <c r="I98" s="380"/>
      <c r="J98" s="380"/>
      <c r="K98" s="380"/>
      <c r="L98" s="257"/>
    </row>
    <row r="99" spans="1:12" x14ac:dyDescent="0.3">
      <c r="A99" s="258" t="s">
        <v>132</v>
      </c>
      <c r="B99" s="380"/>
      <c r="C99" s="380"/>
      <c r="D99" s="380"/>
      <c r="E99" s="380"/>
      <c r="F99" s="380"/>
      <c r="G99" s="380"/>
      <c r="H99" s="380"/>
      <c r="I99" s="380"/>
      <c r="J99" s="380"/>
      <c r="K99" s="380"/>
      <c r="L99" s="257"/>
    </row>
    <row r="100" spans="1:12" x14ac:dyDescent="0.3">
      <c r="A100" s="259" t="s">
        <v>133</v>
      </c>
      <c r="B100" s="380"/>
      <c r="C100" s="380"/>
      <c r="D100" s="380"/>
      <c r="E100" s="380"/>
      <c r="F100" s="380"/>
      <c r="G100" s="380"/>
      <c r="H100" s="380"/>
      <c r="I100" s="380"/>
      <c r="J100" s="380"/>
      <c r="K100" s="380"/>
      <c r="L100" s="257"/>
    </row>
    <row r="101" spans="1:12" x14ac:dyDescent="0.3">
      <c r="A101" s="259"/>
      <c r="B101" s="380"/>
      <c r="C101" s="380"/>
      <c r="D101" s="380"/>
      <c r="E101" s="380"/>
      <c r="F101" s="380"/>
      <c r="G101" s="380"/>
      <c r="H101" s="380"/>
      <c r="I101" s="380"/>
      <c r="J101" s="380"/>
      <c r="K101" s="380"/>
      <c r="L101" s="257"/>
    </row>
    <row r="102" spans="1:12" x14ac:dyDescent="0.3">
      <c r="A102" s="260" t="s">
        <v>134</v>
      </c>
      <c r="B102" s="380"/>
      <c r="C102" s="380"/>
      <c r="D102" s="380"/>
      <c r="E102" s="380"/>
      <c r="F102" s="380"/>
      <c r="G102" s="380"/>
      <c r="H102" s="380"/>
      <c r="I102" s="380"/>
      <c r="J102" s="380"/>
      <c r="K102" s="380"/>
      <c r="L102" s="257"/>
    </row>
    <row r="103" spans="1:12" ht="30.75" customHeight="1" x14ac:dyDescent="0.3">
      <c r="A103" s="498" t="s">
        <v>135</v>
      </c>
      <c r="B103" s="492"/>
      <c r="C103" s="492"/>
      <c r="D103" s="492"/>
      <c r="E103" s="492"/>
      <c r="F103" s="492"/>
      <c r="G103" s="492"/>
      <c r="H103" s="492"/>
      <c r="I103" s="492"/>
      <c r="J103" s="492"/>
      <c r="K103" s="492"/>
      <c r="L103" s="493"/>
    </row>
    <row r="104" spans="1:12" x14ac:dyDescent="0.3">
      <c r="A104" s="499" t="s">
        <v>136</v>
      </c>
      <c r="B104" s="500"/>
      <c r="C104" s="500"/>
      <c r="D104" s="500"/>
      <c r="E104" s="500"/>
      <c r="F104" s="500"/>
      <c r="G104" s="500"/>
      <c r="H104" s="500"/>
      <c r="I104" s="500"/>
      <c r="J104" s="500"/>
      <c r="K104" s="500"/>
      <c r="L104" s="501"/>
    </row>
    <row r="105" spans="1:12" x14ac:dyDescent="0.3">
      <c r="A105" s="422"/>
      <c r="B105" s="423"/>
      <c r="C105" s="423"/>
      <c r="D105" s="423"/>
      <c r="E105" s="423"/>
      <c r="F105" s="423"/>
      <c r="G105" s="423"/>
      <c r="H105" s="423"/>
      <c r="I105" s="423"/>
      <c r="J105" s="423"/>
      <c r="K105" s="423"/>
      <c r="L105" s="424"/>
    </row>
    <row r="106" spans="1:12" x14ac:dyDescent="0.3">
      <c r="A106" s="256"/>
      <c r="B106" s="381" t="s">
        <v>137</v>
      </c>
      <c r="C106" s="380"/>
      <c r="D106" s="381" t="s">
        <v>138</v>
      </c>
      <c r="E106" s="380"/>
      <c r="F106" s="380"/>
      <c r="G106" s="380"/>
      <c r="H106" s="380"/>
      <c r="I106" s="380"/>
      <c r="J106" s="380"/>
      <c r="K106" s="380"/>
      <c r="L106" s="257"/>
    </row>
    <row r="107" spans="1:12" x14ac:dyDescent="0.3">
      <c r="A107" s="259" t="s">
        <v>139</v>
      </c>
      <c r="B107" s="382">
        <v>9</v>
      </c>
      <c r="C107" s="380"/>
      <c r="D107" s="382">
        <v>9</v>
      </c>
      <c r="E107" s="380"/>
      <c r="F107" s="380"/>
      <c r="G107" s="380"/>
      <c r="H107" s="380"/>
      <c r="I107" s="380"/>
      <c r="J107" s="380"/>
      <c r="K107" s="380"/>
      <c r="L107" s="257"/>
    </row>
    <row r="108" spans="1:12" x14ac:dyDescent="0.3">
      <c r="A108" s="259" t="s">
        <v>140</v>
      </c>
      <c r="B108" s="382">
        <v>11.8</v>
      </c>
      <c r="C108" s="380"/>
      <c r="D108" s="382">
        <v>11.8</v>
      </c>
      <c r="E108" s="380"/>
      <c r="F108" s="380"/>
      <c r="G108" s="380"/>
      <c r="H108" s="380"/>
      <c r="I108" s="380"/>
      <c r="J108" s="380"/>
      <c r="K108" s="380"/>
      <c r="L108" s="257"/>
    </row>
    <row r="109" spans="1:12" x14ac:dyDescent="0.3">
      <c r="A109" s="261" t="s">
        <v>141</v>
      </c>
      <c r="B109" s="253">
        <v>20.5</v>
      </c>
      <c r="C109" s="380"/>
      <c r="D109" s="253">
        <v>23.3</v>
      </c>
      <c r="E109" s="380"/>
      <c r="F109" s="380"/>
      <c r="G109" s="380"/>
      <c r="H109" s="380"/>
      <c r="I109" s="380"/>
      <c r="J109" s="380"/>
      <c r="K109" s="380"/>
      <c r="L109" s="257"/>
    </row>
    <row r="110" spans="1:12" x14ac:dyDescent="0.3">
      <c r="A110" s="256" t="s">
        <v>142</v>
      </c>
      <c r="B110" s="383">
        <f>SUM(B107:B109)</f>
        <v>41.3</v>
      </c>
      <c r="C110" s="380"/>
      <c r="D110" s="382">
        <f>SUM(D107:D109)</f>
        <v>44.1</v>
      </c>
      <c r="E110" s="380"/>
      <c r="F110" s="380"/>
      <c r="G110" s="380"/>
      <c r="H110" s="380"/>
      <c r="I110" s="380"/>
      <c r="J110" s="380"/>
      <c r="K110" s="380"/>
      <c r="L110" s="257"/>
    </row>
    <row r="111" spans="1:12" x14ac:dyDescent="0.3">
      <c r="A111" s="259"/>
      <c r="B111" s="380"/>
      <c r="C111" s="380"/>
      <c r="D111" s="380"/>
      <c r="E111" s="380"/>
      <c r="F111" s="380"/>
      <c r="G111" s="380"/>
      <c r="H111" s="380"/>
      <c r="I111" s="380"/>
      <c r="J111" s="380"/>
      <c r="K111" s="380"/>
      <c r="L111" s="257"/>
    </row>
    <row r="112" spans="1:12" x14ac:dyDescent="0.3">
      <c r="A112" s="262" t="s">
        <v>143</v>
      </c>
      <c r="B112" s="384">
        <v>78.900000000000006</v>
      </c>
      <c r="C112" s="380" t="s">
        <v>144</v>
      </c>
      <c r="D112" s="384">
        <v>93.2</v>
      </c>
      <c r="E112" s="380" t="s">
        <v>144</v>
      </c>
      <c r="F112" s="380"/>
      <c r="G112" s="380"/>
      <c r="H112" s="380"/>
      <c r="I112" s="380"/>
      <c r="J112" s="380"/>
      <c r="K112" s="380"/>
      <c r="L112" s="257"/>
    </row>
    <row r="113" spans="1:12" x14ac:dyDescent="0.3">
      <c r="A113" s="259" t="s">
        <v>25</v>
      </c>
      <c r="B113" s="382">
        <f>B110+B112</f>
        <v>120.2</v>
      </c>
      <c r="C113" s="380"/>
      <c r="D113" s="382">
        <f>D110+D112</f>
        <v>137.30000000000001</v>
      </c>
      <c r="E113" s="380"/>
      <c r="F113" s="380"/>
      <c r="G113" s="380"/>
      <c r="H113" s="380"/>
      <c r="I113" s="380"/>
      <c r="J113" s="380"/>
      <c r="K113" s="380"/>
      <c r="L113" s="257"/>
    </row>
    <row r="114" spans="1:12" x14ac:dyDescent="0.3">
      <c r="A114" s="259"/>
      <c r="B114" s="380"/>
      <c r="C114" s="380"/>
      <c r="D114" s="380"/>
      <c r="E114" s="380"/>
      <c r="F114" s="380"/>
      <c r="G114" s="380"/>
      <c r="H114" s="380"/>
      <c r="I114" s="380"/>
      <c r="J114" s="380"/>
      <c r="K114" s="380"/>
      <c r="L114" s="257"/>
    </row>
    <row r="115" spans="1:12" x14ac:dyDescent="0.3">
      <c r="A115" s="259" t="s">
        <v>145</v>
      </c>
      <c r="B115" s="502" t="s">
        <v>146</v>
      </c>
      <c r="C115" s="502"/>
      <c r="D115" s="502"/>
      <c r="E115" s="502"/>
      <c r="F115" s="502"/>
      <c r="G115" s="502"/>
      <c r="H115" s="502"/>
      <c r="I115" s="502"/>
      <c r="J115" s="502"/>
      <c r="K115" s="502"/>
      <c r="L115" s="503"/>
    </row>
    <row r="116" spans="1:12" ht="27.75" customHeight="1" x14ac:dyDescent="0.3">
      <c r="A116" s="259" t="s">
        <v>147</v>
      </c>
      <c r="B116" s="492" t="s">
        <v>148</v>
      </c>
      <c r="C116" s="492"/>
      <c r="D116" s="492"/>
      <c r="E116" s="492"/>
      <c r="F116" s="492"/>
      <c r="G116" s="492"/>
      <c r="H116" s="492"/>
      <c r="I116" s="492"/>
      <c r="J116" s="492"/>
      <c r="K116" s="492"/>
      <c r="L116" s="493"/>
    </row>
    <row r="117" spans="1:12" ht="28.5" customHeight="1" x14ac:dyDescent="0.3">
      <c r="A117" s="261" t="s">
        <v>149</v>
      </c>
      <c r="B117" s="494" t="s">
        <v>150</v>
      </c>
      <c r="C117" s="494"/>
      <c r="D117" s="494"/>
      <c r="E117" s="494"/>
      <c r="F117" s="494"/>
      <c r="G117" s="494"/>
      <c r="H117" s="494"/>
      <c r="I117" s="494"/>
      <c r="J117" s="494"/>
      <c r="K117" s="494"/>
      <c r="L117" s="495"/>
    </row>
    <row r="118" spans="1:12" x14ac:dyDescent="0.3">
      <c r="A118" s="250"/>
    </row>
  </sheetData>
  <mergeCells count="14">
    <mergeCell ref="A18:L18"/>
    <mergeCell ref="A1:L1"/>
    <mergeCell ref="A2:L2"/>
    <mergeCell ref="A3:L3"/>
    <mergeCell ref="A5:B5"/>
    <mergeCell ref="C5:H5"/>
    <mergeCell ref="A7:H11"/>
    <mergeCell ref="B116:L116"/>
    <mergeCell ref="B117:L117"/>
    <mergeCell ref="A49:L50"/>
    <mergeCell ref="A66:L66"/>
    <mergeCell ref="A103:L103"/>
    <mergeCell ref="A104:L104"/>
    <mergeCell ref="B115:L115"/>
  </mergeCells>
  <pageMargins left="0.7" right="0.7" top="0.75" bottom="0.75" header="0.3" footer="0.3"/>
  <pageSetup scale="51" orientation="portrait" r:id="rId1"/>
  <rowBreaks count="1" manualBreakCount="1">
    <brk id="8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6"/>
  <sheetViews>
    <sheetView zoomScale="90" zoomScaleNormal="90" workbookViewId="0">
      <pane xSplit="2" ySplit="7" topLeftCell="C59" activePane="bottomRight" state="frozen"/>
      <selection pane="topRight" activeCell="B5" sqref="B5"/>
      <selection pane="bottomLeft" activeCell="B5" sqref="B5"/>
      <selection pane="bottomRight" activeCell="A72" sqref="A72"/>
    </sheetView>
  </sheetViews>
  <sheetFormatPr defaultColWidth="8.6640625" defaultRowHeight="13.8" x14ac:dyDescent="0.25"/>
  <cols>
    <col min="1" max="1" width="46.88671875" style="117" customWidth="1"/>
    <col min="2" max="2" width="14.33203125" style="117" customWidth="1"/>
    <col min="3" max="4" width="15.109375" style="117" customWidth="1"/>
    <col min="5" max="5" width="15" style="117" customWidth="1"/>
    <col min="6" max="6" width="16.109375" style="117" customWidth="1"/>
    <col min="7" max="7" width="15.44140625" style="117" customWidth="1"/>
    <col min="8" max="8" width="16.88671875" style="117" customWidth="1"/>
    <col min="9" max="9" width="16.109375" style="117" customWidth="1"/>
    <col min="10" max="10" width="17" style="117" customWidth="1"/>
    <col min="11" max="11" width="16.5546875" style="117" customWidth="1"/>
    <col min="12" max="12" width="15.6640625" style="117" customWidth="1"/>
    <col min="13" max="13" width="15.44140625" style="117" customWidth="1"/>
    <col min="14" max="14" width="15.109375" style="117" customWidth="1"/>
    <col min="15" max="15" width="16.5546875" style="117" customWidth="1"/>
    <col min="16" max="16" width="17.5546875" style="117" customWidth="1"/>
    <col min="17" max="17" width="15.5546875" style="117" customWidth="1"/>
    <col min="18" max="16384" width="8.6640625" style="117"/>
  </cols>
  <sheetData>
    <row r="1" spans="1:17" s="115" customFormat="1" ht="15.6" x14ac:dyDescent="0.3">
      <c r="A1" s="512" t="s">
        <v>0</v>
      </c>
      <c r="B1" s="512"/>
      <c r="C1" s="512"/>
      <c r="D1" s="512"/>
      <c r="E1" s="512"/>
      <c r="F1" s="512"/>
      <c r="G1" s="512"/>
      <c r="H1" s="512"/>
      <c r="I1" s="512"/>
      <c r="J1" s="512"/>
      <c r="K1" s="512"/>
      <c r="L1" s="512"/>
      <c r="M1" s="512"/>
      <c r="N1" s="512"/>
      <c r="O1" s="512"/>
      <c r="P1" s="512"/>
      <c r="Q1" s="512"/>
    </row>
    <row r="2" spans="1:17" s="115" customFormat="1" ht="15.6" x14ac:dyDescent="0.3">
      <c r="A2" s="512" t="str">
        <f>'Line Item Budget'!A2:C2</f>
        <v>SFY 2023 Medication Assistance Program 08/01/2022 - 07/31/2023</v>
      </c>
      <c r="B2" s="512"/>
      <c r="C2" s="512"/>
      <c r="D2" s="512"/>
      <c r="E2" s="512"/>
      <c r="F2" s="512"/>
      <c r="G2" s="512"/>
      <c r="H2" s="512"/>
      <c r="I2" s="512"/>
      <c r="J2" s="512"/>
      <c r="K2" s="512"/>
      <c r="L2" s="512"/>
      <c r="M2" s="512"/>
      <c r="N2" s="512"/>
      <c r="O2" s="512"/>
      <c r="P2" s="512"/>
      <c r="Q2" s="512"/>
    </row>
    <row r="3" spans="1:17" s="115" customFormat="1" ht="15.6" x14ac:dyDescent="0.3">
      <c r="A3" s="512" t="s">
        <v>151</v>
      </c>
      <c r="B3" s="512"/>
      <c r="C3" s="512"/>
      <c r="D3" s="512"/>
      <c r="E3" s="512"/>
      <c r="F3" s="512"/>
      <c r="G3" s="512"/>
      <c r="H3" s="512"/>
      <c r="I3" s="512"/>
      <c r="J3" s="512"/>
      <c r="K3" s="512"/>
      <c r="L3" s="512"/>
      <c r="M3" s="512"/>
      <c r="N3" s="512"/>
      <c r="O3" s="512"/>
      <c r="P3" s="512"/>
      <c r="Q3" s="512"/>
    </row>
    <row r="4" spans="1:17" x14ac:dyDescent="0.25">
      <c r="A4" s="263" t="s">
        <v>152</v>
      </c>
      <c r="B4" s="162"/>
      <c r="C4" s="528"/>
      <c r="D4" s="528"/>
      <c r="E4" s="528"/>
      <c r="F4" s="528"/>
      <c r="G4" s="264" t="s">
        <v>153</v>
      </c>
      <c r="H4" s="529"/>
      <c r="I4" s="529"/>
      <c r="J4" s="529"/>
      <c r="K4" s="529"/>
      <c r="L4" s="521" t="s">
        <v>154</v>
      </c>
      <c r="M4" s="521"/>
      <c r="N4" s="522"/>
      <c r="O4" s="522"/>
      <c r="P4" s="522"/>
      <c r="Q4" s="522"/>
    </row>
    <row r="5" spans="1:17" x14ac:dyDescent="0.25">
      <c r="A5" s="263" t="s">
        <v>155</v>
      </c>
      <c r="B5" s="271">
        <f>Personnel!B5</f>
        <v>0</v>
      </c>
      <c r="C5" s="225"/>
      <c r="D5" s="225"/>
      <c r="E5" s="225"/>
      <c r="F5" s="225"/>
      <c r="G5" s="530" t="s">
        <v>156</v>
      </c>
      <c r="H5" s="530"/>
      <c r="I5" s="529"/>
      <c r="J5" s="529"/>
      <c r="K5" s="529"/>
      <c r="L5" s="521"/>
      <c r="M5" s="521"/>
      <c r="N5" s="523"/>
      <c r="O5" s="523"/>
      <c r="P5" s="523"/>
      <c r="Q5" s="523"/>
    </row>
    <row r="6" spans="1:17" ht="14.4" thickBot="1" x14ac:dyDescent="0.3">
      <c r="A6" s="118"/>
      <c r="B6" s="116"/>
      <c r="C6" s="116"/>
      <c r="D6" s="116"/>
      <c r="E6" s="116"/>
      <c r="F6" s="116"/>
      <c r="G6" s="116"/>
      <c r="H6" s="116"/>
      <c r="I6" s="116"/>
      <c r="J6" s="116"/>
      <c r="K6" s="116"/>
      <c r="L6" s="116"/>
      <c r="M6" s="116"/>
      <c r="N6" s="116"/>
      <c r="O6" s="116"/>
      <c r="P6" s="116"/>
    </row>
    <row r="7" spans="1:17" ht="48.75" customHeight="1" thickTop="1" x14ac:dyDescent="0.25">
      <c r="A7" s="226" t="s">
        <v>157</v>
      </c>
      <c r="B7" s="201" t="s">
        <v>158</v>
      </c>
      <c r="C7" s="119" t="s">
        <v>159</v>
      </c>
      <c r="D7" s="119" t="s">
        <v>160</v>
      </c>
      <c r="E7" s="119" t="s">
        <v>161</v>
      </c>
      <c r="F7" s="120" t="s">
        <v>162</v>
      </c>
      <c r="G7" s="121" t="s">
        <v>163</v>
      </c>
      <c r="H7" s="121" t="s">
        <v>164</v>
      </c>
      <c r="I7" s="121" t="s">
        <v>165</v>
      </c>
      <c r="J7" s="121" t="s">
        <v>166</v>
      </c>
      <c r="K7" s="121" t="s">
        <v>167</v>
      </c>
      <c r="L7" s="121" t="s">
        <v>168</v>
      </c>
      <c r="M7" s="121" t="s">
        <v>169</v>
      </c>
      <c r="N7" s="166" t="s">
        <v>170</v>
      </c>
      <c r="O7" s="187" t="s">
        <v>171</v>
      </c>
      <c r="P7" s="199" t="s">
        <v>172</v>
      </c>
      <c r="Q7" s="122" t="s">
        <v>173</v>
      </c>
    </row>
    <row r="8" spans="1:17" x14ac:dyDescent="0.25">
      <c r="A8" s="123" t="s">
        <v>174</v>
      </c>
      <c r="B8" s="180"/>
      <c r="C8" s="124"/>
      <c r="D8" s="124"/>
      <c r="E8" s="124"/>
      <c r="F8" s="124"/>
      <c r="G8" s="124"/>
      <c r="H8" s="124"/>
      <c r="I8" s="124"/>
      <c r="J8" s="124"/>
      <c r="K8" s="124"/>
      <c r="L8" s="124"/>
      <c r="M8" s="124"/>
      <c r="N8" s="167"/>
      <c r="O8" s="180"/>
      <c r="P8" s="180"/>
      <c r="Q8" s="125"/>
    </row>
    <row r="9" spans="1:17" x14ac:dyDescent="0.25">
      <c r="A9" s="227" t="s">
        <v>175</v>
      </c>
      <c r="B9" s="202">
        <f>'Line Item Budget'!C18</f>
        <v>0</v>
      </c>
      <c r="C9" s="159">
        <f>July!D25</f>
        <v>0</v>
      </c>
      <c r="D9" s="159">
        <f>August!D25</f>
        <v>0</v>
      </c>
      <c r="E9" s="159">
        <f>September!D25</f>
        <v>0</v>
      </c>
      <c r="F9" s="159">
        <f>October!D25</f>
        <v>0</v>
      </c>
      <c r="G9" s="159">
        <f>November!D25</f>
        <v>0</v>
      </c>
      <c r="H9" s="159">
        <f>December!D25</f>
        <v>0</v>
      </c>
      <c r="I9" s="159">
        <f>January!D25</f>
        <v>0</v>
      </c>
      <c r="J9" s="159">
        <f>February!D25</f>
        <v>0</v>
      </c>
      <c r="K9" s="159">
        <f>March!D25</f>
        <v>0</v>
      </c>
      <c r="L9" s="159">
        <f>April!D25</f>
        <v>0</v>
      </c>
      <c r="M9" s="159">
        <f>May!D25</f>
        <v>0</v>
      </c>
      <c r="N9" s="168">
        <f>June!D25</f>
        <v>0</v>
      </c>
      <c r="O9" s="188">
        <f>SUM(C9:N9)</f>
        <v>0</v>
      </c>
      <c r="P9" s="200">
        <f>B9-O9</f>
        <v>0</v>
      </c>
      <c r="Q9" s="126" t="e">
        <f>O9/B9</f>
        <v>#DIV/0!</v>
      </c>
    </row>
    <row r="10" spans="1:17" x14ac:dyDescent="0.25">
      <c r="A10" s="227" t="s">
        <v>176</v>
      </c>
      <c r="B10" s="202">
        <f>'Line Item Budget'!C19</f>
        <v>0</v>
      </c>
      <c r="C10" s="159">
        <f>July!D39</f>
        <v>0</v>
      </c>
      <c r="D10" s="159">
        <f>August!D39</f>
        <v>0</v>
      </c>
      <c r="E10" s="159">
        <f>September!D39</f>
        <v>0</v>
      </c>
      <c r="F10" s="159">
        <f>October!D39</f>
        <v>0</v>
      </c>
      <c r="G10" s="159">
        <f>November!D39</f>
        <v>0</v>
      </c>
      <c r="H10" s="159">
        <f>December!D39</f>
        <v>0</v>
      </c>
      <c r="I10" s="159">
        <f>January!D39</f>
        <v>0</v>
      </c>
      <c r="J10" s="159">
        <f>February!D39</f>
        <v>0</v>
      </c>
      <c r="K10" s="159">
        <f>March!D39</f>
        <v>0</v>
      </c>
      <c r="L10" s="159">
        <f>April!D39</f>
        <v>0</v>
      </c>
      <c r="M10" s="159">
        <f>May!D39</f>
        <v>0</v>
      </c>
      <c r="N10" s="168">
        <f>June!D39</f>
        <v>0</v>
      </c>
      <c r="O10" s="188">
        <f>SUM(C10:N10)</f>
        <v>0</v>
      </c>
      <c r="P10" s="200">
        <f>B10-O10</f>
        <v>0</v>
      </c>
      <c r="Q10" s="126" t="e">
        <f>O10/B10</f>
        <v>#DIV/0!</v>
      </c>
    </row>
    <row r="11" spans="1:17" x14ac:dyDescent="0.25">
      <c r="A11" s="227"/>
      <c r="B11" s="202"/>
      <c r="C11" s="159"/>
      <c r="D11" s="159"/>
      <c r="E11" s="159"/>
      <c r="F11" s="159"/>
      <c r="G11" s="159"/>
      <c r="H11" s="159"/>
      <c r="I11" s="159"/>
      <c r="J11" s="159"/>
      <c r="K11" s="159"/>
      <c r="L11" s="159"/>
      <c r="M11" s="159"/>
      <c r="N11" s="168"/>
      <c r="O11" s="188"/>
      <c r="P11" s="200"/>
      <c r="Q11" s="126"/>
    </row>
    <row r="12" spans="1:17" x14ac:dyDescent="0.25">
      <c r="A12" s="228" t="s">
        <v>177</v>
      </c>
      <c r="B12" s="202"/>
      <c r="C12" s="159"/>
      <c r="D12" s="159"/>
      <c r="E12" s="159"/>
      <c r="F12" s="159"/>
      <c r="G12" s="160"/>
      <c r="H12" s="160"/>
      <c r="I12" s="160"/>
      <c r="J12" s="160"/>
      <c r="K12" s="160"/>
      <c r="L12" s="160"/>
      <c r="M12" s="160"/>
      <c r="N12" s="169"/>
      <c r="O12" s="188"/>
      <c r="P12" s="200"/>
      <c r="Q12" s="126"/>
    </row>
    <row r="13" spans="1:17" x14ac:dyDescent="0.25">
      <c r="A13" s="227" t="str">
        <f>'Line Item Budget'!A21</f>
        <v>Contractor 1 (define)</v>
      </c>
      <c r="B13" s="202">
        <f>'Line Item Budget'!D21</f>
        <v>0</v>
      </c>
      <c r="C13" s="159">
        <f>July!E42+July!F42</f>
        <v>0</v>
      </c>
      <c r="D13" s="159">
        <f>August!E42+August!F42</f>
        <v>0</v>
      </c>
      <c r="E13" s="159">
        <f>September!E42+September!F42</f>
        <v>0</v>
      </c>
      <c r="F13" s="159">
        <f>October!E42+October!F42</f>
        <v>0</v>
      </c>
      <c r="G13" s="159">
        <f>November!E42+November!F42</f>
        <v>0</v>
      </c>
      <c r="H13" s="159">
        <f>December!E42+December!F42</f>
        <v>0</v>
      </c>
      <c r="I13" s="159">
        <f>January!E42+January!F42</f>
        <v>0</v>
      </c>
      <c r="J13" s="159">
        <f>February!E42+February!F42</f>
        <v>0</v>
      </c>
      <c r="K13" s="159">
        <f>March!E42+March!F42</f>
        <v>0</v>
      </c>
      <c r="L13" s="159">
        <f>April!E42+April!F42</f>
        <v>0</v>
      </c>
      <c r="M13" s="159">
        <f>May!E42+May!F42</f>
        <v>0</v>
      </c>
      <c r="N13" s="168">
        <f>June!E42+June!F42</f>
        <v>0</v>
      </c>
      <c r="O13" s="188">
        <f t="shared" ref="O13:O18" si="0">SUM(C13:N13)</f>
        <v>0</v>
      </c>
      <c r="P13" s="200">
        <f t="shared" ref="P13:P18" si="1">B13-O13</f>
        <v>0</v>
      </c>
      <c r="Q13" s="126" t="e">
        <f t="shared" ref="Q13:Q25" si="2">O13/B13</f>
        <v>#DIV/0!</v>
      </c>
    </row>
    <row r="14" spans="1:17" x14ac:dyDescent="0.25">
      <c r="A14" s="227" t="str">
        <f>'Line Item Budget'!A22</f>
        <v>Contractor 2 (define)</v>
      </c>
      <c r="B14" s="202">
        <f>'Line Item Budget'!D22</f>
        <v>0</v>
      </c>
      <c r="C14" s="159">
        <f>July!E43+July!F43</f>
        <v>0</v>
      </c>
      <c r="D14" s="159">
        <f>August!E43+August!F43</f>
        <v>0</v>
      </c>
      <c r="E14" s="159">
        <f>September!E43+September!F43</f>
        <v>0</v>
      </c>
      <c r="F14" s="159">
        <f>October!E43+October!F43</f>
        <v>0</v>
      </c>
      <c r="G14" s="159">
        <f>November!E43+November!F43</f>
        <v>0</v>
      </c>
      <c r="H14" s="159">
        <f>December!E43+December!F43</f>
        <v>0</v>
      </c>
      <c r="I14" s="159">
        <f>January!E43+January!F43</f>
        <v>0</v>
      </c>
      <c r="J14" s="159">
        <f>February!E43+February!F43</f>
        <v>0</v>
      </c>
      <c r="K14" s="159">
        <f>March!E43+March!F43</f>
        <v>0</v>
      </c>
      <c r="L14" s="159">
        <f>April!E43+April!F43</f>
        <v>0</v>
      </c>
      <c r="M14" s="159">
        <f>May!E43+May!F43</f>
        <v>0</v>
      </c>
      <c r="N14" s="168">
        <f>June!E43+June!F43</f>
        <v>0</v>
      </c>
      <c r="O14" s="188">
        <f t="shared" si="0"/>
        <v>0</v>
      </c>
      <c r="P14" s="200">
        <f t="shared" si="1"/>
        <v>0</v>
      </c>
      <c r="Q14" s="126" t="e">
        <f t="shared" si="2"/>
        <v>#DIV/0!</v>
      </c>
    </row>
    <row r="15" spans="1:17" x14ac:dyDescent="0.25">
      <c r="A15" s="227" t="str">
        <f>'Line Item Budget'!A23</f>
        <v>Contractor 3 (define)</v>
      </c>
      <c r="B15" s="202">
        <f>'Line Item Budget'!D23</f>
        <v>0</v>
      </c>
      <c r="C15" s="159">
        <f>July!E44+July!F44</f>
        <v>0</v>
      </c>
      <c r="D15" s="159">
        <f>August!E44+August!F44</f>
        <v>0</v>
      </c>
      <c r="E15" s="159">
        <f>September!E44+September!F44</f>
        <v>0</v>
      </c>
      <c r="F15" s="159">
        <f>October!E44+October!F44</f>
        <v>0</v>
      </c>
      <c r="G15" s="159">
        <f>November!E44+November!F44</f>
        <v>0</v>
      </c>
      <c r="H15" s="159">
        <f>December!E44+December!F44</f>
        <v>0</v>
      </c>
      <c r="I15" s="159">
        <f>January!E44+January!F44</f>
        <v>0</v>
      </c>
      <c r="J15" s="159">
        <f>February!E44+February!F44</f>
        <v>0</v>
      </c>
      <c r="K15" s="159">
        <f>March!E44+March!F44</f>
        <v>0</v>
      </c>
      <c r="L15" s="159">
        <f>April!E44+April!F44</f>
        <v>0</v>
      </c>
      <c r="M15" s="159">
        <f>May!E44+May!F44</f>
        <v>0</v>
      </c>
      <c r="N15" s="168">
        <f>June!E44+June!F44</f>
        <v>0</v>
      </c>
      <c r="O15" s="188">
        <f t="shared" si="0"/>
        <v>0</v>
      </c>
      <c r="P15" s="200">
        <f t="shared" si="1"/>
        <v>0</v>
      </c>
      <c r="Q15" s="126" t="e">
        <f t="shared" si="2"/>
        <v>#DIV/0!</v>
      </c>
    </row>
    <row r="16" spans="1:17" x14ac:dyDescent="0.25">
      <c r="A16" s="227" t="str">
        <f>'Line Item Budget'!A24</f>
        <v>Contractor 4 (define)</v>
      </c>
      <c r="B16" s="202">
        <f>'Line Item Budget'!D24</f>
        <v>0</v>
      </c>
      <c r="C16" s="159">
        <f>July!E45+July!F45</f>
        <v>0</v>
      </c>
      <c r="D16" s="159">
        <f>August!E45+August!F45</f>
        <v>0</v>
      </c>
      <c r="E16" s="159">
        <f>September!E45+September!F45</f>
        <v>0</v>
      </c>
      <c r="F16" s="159">
        <f>October!E45+October!F45</f>
        <v>0</v>
      </c>
      <c r="G16" s="159">
        <f>November!E45+November!F45</f>
        <v>0</v>
      </c>
      <c r="H16" s="159">
        <f>December!E45+December!F45</f>
        <v>0</v>
      </c>
      <c r="I16" s="159">
        <f>January!E45+January!F45</f>
        <v>0</v>
      </c>
      <c r="J16" s="159">
        <f>February!E45+February!F45</f>
        <v>0</v>
      </c>
      <c r="K16" s="159">
        <f>March!E45+March!F45</f>
        <v>0</v>
      </c>
      <c r="L16" s="159">
        <f>April!E45+April!F45</f>
        <v>0</v>
      </c>
      <c r="M16" s="159">
        <f>May!E45+May!F45</f>
        <v>0</v>
      </c>
      <c r="N16" s="168">
        <f>June!E45+June!F45</f>
        <v>0</v>
      </c>
      <c r="O16" s="188">
        <f t="shared" si="0"/>
        <v>0</v>
      </c>
      <c r="P16" s="200">
        <f t="shared" si="1"/>
        <v>0</v>
      </c>
      <c r="Q16" s="126" t="e">
        <f t="shared" si="2"/>
        <v>#DIV/0!</v>
      </c>
    </row>
    <row r="17" spans="1:17" x14ac:dyDescent="0.25">
      <c r="A17" s="227" t="str">
        <f>'Line Item Budget'!A25</f>
        <v>Contractor 5 (define)</v>
      </c>
      <c r="B17" s="202">
        <f>'Line Item Budget'!D25</f>
        <v>0</v>
      </c>
      <c r="C17" s="159">
        <f>July!E46+July!F46</f>
        <v>0</v>
      </c>
      <c r="D17" s="159">
        <f>August!E46+August!F46</f>
        <v>0</v>
      </c>
      <c r="E17" s="159">
        <f>September!E46+September!F46</f>
        <v>0</v>
      </c>
      <c r="F17" s="159">
        <f>October!E46+October!F46</f>
        <v>0</v>
      </c>
      <c r="G17" s="159">
        <f>November!E46+November!F46</f>
        <v>0</v>
      </c>
      <c r="H17" s="159">
        <f>December!E46+December!F46</f>
        <v>0</v>
      </c>
      <c r="I17" s="159">
        <f>January!E46+January!F46</f>
        <v>0</v>
      </c>
      <c r="J17" s="159">
        <f>February!E46+February!F46</f>
        <v>0</v>
      </c>
      <c r="K17" s="159">
        <f>March!E46+March!F46</f>
        <v>0</v>
      </c>
      <c r="L17" s="159">
        <f>April!E46+April!F46</f>
        <v>0</v>
      </c>
      <c r="M17" s="159">
        <f>May!E46+May!F46</f>
        <v>0</v>
      </c>
      <c r="N17" s="168">
        <f>June!E46+June!F46</f>
        <v>0</v>
      </c>
      <c r="O17" s="188">
        <f t="shared" si="0"/>
        <v>0</v>
      </c>
      <c r="P17" s="200">
        <f t="shared" si="1"/>
        <v>0</v>
      </c>
      <c r="Q17" s="126" t="e">
        <f t="shared" si="2"/>
        <v>#DIV/0!</v>
      </c>
    </row>
    <row r="18" spans="1:17" x14ac:dyDescent="0.25">
      <c r="A18" s="227" t="str">
        <f>'Line Item Budget'!A26</f>
        <v>Contractor 6 (define)</v>
      </c>
      <c r="B18" s="202">
        <f>'Line Item Budget'!D26</f>
        <v>0</v>
      </c>
      <c r="C18" s="159">
        <f>July!E47+July!F47</f>
        <v>0</v>
      </c>
      <c r="D18" s="159">
        <f>August!E47+August!F47</f>
        <v>0</v>
      </c>
      <c r="E18" s="159">
        <f>September!E47+September!F47</f>
        <v>0</v>
      </c>
      <c r="F18" s="159">
        <f>October!E47+October!F47</f>
        <v>0</v>
      </c>
      <c r="G18" s="159">
        <f>November!E47+November!F47</f>
        <v>0</v>
      </c>
      <c r="H18" s="159">
        <f>December!E47+December!F47</f>
        <v>0</v>
      </c>
      <c r="I18" s="159">
        <f>January!E47+January!F47</f>
        <v>0</v>
      </c>
      <c r="J18" s="159">
        <f>February!E47+February!F47</f>
        <v>0</v>
      </c>
      <c r="K18" s="159">
        <f>March!E47+March!F47</f>
        <v>0</v>
      </c>
      <c r="L18" s="159">
        <f>April!E47+April!F47</f>
        <v>0</v>
      </c>
      <c r="M18" s="159">
        <f>May!E47+May!F47</f>
        <v>0</v>
      </c>
      <c r="N18" s="168">
        <f>June!E47+June!F47</f>
        <v>0</v>
      </c>
      <c r="O18" s="188">
        <f t="shared" si="0"/>
        <v>0</v>
      </c>
      <c r="P18" s="200">
        <f t="shared" si="1"/>
        <v>0</v>
      </c>
      <c r="Q18" s="126" t="e">
        <f t="shared" si="2"/>
        <v>#DIV/0!</v>
      </c>
    </row>
    <row r="19" spans="1:17" x14ac:dyDescent="0.25">
      <c r="A19" s="227"/>
      <c r="B19" s="202"/>
      <c r="C19" s="159"/>
      <c r="D19" s="159"/>
      <c r="E19" s="159"/>
      <c r="F19" s="159"/>
      <c r="G19" s="159"/>
      <c r="H19" s="159"/>
      <c r="I19" s="159"/>
      <c r="J19" s="159"/>
      <c r="K19" s="159"/>
      <c r="L19" s="159"/>
      <c r="M19" s="159"/>
      <c r="N19" s="168"/>
      <c r="O19" s="188"/>
      <c r="P19" s="200"/>
      <c r="Q19" s="126"/>
    </row>
    <row r="20" spans="1:17" x14ac:dyDescent="0.25">
      <c r="A20" s="128" t="s">
        <v>59</v>
      </c>
      <c r="B20" s="202"/>
      <c r="C20" s="159"/>
      <c r="D20" s="159"/>
      <c r="E20" s="159"/>
      <c r="F20" s="159"/>
      <c r="G20" s="160"/>
      <c r="H20" s="160"/>
      <c r="I20" s="160"/>
      <c r="J20" s="160"/>
      <c r="K20" s="160"/>
      <c r="L20" s="160"/>
      <c r="M20" s="160"/>
      <c r="N20" s="169"/>
      <c r="O20" s="188"/>
      <c r="P20" s="200"/>
      <c r="Q20" s="126"/>
    </row>
    <row r="21" spans="1:17" x14ac:dyDescent="0.25">
      <c r="A21" s="227" t="str">
        <f>'Line Item Budget'!A28</f>
        <v>Subcontract 1 (define)</v>
      </c>
      <c r="B21" s="202">
        <f>'Line Item Budget'!D28</f>
        <v>0</v>
      </c>
      <c r="C21" s="159">
        <f>July!E49+July!F49</f>
        <v>0</v>
      </c>
      <c r="D21" s="159">
        <f>August!E49+August!F49</f>
        <v>0</v>
      </c>
      <c r="E21" s="159">
        <f>September!E49+September!F49</f>
        <v>0</v>
      </c>
      <c r="F21" s="159">
        <f>October!E49+October!F49</f>
        <v>0</v>
      </c>
      <c r="G21" s="160">
        <f>November!E49+November!F49</f>
        <v>0</v>
      </c>
      <c r="H21" s="160">
        <f>December!E49+December!F49</f>
        <v>0</v>
      </c>
      <c r="I21" s="160">
        <f>January!E49+January!F49</f>
        <v>0</v>
      </c>
      <c r="J21" s="160">
        <f>February!E49+February!F49</f>
        <v>0</v>
      </c>
      <c r="K21" s="160">
        <f>March!E49+March!F49</f>
        <v>0</v>
      </c>
      <c r="L21" s="160">
        <f>April!E49+April!F49</f>
        <v>0</v>
      </c>
      <c r="M21" s="160">
        <f>May!E49+May!F49</f>
        <v>0</v>
      </c>
      <c r="N21" s="169">
        <f>June!E49+June!F49</f>
        <v>0</v>
      </c>
      <c r="O21" s="188">
        <f>SUM(C21:N21)</f>
        <v>0</v>
      </c>
      <c r="P21" s="200">
        <f>B21-O21</f>
        <v>0</v>
      </c>
      <c r="Q21" s="126" t="e">
        <f>O21/B21</f>
        <v>#DIV/0!</v>
      </c>
    </row>
    <row r="22" spans="1:17" x14ac:dyDescent="0.25">
      <c r="A22" s="227" t="str">
        <f>'Line Item Budget'!A29</f>
        <v>Subcontract 2 (define)</v>
      </c>
      <c r="B22" s="202">
        <f>'Line Item Budget'!D29</f>
        <v>0</v>
      </c>
      <c r="C22" s="159">
        <f>July!E50+July!F50</f>
        <v>0</v>
      </c>
      <c r="D22" s="159">
        <f>August!E50+August!F50</f>
        <v>0</v>
      </c>
      <c r="E22" s="159">
        <f>September!E50+September!F50</f>
        <v>0</v>
      </c>
      <c r="F22" s="159">
        <f>October!E50+October!F50</f>
        <v>0</v>
      </c>
      <c r="G22" s="160">
        <f>November!E50+November!F50</f>
        <v>0</v>
      </c>
      <c r="H22" s="160">
        <f>December!E50+December!F50</f>
        <v>0</v>
      </c>
      <c r="I22" s="160">
        <f>January!E50+January!F50</f>
        <v>0</v>
      </c>
      <c r="J22" s="160">
        <f>February!E50+February!F50</f>
        <v>0</v>
      </c>
      <c r="K22" s="160">
        <f>March!E50+March!F50</f>
        <v>0</v>
      </c>
      <c r="L22" s="160">
        <f>April!E50+April!F50</f>
        <v>0</v>
      </c>
      <c r="M22" s="160">
        <f>May!E50+May!F50</f>
        <v>0</v>
      </c>
      <c r="N22" s="169">
        <f>June!E50+June!F50</f>
        <v>0</v>
      </c>
      <c r="O22" s="188">
        <f>SUM(C22:N22)</f>
        <v>0</v>
      </c>
      <c r="P22" s="200">
        <f>B22-O22</f>
        <v>0</v>
      </c>
      <c r="Q22" s="126" t="e">
        <f>O22/B22</f>
        <v>#DIV/0!</v>
      </c>
    </row>
    <row r="23" spans="1:17" x14ac:dyDescent="0.25">
      <c r="A23" s="227" t="str">
        <f>'Line Item Budget'!A30</f>
        <v>Subcontract 3 (define)</v>
      </c>
      <c r="B23" s="202">
        <f>'Line Item Budget'!D30</f>
        <v>0</v>
      </c>
      <c r="C23" s="159">
        <f>July!E51+July!F51</f>
        <v>0</v>
      </c>
      <c r="D23" s="159">
        <f>August!E51+August!F51</f>
        <v>0</v>
      </c>
      <c r="E23" s="159">
        <f>September!E51+September!F51</f>
        <v>0</v>
      </c>
      <c r="F23" s="159">
        <f>October!E51+October!F51</f>
        <v>0</v>
      </c>
      <c r="G23" s="160">
        <f>November!E51+November!F51</f>
        <v>0</v>
      </c>
      <c r="H23" s="160">
        <f>December!E51+December!F51</f>
        <v>0</v>
      </c>
      <c r="I23" s="160">
        <f>January!E51+January!F51</f>
        <v>0</v>
      </c>
      <c r="J23" s="160">
        <f>February!E51+February!F51</f>
        <v>0</v>
      </c>
      <c r="K23" s="160">
        <f>March!E51+March!F51</f>
        <v>0</v>
      </c>
      <c r="L23" s="160">
        <f>April!E51+April!F51</f>
        <v>0</v>
      </c>
      <c r="M23" s="160">
        <f>May!E51+May!F51</f>
        <v>0</v>
      </c>
      <c r="N23" s="169">
        <f>June!E51+June!F51</f>
        <v>0</v>
      </c>
      <c r="O23" s="188">
        <f>SUM(C23:N23)</f>
        <v>0</v>
      </c>
      <c r="P23" s="200">
        <f>B23-O23</f>
        <v>0</v>
      </c>
      <c r="Q23" s="126" t="e">
        <f>O23/B23</f>
        <v>#DIV/0!</v>
      </c>
    </row>
    <row r="24" spans="1:17" x14ac:dyDescent="0.25">
      <c r="A24" s="227" t="str">
        <f>'Line Item Budget'!A31</f>
        <v>Subcontract 4 (define)</v>
      </c>
      <c r="B24" s="202">
        <f>'Line Item Budget'!D31</f>
        <v>0</v>
      </c>
      <c r="C24" s="159">
        <f>July!E52+July!F52</f>
        <v>0</v>
      </c>
      <c r="D24" s="159">
        <f>August!E52+August!F52</f>
        <v>0</v>
      </c>
      <c r="E24" s="159">
        <f>September!E52+September!F52</f>
        <v>0</v>
      </c>
      <c r="F24" s="159">
        <f>October!E52+October!F52</f>
        <v>0</v>
      </c>
      <c r="G24" s="160">
        <f>November!E52+November!F52</f>
        <v>0</v>
      </c>
      <c r="H24" s="160">
        <f>December!E52+December!F52</f>
        <v>0</v>
      </c>
      <c r="I24" s="160">
        <f>January!E52+January!F52</f>
        <v>0</v>
      </c>
      <c r="J24" s="160">
        <f>February!E52+February!F52</f>
        <v>0</v>
      </c>
      <c r="K24" s="160">
        <f>March!E52+March!F52</f>
        <v>0</v>
      </c>
      <c r="L24" s="160">
        <f>April!E52+April!F52</f>
        <v>0</v>
      </c>
      <c r="M24" s="160">
        <f>May!E52+May!F52</f>
        <v>0</v>
      </c>
      <c r="N24" s="169">
        <f>June!E52+June!F52</f>
        <v>0</v>
      </c>
      <c r="O24" s="188">
        <f>SUM(C24:N24)</f>
        <v>0</v>
      </c>
      <c r="P24" s="200">
        <f>B24-O24</f>
        <v>0</v>
      </c>
      <c r="Q24" s="126" t="e">
        <f>O24/B24</f>
        <v>#DIV/0!</v>
      </c>
    </row>
    <row r="25" spans="1:17" x14ac:dyDescent="0.25">
      <c r="A25" s="179" t="s">
        <v>142</v>
      </c>
      <c r="B25" s="181">
        <f t="shared" ref="B25:P25" si="3">SUM(B9:B24)</f>
        <v>0</v>
      </c>
      <c r="C25" s="170">
        <f t="shared" si="3"/>
        <v>0</v>
      </c>
      <c r="D25" s="127">
        <f t="shared" si="3"/>
        <v>0</v>
      </c>
      <c r="E25" s="127">
        <f t="shared" si="3"/>
        <v>0</v>
      </c>
      <c r="F25" s="127">
        <f t="shared" si="3"/>
        <v>0</v>
      </c>
      <c r="G25" s="127">
        <f t="shared" si="3"/>
        <v>0</v>
      </c>
      <c r="H25" s="127">
        <f t="shared" si="3"/>
        <v>0</v>
      </c>
      <c r="I25" s="127">
        <f t="shared" si="3"/>
        <v>0</v>
      </c>
      <c r="J25" s="127">
        <f t="shared" si="3"/>
        <v>0</v>
      </c>
      <c r="K25" s="127">
        <f t="shared" si="3"/>
        <v>0</v>
      </c>
      <c r="L25" s="127">
        <f t="shared" si="3"/>
        <v>0</v>
      </c>
      <c r="M25" s="127">
        <f t="shared" si="3"/>
        <v>0</v>
      </c>
      <c r="N25" s="172">
        <f t="shared" si="3"/>
        <v>0</v>
      </c>
      <c r="O25" s="189">
        <f>SUM(O9:O24)</f>
        <v>0</v>
      </c>
      <c r="P25" s="189">
        <f t="shared" si="3"/>
        <v>0</v>
      </c>
      <c r="Q25" s="196" t="e">
        <f t="shared" si="2"/>
        <v>#DIV/0!</v>
      </c>
    </row>
    <row r="26" spans="1:17" x14ac:dyDescent="0.25">
      <c r="A26" s="128" t="s">
        <v>178</v>
      </c>
      <c r="B26" s="203"/>
      <c r="C26" s="129"/>
      <c r="D26" s="129"/>
      <c r="E26" s="129"/>
      <c r="F26" s="129"/>
      <c r="G26" s="129"/>
      <c r="H26" s="129"/>
      <c r="I26" s="129"/>
      <c r="J26" s="129"/>
      <c r="K26" s="129"/>
      <c r="L26" s="129"/>
      <c r="M26" s="129"/>
      <c r="N26" s="173"/>
      <c r="O26" s="190"/>
      <c r="P26" s="190"/>
      <c r="Q26" s="130"/>
    </row>
    <row r="27" spans="1:17" x14ac:dyDescent="0.25">
      <c r="A27" s="337" t="str">
        <f>'Line Item Budget'!A34</f>
        <v>Rent</v>
      </c>
      <c r="B27" s="202">
        <f>'Line Item Budget'!D34</f>
        <v>0</v>
      </c>
      <c r="C27" s="159">
        <f>July!E57+July!F57</f>
        <v>0</v>
      </c>
      <c r="D27" s="159">
        <f>August!E57+August!F57</f>
        <v>0</v>
      </c>
      <c r="E27" s="159">
        <f>September!E57+September!F57</f>
        <v>0</v>
      </c>
      <c r="F27" s="159">
        <f>October!E57+October!F57</f>
        <v>0</v>
      </c>
      <c r="G27" s="160">
        <f>November!E57+November!F57</f>
        <v>0</v>
      </c>
      <c r="H27" s="160">
        <f>December!E57+December!F57</f>
        <v>0</v>
      </c>
      <c r="I27" s="160">
        <f>January!E57+January!F57</f>
        <v>0</v>
      </c>
      <c r="J27" s="160">
        <f>February!E57+February!F57</f>
        <v>0</v>
      </c>
      <c r="K27" s="160">
        <f>March!E57+March!F57</f>
        <v>0</v>
      </c>
      <c r="L27" s="160">
        <f>April!E57+April!F57</f>
        <v>0</v>
      </c>
      <c r="M27" s="160">
        <f>May!E57+May!F57</f>
        <v>0</v>
      </c>
      <c r="N27" s="169">
        <f>June!E57+June!F57</f>
        <v>0</v>
      </c>
      <c r="O27" s="188">
        <f t="shared" ref="O27:O36" si="4">SUM(C27:N27)</f>
        <v>0</v>
      </c>
      <c r="P27" s="200">
        <f t="shared" ref="P27:P36" si="5">B27-O27</f>
        <v>0</v>
      </c>
      <c r="Q27" s="126" t="e">
        <f t="shared" ref="Q27:Q36" si="6">O27/B27</f>
        <v>#DIV/0!</v>
      </c>
    </row>
    <row r="28" spans="1:17" x14ac:dyDescent="0.25">
      <c r="A28" s="337" t="s">
        <v>70</v>
      </c>
      <c r="B28" s="202">
        <f>'Line Item Budget'!D35</f>
        <v>0</v>
      </c>
      <c r="C28" s="159">
        <f>July!E58+July!F58</f>
        <v>0</v>
      </c>
      <c r="D28" s="159">
        <f>August!E58+August!F58</f>
        <v>0</v>
      </c>
      <c r="E28" s="159">
        <f>September!E58+September!F58</f>
        <v>0</v>
      </c>
      <c r="F28" s="159">
        <f>October!E58+October!F58</f>
        <v>0</v>
      </c>
      <c r="G28" s="160">
        <f>November!E58+November!F58</f>
        <v>0</v>
      </c>
      <c r="H28" s="160">
        <f>December!E58+December!F58</f>
        <v>0</v>
      </c>
      <c r="I28" s="160">
        <f>January!E58+January!F58</f>
        <v>0</v>
      </c>
      <c r="J28" s="160">
        <f>February!E58+February!F58</f>
        <v>0</v>
      </c>
      <c r="K28" s="160">
        <f>March!E58+March!F58</f>
        <v>0</v>
      </c>
      <c r="L28" s="160">
        <f>April!E58+April!F58</f>
        <v>0</v>
      </c>
      <c r="M28" s="160">
        <f>May!E58+May!F58</f>
        <v>0</v>
      </c>
      <c r="N28" s="169">
        <f>June!E58+June!F58</f>
        <v>0</v>
      </c>
      <c r="O28" s="188">
        <f t="shared" si="4"/>
        <v>0</v>
      </c>
      <c r="P28" s="200">
        <f t="shared" si="5"/>
        <v>0</v>
      </c>
      <c r="Q28" s="126" t="e">
        <f t="shared" si="6"/>
        <v>#DIV/0!</v>
      </c>
    </row>
    <row r="29" spans="1:17" x14ac:dyDescent="0.25">
      <c r="A29" s="337" t="str">
        <f>'Line Item Budget'!A36</f>
        <v>Utilities</v>
      </c>
      <c r="B29" s="202">
        <f>'Line Item Budget'!D36</f>
        <v>0</v>
      </c>
      <c r="C29" s="159">
        <f>July!E59+July!F59</f>
        <v>0</v>
      </c>
      <c r="D29" s="159">
        <f>August!E59+August!F59</f>
        <v>0</v>
      </c>
      <c r="E29" s="159">
        <f>September!E59+September!F59</f>
        <v>0</v>
      </c>
      <c r="F29" s="159">
        <f>October!E59+October!F59</f>
        <v>0</v>
      </c>
      <c r="G29" s="160">
        <f>November!E59+November!F59</f>
        <v>0</v>
      </c>
      <c r="H29" s="160">
        <f>December!E59+December!F59</f>
        <v>0</v>
      </c>
      <c r="I29" s="160">
        <f>January!E59+January!F59</f>
        <v>0</v>
      </c>
      <c r="J29" s="160">
        <f>February!E59+February!F59</f>
        <v>0</v>
      </c>
      <c r="K29" s="160">
        <f>March!E59+March!F59</f>
        <v>0</v>
      </c>
      <c r="L29" s="160">
        <f>April!E59+April!F59</f>
        <v>0</v>
      </c>
      <c r="M29" s="160">
        <f>May!E59+May!F59</f>
        <v>0</v>
      </c>
      <c r="N29" s="169">
        <f>June!E59+June!F59</f>
        <v>0</v>
      </c>
      <c r="O29" s="188">
        <f t="shared" si="4"/>
        <v>0</v>
      </c>
      <c r="P29" s="200">
        <f t="shared" si="5"/>
        <v>0</v>
      </c>
      <c r="Q29" s="126" t="e">
        <f t="shared" si="6"/>
        <v>#DIV/0!</v>
      </c>
    </row>
    <row r="30" spans="1:17" x14ac:dyDescent="0.25">
      <c r="A30" s="337" t="str">
        <f>'Line Item Budget'!A37</f>
        <v>Telephone / Internet</v>
      </c>
      <c r="B30" s="202">
        <f>'Line Item Budget'!D37</f>
        <v>0</v>
      </c>
      <c r="C30" s="159">
        <f>July!E60+July!F60</f>
        <v>0</v>
      </c>
      <c r="D30" s="159">
        <f>August!E60+August!F60</f>
        <v>0</v>
      </c>
      <c r="E30" s="159">
        <f>September!E60+September!F60</f>
        <v>0</v>
      </c>
      <c r="F30" s="159">
        <f>October!E60+October!F60</f>
        <v>0</v>
      </c>
      <c r="G30" s="160">
        <f>November!E60+November!F60</f>
        <v>0</v>
      </c>
      <c r="H30" s="160">
        <f>December!E60+December!F60</f>
        <v>0</v>
      </c>
      <c r="I30" s="160">
        <f>January!E60+January!F60</f>
        <v>0</v>
      </c>
      <c r="J30" s="160">
        <f>February!E60+February!F60</f>
        <v>0</v>
      </c>
      <c r="K30" s="160">
        <f>March!E60+March!F60</f>
        <v>0</v>
      </c>
      <c r="L30" s="160">
        <f>April!E60+April!F60</f>
        <v>0</v>
      </c>
      <c r="M30" s="160">
        <f>May!E60+May!F60</f>
        <v>0</v>
      </c>
      <c r="N30" s="169">
        <f>June!E60+June!F60</f>
        <v>0</v>
      </c>
      <c r="O30" s="188">
        <f t="shared" si="4"/>
        <v>0</v>
      </c>
      <c r="P30" s="200">
        <f t="shared" si="5"/>
        <v>0</v>
      </c>
      <c r="Q30" s="126" t="e">
        <f t="shared" si="6"/>
        <v>#DIV/0!</v>
      </c>
    </row>
    <row r="31" spans="1:17" x14ac:dyDescent="0.25">
      <c r="A31" s="337" t="str">
        <f>'Line Item Budget'!A38</f>
        <v>Security</v>
      </c>
      <c r="B31" s="202">
        <f>'Line Item Budget'!D38</f>
        <v>0</v>
      </c>
      <c r="C31" s="159">
        <f>July!E61+July!F61</f>
        <v>0</v>
      </c>
      <c r="D31" s="159">
        <f>August!E61+August!F61</f>
        <v>0</v>
      </c>
      <c r="E31" s="159">
        <f>September!E61+September!F61</f>
        <v>0</v>
      </c>
      <c r="F31" s="159">
        <f>October!E61+October!F61</f>
        <v>0</v>
      </c>
      <c r="G31" s="160">
        <f>November!E61+November!F61</f>
        <v>0</v>
      </c>
      <c r="H31" s="160">
        <f>December!E61+December!F61</f>
        <v>0</v>
      </c>
      <c r="I31" s="160">
        <f>January!E61+January!F61</f>
        <v>0</v>
      </c>
      <c r="J31" s="160">
        <f>February!E61+February!F61</f>
        <v>0</v>
      </c>
      <c r="K31" s="160">
        <f>March!E61+March!F61</f>
        <v>0</v>
      </c>
      <c r="L31" s="160">
        <f>April!E61+April!F61</f>
        <v>0</v>
      </c>
      <c r="M31" s="160">
        <f>May!E61+May!F61</f>
        <v>0</v>
      </c>
      <c r="N31" s="169">
        <f>June!E61+June!F61</f>
        <v>0</v>
      </c>
      <c r="O31" s="188">
        <f t="shared" si="4"/>
        <v>0</v>
      </c>
      <c r="P31" s="200">
        <f t="shared" si="5"/>
        <v>0</v>
      </c>
      <c r="Q31" s="126" t="e">
        <f t="shared" si="6"/>
        <v>#DIV/0!</v>
      </c>
    </row>
    <row r="32" spans="1:17" x14ac:dyDescent="0.25">
      <c r="A32" s="337" t="str">
        <f>'Line Item Budget'!A39</f>
        <v>Repair &amp; Maintenance</v>
      </c>
      <c r="B32" s="202">
        <f>'Line Item Budget'!D39</f>
        <v>0</v>
      </c>
      <c r="C32" s="159">
        <f>July!E62+July!F62</f>
        <v>0</v>
      </c>
      <c r="D32" s="159">
        <f>August!E62+August!F62</f>
        <v>0</v>
      </c>
      <c r="E32" s="159">
        <f>September!E62+September!F62</f>
        <v>0</v>
      </c>
      <c r="F32" s="159">
        <f>October!E62+October!F62</f>
        <v>0</v>
      </c>
      <c r="G32" s="160">
        <f>November!E62+November!F62</f>
        <v>0</v>
      </c>
      <c r="H32" s="160">
        <f>December!E62+December!F62</f>
        <v>0</v>
      </c>
      <c r="I32" s="160">
        <f>January!E62+January!F62</f>
        <v>0</v>
      </c>
      <c r="J32" s="160">
        <f>February!E62+February!F62</f>
        <v>0</v>
      </c>
      <c r="K32" s="160">
        <f>March!E62+March!F62</f>
        <v>0</v>
      </c>
      <c r="L32" s="160">
        <f>April!E62+April!F62</f>
        <v>0</v>
      </c>
      <c r="M32" s="160">
        <f>May!E62+May!F62</f>
        <v>0</v>
      </c>
      <c r="N32" s="169">
        <f>June!E62+June!F62</f>
        <v>0</v>
      </c>
      <c r="O32" s="188">
        <f t="shared" si="4"/>
        <v>0</v>
      </c>
      <c r="P32" s="200">
        <f t="shared" si="5"/>
        <v>0</v>
      </c>
      <c r="Q32" s="126" t="e">
        <f t="shared" si="6"/>
        <v>#DIV/0!</v>
      </c>
    </row>
    <row r="33" spans="1:17" x14ac:dyDescent="0.25">
      <c r="A33" s="337" t="str">
        <f>'Line Item Budget'!A40</f>
        <v>Other (define)</v>
      </c>
      <c r="B33" s="202">
        <f>'Line Item Budget'!D40</f>
        <v>0</v>
      </c>
      <c r="C33" s="159">
        <f>July!E63+July!F63</f>
        <v>0</v>
      </c>
      <c r="D33" s="159">
        <f>August!E63+August!F63</f>
        <v>0</v>
      </c>
      <c r="E33" s="159">
        <f>September!E63+September!F63</f>
        <v>0</v>
      </c>
      <c r="F33" s="159">
        <f>October!E63+October!F63</f>
        <v>0</v>
      </c>
      <c r="G33" s="160">
        <f>November!E63+November!F63</f>
        <v>0</v>
      </c>
      <c r="H33" s="160">
        <f>December!E63+December!F63</f>
        <v>0</v>
      </c>
      <c r="I33" s="160">
        <f>January!E63+January!F63</f>
        <v>0</v>
      </c>
      <c r="J33" s="160">
        <f>February!E63+February!F63</f>
        <v>0</v>
      </c>
      <c r="K33" s="160">
        <f>March!E63+March!F63</f>
        <v>0</v>
      </c>
      <c r="L33" s="160">
        <f>April!E63+April!F63</f>
        <v>0</v>
      </c>
      <c r="M33" s="160">
        <f>May!E63+May!F63</f>
        <v>0</v>
      </c>
      <c r="N33" s="169">
        <f>June!E63+June!F63</f>
        <v>0</v>
      </c>
      <c r="O33" s="188">
        <f t="shared" si="4"/>
        <v>0</v>
      </c>
      <c r="P33" s="200">
        <f t="shared" si="5"/>
        <v>0</v>
      </c>
      <c r="Q33" s="126" t="e">
        <f t="shared" si="6"/>
        <v>#DIV/0!</v>
      </c>
    </row>
    <row r="34" spans="1:17" x14ac:dyDescent="0.25">
      <c r="A34" s="337" t="str">
        <f>'Line Item Budget'!A41</f>
        <v>Other (define)</v>
      </c>
      <c r="B34" s="202">
        <f>'Line Item Budget'!D41</f>
        <v>0</v>
      </c>
      <c r="C34" s="159">
        <f>July!E64+July!F64</f>
        <v>0</v>
      </c>
      <c r="D34" s="159">
        <f>August!E64+August!F64</f>
        <v>0</v>
      </c>
      <c r="E34" s="159">
        <f>September!E64+September!F64</f>
        <v>0</v>
      </c>
      <c r="F34" s="159">
        <f>October!E64+October!F64</f>
        <v>0</v>
      </c>
      <c r="G34" s="160">
        <f>November!E64+November!F64</f>
        <v>0</v>
      </c>
      <c r="H34" s="160">
        <f>December!E64+December!F64</f>
        <v>0</v>
      </c>
      <c r="I34" s="160">
        <f>January!E64+January!F64</f>
        <v>0</v>
      </c>
      <c r="J34" s="160">
        <f>February!E64+February!F64</f>
        <v>0</v>
      </c>
      <c r="K34" s="160">
        <f>March!E64+March!F64</f>
        <v>0</v>
      </c>
      <c r="L34" s="160">
        <f>April!E64+April!F64</f>
        <v>0</v>
      </c>
      <c r="M34" s="160">
        <f>May!E64+May!F64</f>
        <v>0</v>
      </c>
      <c r="N34" s="169">
        <f>June!E64+June!F64</f>
        <v>0</v>
      </c>
      <c r="O34" s="188">
        <f t="shared" si="4"/>
        <v>0</v>
      </c>
      <c r="P34" s="200">
        <f t="shared" si="5"/>
        <v>0</v>
      </c>
      <c r="Q34" s="126" t="e">
        <f t="shared" si="6"/>
        <v>#DIV/0!</v>
      </c>
    </row>
    <row r="35" spans="1:17" x14ac:dyDescent="0.25">
      <c r="A35" s="337" t="str">
        <f>'Line Item Budget'!A42</f>
        <v>Other (define)</v>
      </c>
      <c r="B35" s="202">
        <f>'Line Item Budget'!D42</f>
        <v>0</v>
      </c>
      <c r="C35" s="159">
        <f>July!E65+July!F65</f>
        <v>0</v>
      </c>
      <c r="D35" s="159">
        <f>August!E65+August!F65</f>
        <v>0</v>
      </c>
      <c r="E35" s="159">
        <f>September!E65+September!F65</f>
        <v>0</v>
      </c>
      <c r="F35" s="159">
        <f>October!E65+October!F65</f>
        <v>0</v>
      </c>
      <c r="G35" s="160">
        <f>November!E65+November!F65</f>
        <v>0</v>
      </c>
      <c r="H35" s="160">
        <f>December!E65+December!F65</f>
        <v>0</v>
      </c>
      <c r="I35" s="160">
        <f>January!E65+January!F65</f>
        <v>0</v>
      </c>
      <c r="J35" s="160">
        <f>February!E65+February!F65</f>
        <v>0</v>
      </c>
      <c r="K35" s="160">
        <f>March!E65+March!F65</f>
        <v>0</v>
      </c>
      <c r="L35" s="160">
        <f>April!E65+April!F65</f>
        <v>0</v>
      </c>
      <c r="M35" s="160">
        <f>May!E65+May!F65</f>
        <v>0</v>
      </c>
      <c r="N35" s="169">
        <f>June!E65+June!F65</f>
        <v>0</v>
      </c>
      <c r="O35" s="188">
        <f t="shared" si="4"/>
        <v>0</v>
      </c>
      <c r="P35" s="200">
        <f t="shared" si="5"/>
        <v>0</v>
      </c>
      <c r="Q35" s="126" t="e">
        <f t="shared" si="6"/>
        <v>#DIV/0!</v>
      </c>
    </row>
    <row r="36" spans="1:17" x14ac:dyDescent="0.25">
      <c r="A36" s="337" t="str">
        <f>'Line Item Budget'!A43</f>
        <v>Other (define)</v>
      </c>
      <c r="B36" s="202">
        <f>'Line Item Budget'!D43</f>
        <v>0</v>
      </c>
      <c r="C36" s="159">
        <f>July!E66+July!F66</f>
        <v>0</v>
      </c>
      <c r="D36" s="159">
        <f>August!E66+August!F66</f>
        <v>0</v>
      </c>
      <c r="E36" s="159">
        <f>September!E66+September!F66</f>
        <v>0</v>
      </c>
      <c r="F36" s="159">
        <f>October!E66+October!F66</f>
        <v>0</v>
      </c>
      <c r="G36" s="160">
        <f>November!E66+November!F66</f>
        <v>0</v>
      </c>
      <c r="H36" s="160">
        <f>December!E66+December!F66</f>
        <v>0</v>
      </c>
      <c r="I36" s="160">
        <f>January!E66+January!F66</f>
        <v>0</v>
      </c>
      <c r="J36" s="160">
        <f>February!E66+February!F66</f>
        <v>0</v>
      </c>
      <c r="K36" s="160">
        <f>March!E66+March!F66</f>
        <v>0</v>
      </c>
      <c r="L36" s="160">
        <f>April!E66+April!F66</f>
        <v>0</v>
      </c>
      <c r="M36" s="160">
        <f>May!E66+May!F66</f>
        <v>0</v>
      </c>
      <c r="N36" s="169">
        <f>June!E66+June!F66</f>
        <v>0</v>
      </c>
      <c r="O36" s="188">
        <f t="shared" si="4"/>
        <v>0</v>
      </c>
      <c r="P36" s="200">
        <f t="shared" si="5"/>
        <v>0</v>
      </c>
      <c r="Q36" s="126" t="e">
        <f t="shared" si="6"/>
        <v>#DIV/0!</v>
      </c>
    </row>
    <row r="37" spans="1:17" x14ac:dyDescent="0.25">
      <c r="A37" s="337"/>
      <c r="B37" s="202"/>
      <c r="C37" s="159"/>
      <c r="D37" s="159"/>
      <c r="E37" s="159"/>
      <c r="F37" s="160"/>
      <c r="G37" s="160"/>
      <c r="H37" s="160"/>
      <c r="I37" s="160"/>
      <c r="J37" s="160"/>
      <c r="K37" s="160"/>
      <c r="L37" s="160"/>
      <c r="M37" s="160"/>
      <c r="N37" s="169"/>
      <c r="O37" s="188"/>
      <c r="P37" s="200"/>
      <c r="Q37" s="126"/>
    </row>
    <row r="38" spans="1:17" x14ac:dyDescent="0.25">
      <c r="A38" s="128" t="s">
        <v>179</v>
      </c>
      <c r="B38" s="202"/>
      <c r="C38" s="159"/>
      <c r="D38" s="159"/>
      <c r="E38" s="159"/>
      <c r="F38" s="160"/>
      <c r="G38" s="160"/>
      <c r="H38" s="160"/>
      <c r="I38" s="160"/>
      <c r="J38" s="160"/>
      <c r="K38" s="160"/>
      <c r="L38" s="160"/>
      <c r="M38" s="160"/>
      <c r="N38" s="169"/>
      <c r="O38" s="188"/>
      <c r="P38" s="200"/>
      <c r="Q38" s="126"/>
    </row>
    <row r="39" spans="1:17" x14ac:dyDescent="0.25">
      <c r="A39" s="337" t="str">
        <f>'Line Item Budget'!A46</f>
        <v>Medical Supplies</v>
      </c>
      <c r="B39" s="202">
        <f>'Line Item Budget'!D46</f>
        <v>0</v>
      </c>
      <c r="C39" s="159">
        <f>July!E68+July!F68</f>
        <v>0</v>
      </c>
      <c r="D39" s="159">
        <f>August!E68+August!F68</f>
        <v>0</v>
      </c>
      <c r="E39" s="159">
        <f>September!E68+September!F68</f>
        <v>0</v>
      </c>
      <c r="F39" s="159">
        <f>October!E68+October!F68</f>
        <v>0</v>
      </c>
      <c r="G39" s="160">
        <f>November!E68+November!F68</f>
        <v>0</v>
      </c>
      <c r="H39" s="160">
        <f>December!E68+December!F68</f>
        <v>0</v>
      </c>
      <c r="I39" s="160">
        <f>January!E68+January!F68</f>
        <v>0</v>
      </c>
      <c r="J39" s="160">
        <f>February!E68+February!F68</f>
        <v>0</v>
      </c>
      <c r="K39" s="160">
        <f>March!E68+March!F68</f>
        <v>0</v>
      </c>
      <c r="L39" s="160">
        <f>April!E68+April!F68</f>
        <v>0</v>
      </c>
      <c r="M39" s="160">
        <f>May!E68+May!F68</f>
        <v>0</v>
      </c>
      <c r="N39" s="169">
        <f>June!E68+June!F68</f>
        <v>0</v>
      </c>
      <c r="O39" s="188">
        <f>SUM(C39:N39)</f>
        <v>0</v>
      </c>
      <c r="P39" s="200">
        <f t="shared" ref="P39:P46" si="7">B39-O39</f>
        <v>0</v>
      </c>
      <c r="Q39" s="126" t="e">
        <f t="shared" ref="Q39:Q46" si="8">O39/B39</f>
        <v>#DIV/0!</v>
      </c>
    </row>
    <row r="40" spans="1:17" x14ac:dyDescent="0.25">
      <c r="A40" s="337" t="str">
        <f>'Line Item Budget'!A47</f>
        <v>Office Supplies</v>
      </c>
      <c r="B40" s="202">
        <f>'Line Item Budget'!D47</f>
        <v>0</v>
      </c>
      <c r="C40" s="159">
        <f>July!E69+July!F69</f>
        <v>0</v>
      </c>
      <c r="D40" s="159">
        <f>August!E69+August!F69</f>
        <v>0</v>
      </c>
      <c r="E40" s="159">
        <f>September!E69+September!F69</f>
        <v>0</v>
      </c>
      <c r="F40" s="159">
        <f>October!E69+October!F69</f>
        <v>0</v>
      </c>
      <c r="G40" s="160">
        <f>November!E69+November!F69</f>
        <v>0</v>
      </c>
      <c r="H40" s="160">
        <f>December!E69+December!F69</f>
        <v>0</v>
      </c>
      <c r="I40" s="160">
        <f>January!E69+January!F69</f>
        <v>0</v>
      </c>
      <c r="J40" s="160">
        <f>February!E69+February!F69</f>
        <v>0</v>
      </c>
      <c r="K40" s="160">
        <f>March!E69+March!F69</f>
        <v>0</v>
      </c>
      <c r="L40" s="160">
        <f>April!E69+April!F69</f>
        <v>0</v>
      </c>
      <c r="M40" s="160">
        <f>May!E69+May!F69</f>
        <v>0</v>
      </c>
      <c r="N40" s="169">
        <f>June!E69+June!F69</f>
        <v>0</v>
      </c>
      <c r="O40" s="188">
        <f>SUM(C40:N40)</f>
        <v>0</v>
      </c>
      <c r="P40" s="200">
        <f t="shared" si="7"/>
        <v>0</v>
      </c>
      <c r="Q40" s="126" t="e">
        <f t="shared" si="8"/>
        <v>#DIV/0!</v>
      </c>
    </row>
    <row r="41" spans="1:17" x14ac:dyDescent="0.25">
      <c r="A41" s="337" t="str">
        <f>'Line Item Budget'!A48</f>
        <v>Patient Education Materials</v>
      </c>
      <c r="B41" s="202">
        <f>'Line Item Budget'!D48</f>
        <v>0</v>
      </c>
      <c r="C41" s="159">
        <f>July!E70+July!F70</f>
        <v>0</v>
      </c>
      <c r="D41" s="159">
        <f>August!E70+August!F70</f>
        <v>0</v>
      </c>
      <c r="E41" s="159">
        <f>September!E70+September!F70</f>
        <v>0</v>
      </c>
      <c r="F41" s="159">
        <f>October!E70+October!F70</f>
        <v>0</v>
      </c>
      <c r="G41" s="160">
        <f>November!E70+November!F70</f>
        <v>0</v>
      </c>
      <c r="H41" s="160">
        <f>December!E70+December!F70</f>
        <v>0</v>
      </c>
      <c r="I41" s="160">
        <f>January!E70+January!F70</f>
        <v>0</v>
      </c>
      <c r="J41" s="160">
        <f>February!E70+February!F70</f>
        <v>0</v>
      </c>
      <c r="K41" s="160">
        <f>March!E70+March!F70</f>
        <v>0</v>
      </c>
      <c r="L41" s="160">
        <f>April!E70+April!F70</f>
        <v>0</v>
      </c>
      <c r="M41" s="160">
        <f>May!E70+May!F70</f>
        <v>0</v>
      </c>
      <c r="N41" s="169">
        <f>June!E70+June!F70</f>
        <v>0</v>
      </c>
      <c r="O41" s="188">
        <f>SUM(C41:N41)</f>
        <v>0</v>
      </c>
      <c r="P41" s="200">
        <f t="shared" si="7"/>
        <v>0</v>
      </c>
      <c r="Q41" s="126" t="e">
        <f t="shared" si="8"/>
        <v>#DIV/0!</v>
      </c>
    </row>
    <row r="42" spans="1:17" x14ac:dyDescent="0.25">
      <c r="A42" s="337" t="str">
        <f>'Line Item Budget'!A49</f>
        <v>Postage and Delivery</v>
      </c>
      <c r="B42" s="202">
        <f>'Line Item Budget'!D49</f>
        <v>0</v>
      </c>
      <c r="C42" s="159">
        <f>July!E71+July!F71</f>
        <v>0</v>
      </c>
      <c r="D42" s="159">
        <f>August!E71+August!F71</f>
        <v>0</v>
      </c>
      <c r="E42" s="159">
        <f>September!E71+September!F71</f>
        <v>0</v>
      </c>
      <c r="F42" s="159">
        <f>October!E71+October!F71</f>
        <v>0</v>
      </c>
      <c r="G42" s="160">
        <f>November!E71+November!F71</f>
        <v>0</v>
      </c>
      <c r="H42" s="160">
        <f>December!E71+December!F71</f>
        <v>0</v>
      </c>
      <c r="I42" s="160">
        <f>January!E71+January!F71</f>
        <v>0</v>
      </c>
      <c r="J42" s="160">
        <f>February!E71+February!F71</f>
        <v>0</v>
      </c>
      <c r="K42" s="160">
        <f>March!E71+March!F71</f>
        <v>0</v>
      </c>
      <c r="L42" s="160">
        <f>April!E71+April!F71</f>
        <v>0</v>
      </c>
      <c r="M42" s="160">
        <f>May!E71+May!F71</f>
        <v>0</v>
      </c>
      <c r="N42" s="169">
        <f>June!E71+June!F71</f>
        <v>0</v>
      </c>
      <c r="O42" s="188">
        <f t="shared" ref="O42:O46" si="9">SUM(C42:N42)</f>
        <v>0</v>
      </c>
      <c r="P42" s="200">
        <f t="shared" si="7"/>
        <v>0</v>
      </c>
      <c r="Q42" s="126" t="e">
        <f t="shared" si="8"/>
        <v>#DIV/0!</v>
      </c>
    </row>
    <row r="43" spans="1:17" x14ac:dyDescent="0.25">
      <c r="A43" s="337" t="str">
        <f>'Line Item Budget'!A50</f>
        <v>Other (define)</v>
      </c>
      <c r="B43" s="202">
        <f>'Line Item Budget'!D50</f>
        <v>0</v>
      </c>
      <c r="C43" s="159">
        <f>July!E72+July!F72</f>
        <v>0</v>
      </c>
      <c r="D43" s="159">
        <f>August!E72+August!F72</f>
        <v>0</v>
      </c>
      <c r="E43" s="159">
        <f>September!E72+September!F72</f>
        <v>0</v>
      </c>
      <c r="F43" s="159">
        <f>October!E72+October!F72</f>
        <v>0</v>
      </c>
      <c r="G43" s="160">
        <f>November!E72+November!F72</f>
        <v>0</v>
      </c>
      <c r="H43" s="160">
        <f>December!E72+December!F72</f>
        <v>0</v>
      </c>
      <c r="I43" s="160">
        <f>January!E72+January!F72</f>
        <v>0</v>
      </c>
      <c r="J43" s="160">
        <f>February!E72+February!F72</f>
        <v>0</v>
      </c>
      <c r="K43" s="160">
        <f>March!E72+March!F72</f>
        <v>0</v>
      </c>
      <c r="L43" s="160">
        <f>April!E72+April!F72</f>
        <v>0</v>
      </c>
      <c r="M43" s="160">
        <f>May!E72+May!F72</f>
        <v>0</v>
      </c>
      <c r="N43" s="169">
        <f>June!E72+June!F72</f>
        <v>0</v>
      </c>
      <c r="O43" s="188">
        <f t="shared" si="9"/>
        <v>0</v>
      </c>
      <c r="P43" s="200">
        <f t="shared" si="7"/>
        <v>0</v>
      </c>
      <c r="Q43" s="126" t="e">
        <f t="shared" si="8"/>
        <v>#DIV/0!</v>
      </c>
    </row>
    <row r="44" spans="1:17" x14ac:dyDescent="0.25">
      <c r="A44" s="337" t="str">
        <f>'Line Item Budget'!A51</f>
        <v>Other (define)</v>
      </c>
      <c r="B44" s="202">
        <f>'Line Item Budget'!D51</f>
        <v>0</v>
      </c>
      <c r="C44" s="159">
        <f>July!E73+July!F73</f>
        <v>0</v>
      </c>
      <c r="D44" s="159">
        <f>August!E73+August!F73</f>
        <v>0</v>
      </c>
      <c r="E44" s="159">
        <f>September!E73+September!F73</f>
        <v>0</v>
      </c>
      <c r="F44" s="159">
        <f>October!E73+October!F73</f>
        <v>0</v>
      </c>
      <c r="G44" s="160">
        <f>November!E73+November!F73</f>
        <v>0</v>
      </c>
      <c r="H44" s="160">
        <f>December!E73+December!F73</f>
        <v>0</v>
      </c>
      <c r="I44" s="160">
        <f>January!E73+January!F73</f>
        <v>0</v>
      </c>
      <c r="J44" s="160">
        <f>February!E73+February!F73</f>
        <v>0</v>
      </c>
      <c r="K44" s="160">
        <f>March!E73+March!F73</f>
        <v>0</v>
      </c>
      <c r="L44" s="160">
        <f>April!E73+April!F73</f>
        <v>0</v>
      </c>
      <c r="M44" s="160">
        <f>May!E73+May!F73</f>
        <v>0</v>
      </c>
      <c r="N44" s="169">
        <f>June!E73+June!F73</f>
        <v>0</v>
      </c>
      <c r="O44" s="188">
        <f t="shared" si="9"/>
        <v>0</v>
      </c>
      <c r="P44" s="200">
        <f t="shared" si="7"/>
        <v>0</v>
      </c>
      <c r="Q44" s="126" t="e">
        <f t="shared" si="8"/>
        <v>#DIV/0!</v>
      </c>
    </row>
    <row r="45" spans="1:17" x14ac:dyDescent="0.25">
      <c r="A45" s="337" t="str">
        <f>'Line Item Budget'!A52</f>
        <v>Other (define)</v>
      </c>
      <c r="B45" s="202">
        <f>'Line Item Budget'!D52</f>
        <v>0</v>
      </c>
      <c r="C45" s="159">
        <f>July!E74+July!F74</f>
        <v>0</v>
      </c>
      <c r="D45" s="159">
        <f>August!E74+August!F74</f>
        <v>0</v>
      </c>
      <c r="E45" s="159">
        <f>September!E74+September!F74</f>
        <v>0</v>
      </c>
      <c r="F45" s="159">
        <f>October!E74+October!F74</f>
        <v>0</v>
      </c>
      <c r="G45" s="160">
        <f>November!E74+November!F74</f>
        <v>0</v>
      </c>
      <c r="H45" s="160">
        <f>December!E74+December!F74</f>
        <v>0</v>
      </c>
      <c r="I45" s="160">
        <f>January!E74+January!F74</f>
        <v>0</v>
      </c>
      <c r="J45" s="160">
        <f>February!E74+February!F74</f>
        <v>0</v>
      </c>
      <c r="K45" s="160">
        <f>March!E74+March!F74</f>
        <v>0</v>
      </c>
      <c r="L45" s="160">
        <f>April!E74+April!F74</f>
        <v>0</v>
      </c>
      <c r="M45" s="160">
        <f>May!E74+May!F74</f>
        <v>0</v>
      </c>
      <c r="N45" s="169">
        <f>June!E74+June!F74</f>
        <v>0</v>
      </c>
      <c r="O45" s="188">
        <f t="shared" si="9"/>
        <v>0</v>
      </c>
      <c r="P45" s="200">
        <f t="shared" si="7"/>
        <v>0</v>
      </c>
      <c r="Q45" s="126" t="e">
        <f t="shared" si="8"/>
        <v>#DIV/0!</v>
      </c>
    </row>
    <row r="46" spans="1:17" x14ac:dyDescent="0.25">
      <c r="A46" s="337" t="str">
        <f>'Line Item Budget'!A53</f>
        <v>Other (define)</v>
      </c>
      <c r="B46" s="202">
        <f>'Line Item Budget'!D53</f>
        <v>0</v>
      </c>
      <c r="C46" s="159">
        <f>July!E75+July!F75</f>
        <v>0</v>
      </c>
      <c r="D46" s="159">
        <f>August!E75+August!F75</f>
        <v>0</v>
      </c>
      <c r="E46" s="159">
        <f>September!E75+September!F75</f>
        <v>0</v>
      </c>
      <c r="F46" s="159">
        <f>October!E75+October!F75</f>
        <v>0</v>
      </c>
      <c r="G46" s="160">
        <f>November!E75+November!F75</f>
        <v>0</v>
      </c>
      <c r="H46" s="160">
        <f>December!E75+December!F75</f>
        <v>0</v>
      </c>
      <c r="I46" s="160">
        <f>January!E75+January!F75</f>
        <v>0</v>
      </c>
      <c r="J46" s="160">
        <f>February!E75+February!F75</f>
        <v>0</v>
      </c>
      <c r="K46" s="160">
        <f>March!E75+March!F75</f>
        <v>0</v>
      </c>
      <c r="L46" s="160">
        <f>April!E75+April!F75</f>
        <v>0</v>
      </c>
      <c r="M46" s="160">
        <f>May!E75+May!F75</f>
        <v>0</v>
      </c>
      <c r="N46" s="169">
        <f>June!E75+June!F75</f>
        <v>0</v>
      </c>
      <c r="O46" s="188">
        <f t="shared" si="9"/>
        <v>0</v>
      </c>
      <c r="P46" s="200">
        <f t="shared" si="7"/>
        <v>0</v>
      </c>
      <c r="Q46" s="126" t="e">
        <f t="shared" si="8"/>
        <v>#DIV/0!</v>
      </c>
    </row>
    <row r="47" spans="1:17" x14ac:dyDescent="0.25">
      <c r="A47" s="337"/>
      <c r="B47" s="202"/>
      <c r="C47" s="159"/>
      <c r="D47" s="159"/>
      <c r="E47" s="159"/>
      <c r="F47" s="159"/>
      <c r="G47" s="160"/>
      <c r="H47" s="160"/>
      <c r="I47" s="160"/>
      <c r="J47" s="160"/>
      <c r="K47" s="160"/>
      <c r="L47" s="160"/>
      <c r="M47" s="160"/>
      <c r="N47" s="169"/>
      <c r="O47" s="188"/>
      <c r="P47" s="200"/>
      <c r="Q47" s="126"/>
    </row>
    <row r="48" spans="1:17" x14ac:dyDescent="0.25">
      <c r="A48" s="128" t="s">
        <v>180</v>
      </c>
      <c r="B48" s="202"/>
      <c r="C48" s="159"/>
      <c r="D48" s="159"/>
      <c r="E48" s="159"/>
      <c r="F48" s="160"/>
      <c r="G48" s="160"/>
      <c r="H48" s="160"/>
      <c r="I48" s="160"/>
      <c r="J48" s="160"/>
      <c r="K48" s="160"/>
      <c r="L48" s="160"/>
      <c r="M48" s="160"/>
      <c r="N48" s="169"/>
      <c r="O48" s="188"/>
      <c r="P48" s="200"/>
      <c r="Q48" s="126"/>
    </row>
    <row r="49" spans="1:17" x14ac:dyDescent="0.25">
      <c r="A49" s="337" t="str">
        <f>'Line Item Budget'!A56</f>
        <v>Travel</v>
      </c>
      <c r="B49" s="202">
        <f>'Line Item Budget'!D56</f>
        <v>0</v>
      </c>
      <c r="C49" s="159">
        <f>July!E77+July!F77</f>
        <v>0</v>
      </c>
      <c r="D49" s="159">
        <f>August!E77+August!F77</f>
        <v>0</v>
      </c>
      <c r="E49" s="159">
        <f>September!E77+September!F77</f>
        <v>0</v>
      </c>
      <c r="F49" s="159">
        <f>October!E77+October!F77</f>
        <v>0</v>
      </c>
      <c r="G49" s="160">
        <f>November!E77+November!F77</f>
        <v>0</v>
      </c>
      <c r="H49" s="160">
        <f>December!E77+December!F77</f>
        <v>0</v>
      </c>
      <c r="I49" s="160">
        <f>January!E77+January!F77</f>
        <v>0</v>
      </c>
      <c r="J49" s="160">
        <f>February!E77+February!F77</f>
        <v>0</v>
      </c>
      <c r="K49" s="160">
        <f>March!E77+March!F77</f>
        <v>0</v>
      </c>
      <c r="L49" s="160">
        <f>April!E77+April!F77</f>
        <v>0</v>
      </c>
      <c r="M49" s="160">
        <f>May!E77+May!F77</f>
        <v>0</v>
      </c>
      <c r="N49" s="169">
        <f>June!E77+June!F77</f>
        <v>0</v>
      </c>
      <c r="O49" s="188">
        <f>SUM(C49:N49)</f>
        <v>0</v>
      </c>
      <c r="P49" s="200">
        <f t="shared" ref="P49:P56" si="10">B49-O49</f>
        <v>0</v>
      </c>
      <c r="Q49" s="126" t="e">
        <f t="shared" ref="Q49:Q56" si="11">O49/B49</f>
        <v>#DIV/0!</v>
      </c>
    </row>
    <row r="50" spans="1:17" x14ac:dyDescent="0.25">
      <c r="A50" s="337" t="str">
        <f>'Line Item Budget'!A57</f>
        <v>Staff Development</v>
      </c>
      <c r="B50" s="202">
        <f>'Line Item Budget'!D57</f>
        <v>0</v>
      </c>
      <c r="C50" s="159">
        <f>July!E78+July!F78</f>
        <v>0</v>
      </c>
      <c r="D50" s="159">
        <f>August!E78+August!F78</f>
        <v>0</v>
      </c>
      <c r="E50" s="159">
        <f>September!E78+September!F78</f>
        <v>0</v>
      </c>
      <c r="F50" s="159">
        <f>October!E78+October!F78</f>
        <v>0</v>
      </c>
      <c r="G50" s="160">
        <f>November!E78+November!F78</f>
        <v>0</v>
      </c>
      <c r="H50" s="160">
        <f>December!E78+December!F78</f>
        <v>0</v>
      </c>
      <c r="I50" s="160">
        <f>January!E78+January!F78</f>
        <v>0</v>
      </c>
      <c r="J50" s="160">
        <f>February!E78+February!F78</f>
        <v>0</v>
      </c>
      <c r="K50" s="160">
        <f>March!E78+March!F78</f>
        <v>0</v>
      </c>
      <c r="L50" s="160">
        <f>April!E78+April!F78</f>
        <v>0</v>
      </c>
      <c r="M50" s="160">
        <f>May!E78+May!F78</f>
        <v>0</v>
      </c>
      <c r="N50" s="169">
        <f>June!E78+June!F78</f>
        <v>0</v>
      </c>
      <c r="O50" s="188">
        <f>SUM(C50:N50)</f>
        <v>0</v>
      </c>
      <c r="P50" s="200">
        <f t="shared" si="10"/>
        <v>0</v>
      </c>
      <c r="Q50" s="126" t="e">
        <f t="shared" si="11"/>
        <v>#DIV/0!</v>
      </c>
    </row>
    <row r="51" spans="1:17" x14ac:dyDescent="0.25">
      <c r="A51" s="337" t="str">
        <f>'Line Item Budget'!A58</f>
        <v>Marketing-Community Awareness</v>
      </c>
      <c r="B51" s="202">
        <f>'Line Item Budget'!D58</f>
        <v>0</v>
      </c>
      <c r="C51" s="159">
        <f>July!E79+July!F79</f>
        <v>0</v>
      </c>
      <c r="D51" s="159">
        <f>August!E79+August!F79</f>
        <v>0</v>
      </c>
      <c r="E51" s="159">
        <f>September!E79+September!F79</f>
        <v>0</v>
      </c>
      <c r="F51" s="159">
        <f>October!E79+October!F79</f>
        <v>0</v>
      </c>
      <c r="G51" s="160">
        <f>November!E79+November!F79</f>
        <v>0</v>
      </c>
      <c r="H51" s="160">
        <f>December!E79+December!F79</f>
        <v>0</v>
      </c>
      <c r="I51" s="160">
        <f>January!E79+January!F79</f>
        <v>0</v>
      </c>
      <c r="J51" s="160">
        <f>February!E79+February!F79</f>
        <v>0</v>
      </c>
      <c r="K51" s="160">
        <f>March!E79+March!F79</f>
        <v>0</v>
      </c>
      <c r="L51" s="160">
        <f>April!E79+April!F79</f>
        <v>0</v>
      </c>
      <c r="M51" s="160">
        <f>May!E79+May!F79</f>
        <v>0</v>
      </c>
      <c r="N51" s="169">
        <f>June!E79+June!F79</f>
        <v>0</v>
      </c>
      <c r="O51" s="188">
        <f>SUM(C51:N51)</f>
        <v>0</v>
      </c>
      <c r="P51" s="200">
        <f t="shared" si="10"/>
        <v>0</v>
      </c>
      <c r="Q51" s="126" t="e">
        <f t="shared" si="11"/>
        <v>#DIV/0!</v>
      </c>
    </row>
    <row r="52" spans="1:17" ht="27.6" x14ac:dyDescent="0.25">
      <c r="A52" s="337" t="str">
        <f>'Line Item Budget'!A59</f>
        <v>Professional Services (Legal, IT, Accounting, Payroll)</v>
      </c>
      <c r="B52" s="202">
        <f>'Line Item Budget'!D59</f>
        <v>0</v>
      </c>
      <c r="C52" s="159">
        <f>July!E80+July!F80</f>
        <v>0</v>
      </c>
      <c r="D52" s="159">
        <f>August!E80+August!F80</f>
        <v>0</v>
      </c>
      <c r="E52" s="159">
        <f>September!E80+September!F80</f>
        <v>0</v>
      </c>
      <c r="F52" s="159">
        <f>October!E80+October!F80</f>
        <v>0</v>
      </c>
      <c r="G52" s="160">
        <f>November!E80+November!F80</f>
        <v>0</v>
      </c>
      <c r="H52" s="160">
        <f>December!E80+December!F80</f>
        <v>0</v>
      </c>
      <c r="I52" s="160">
        <f>January!E80+January!F80</f>
        <v>0</v>
      </c>
      <c r="J52" s="160">
        <f>February!E80+February!F80</f>
        <v>0</v>
      </c>
      <c r="K52" s="160">
        <f>March!E80+March!F80</f>
        <v>0</v>
      </c>
      <c r="L52" s="160">
        <f>April!E80+April!F80</f>
        <v>0</v>
      </c>
      <c r="M52" s="160">
        <f>May!E80+May!F80</f>
        <v>0</v>
      </c>
      <c r="N52" s="169">
        <f>June!E80+June!F80</f>
        <v>0</v>
      </c>
      <c r="O52" s="188">
        <f>SUM(C52:N52)</f>
        <v>0</v>
      </c>
      <c r="P52" s="200">
        <f t="shared" si="10"/>
        <v>0</v>
      </c>
      <c r="Q52" s="126" t="e">
        <f t="shared" si="11"/>
        <v>#DIV/0!</v>
      </c>
    </row>
    <row r="53" spans="1:17" x14ac:dyDescent="0.25">
      <c r="A53" s="337" t="str">
        <f>'Line Item Budget'!A60</f>
        <v xml:space="preserve">Dues &amp; Subscriptions </v>
      </c>
      <c r="B53" s="202">
        <f>'Line Item Budget'!D60</f>
        <v>0</v>
      </c>
      <c r="C53" s="159">
        <f>July!E81+July!F81</f>
        <v>0</v>
      </c>
      <c r="D53" s="159">
        <f>August!E81+August!F81</f>
        <v>0</v>
      </c>
      <c r="E53" s="159">
        <f>September!E81+September!F81</f>
        <v>0</v>
      </c>
      <c r="F53" s="159">
        <f>October!E81+October!F81</f>
        <v>0</v>
      </c>
      <c r="G53" s="160">
        <f>November!E81+November!F81</f>
        <v>0</v>
      </c>
      <c r="H53" s="160">
        <f>December!E81+December!F81</f>
        <v>0</v>
      </c>
      <c r="I53" s="160">
        <f>January!E81+January!F81</f>
        <v>0</v>
      </c>
      <c r="J53" s="160">
        <f>February!E81+February!F81</f>
        <v>0</v>
      </c>
      <c r="K53" s="160">
        <f>March!E81+March!F81</f>
        <v>0</v>
      </c>
      <c r="L53" s="160">
        <f>April!E81+April!F81</f>
        <v>0</v>
      </c>
      <c r="M53" s="160">
        <f>May!E81+May!F81</f>
        <v>0</v>
      </c>
      <c r="N53" s="169">
        <f>June!E81+June!F81</f>
        <v>0</v>
      </c>
      <c r="O53" s="188">
        <f t="shared" ref="O53:O56" si="12">SUM(C53:N53)</f>
        <v>0</v>
      </c>
      <c r="P53" s="200">
        <f t="shared" si="10"/>
        <v>0</v>
      </c>
      <c r="Q53" s="126" t="e">
        <f t="shared" si="11"/>
        <v>#DIV/0!</v>
      </c>
    </row>
    <row r="54" spans="1:17" x14ac:dyDescent="0.25">
      <c r="A54" s="337" t="str">
        <f>'Line Item Budget'!A61</f>
        <v>TPC Licensing Fee</v>
      </c>
      <c r="B54" s="202">
        <f>'Line Item Budget'!D61</f>
        <v>3000</v>
      </c>
      <c r="C54" s="159">
        <f>July!E82+July!F82</f>
        <v>0</v>
      </c>
      <c r="D54" s="159">
        <f>August!E82+August!F82</f>
        <v>0</v>
      </c>
      <c r="E54" s="159">
        <f>September!E82+September!F82</f>
        <v>0</v>
      </c>
      <c r="F54" s="159">
        <f>October!E82+October!F82</f>
        <v>0</v>
      </c>
      <c r="G54" s="160">
        <f>November!E82+November!F82</f>
        <v>0</v>
      </c>
      <c r="H54" s="160">
        <f>December!E82+December!F82</f>
        <v>0</v>
      </c>
      <c r="I54" s="160">
        <f>January!E82+January!F82</f>
        <v>0</v>
      </c>
      <c r="J54" s="160">
        <f>February!E82+February!F82</f>
        <v>0</v>
      </c>
      <c r="K54" s="160">
        <f>March!E82+March!F82</f>
        <v>0</v>
      </c>
      <c r="L54" s="160">
        <f>April!E82+April!F82</f>
        <v>0</v>
      </c>
      <c r="M54" s="160">
        <f>May!E82+May!F82</f>
        <v>0</v>
      </c>
      <c r="N54" s="169">
        <f>June!E82+June!F82</f>
        <v>0</v>
      </c>
      <c r="O54" s="188">
        <f t="shared" si="12"/>
        <v>0</v>
      </c>
      <c r="P54" s="200">
        <f t="shared" si="10"/>
        <v>3000</v>
      </c>
      <c r="Q54" s="126">
        <f t="shared" si="11"/>
        <v>0</v>
      </c>
    </row>
    <row r="55" spans="1:17" x14ac:dyDescent="0.25">
      <c r="A55" s="337" t="str">
        <f>'Line Item Budget'!A62</f>
        <v>Other (define)</v>
      </c>
      <c r="B55" s="202">
        <f>'Line Item Budget'!D62</f>
        <v>0</v>
      </c>
      <c r="C55" s="159">
        <f>July!E83+July!F83</f>
        <v>0</v>
      </c>
      <c r="D55" s="159">
        <f>August!E83+August!F83</f>
        <v>0</v>
      </c>
      <c r="E55" s="159">
        <f>September!E83+September!F83</f>
        <v>0</v>
      </c>
      <c r="F55" s="159">
        <f>October!E83+October!F83</f>
        <v>0</v>
      </c>
      <c r="G55" s="160">
        <f>November!E83+November!F83</f>
        <v>0</v>
      </c>
      <c r="H55" s="160">
        <f>December!E83+December!F83</f>
        <v>0</v>
      </c>
      <c r="I55" s="160">
        <f>January!E83+January!F83</f>
        <v>0</v>
      </c>
      <c r="J55" s="160">
        <f>February!E83+February!F83</f>
        <v>0</v>
      </c>
      <c r="K55" s="160">
        <f>March!E83+March!F83</f>
        <v>0</v>
      </c>
      <c r="L55" s="160">
        <f>April!E83+April!F83</f>
        <v>0</v>
      </c>
      <c r="M55" s="160">
        <f>May!E83+May!F83</f>
        <v>0</v>
      </c>
      <c r="N55" s="169">
        <f>June!E83+June!F83</f>
        <v>0</v>
      </c>
      <c r="O55" s="188">
        <f t="shared" si="12"/>
        <v>0</v>
      </c>
      <c r="P55" s="200">
        <f t="shared" si="10"/>
        <v>0</v>
      </c>
      <c r="Q55" s="126" t="e">
        <f t="shared" si="11"/>
        <v>#DIV/0!</v>
      </c>
    </row>
    <row r="56" spans="1:17" x14ac:dyDescent="0.25">
      <c r="A56" s="337" t="str">
        <f>'Line Item Budget'!A63</f>
        <v>Other (define)</v>
      </c>
      <c r="B56" s="202">
        <f>'Line Item Budget'!D63</f>
        <v>0</v>
      </c>
      <c r="C56" s="159">
        <f>July!E84+July!F84</f>
        <v>0</v>
      </c>
      <c r="D56" s="159">
        <f>August!E84+August!F84</f>
        <v>0</v>
      </c>
      <c r="E56" s="159">
        <f>September!E84+September!F84</f>
        <v>0</v>
      </c>
      <c r="F56" s="159">
        <f>October!E84+October!F84</f>
        <v>0</v>
      </c>
      <c r="G56" s="160">
        <f>November!E84+November!F84</f>
        <v>0</v>
      </c>
      <c r="H56" s="160">
        <f>December!E84+December!F84</f>
        <v>0</v>
      </c>
      <c r="I56" s="160">
        <f>January!E84+January!F84</f>
        <v>0</v>
      </c>
      <c r="J56" s="160">
        <f>February!E84+February!F84</f>
        <v>0</v>
      </c>
      <c r="K56" s="160">
        <f>March!E84+March!F84</f>
        <v>0</v>
      </c>
      <c r="L56" s="160">
        <f>April!E84+April!F84</f>
        <v>0</v>
      </c>
      <c r="M56" s="160">
        <f>May!E84+May!F84</f>
        <v>0</v>
      </c>
      <c r="N56" s="169">
        <f>June!E84+June!F84</f>
        <v>0</v>
      </c>
      <c r="O56" s="188">
        <f t="shared" si="12"/>
        <v>0</v>
      </c>
      <c r="P56" s="200">
        <f t="shared" si="10"/>
        <v>0</v>
      </c>
      <c r="Q56" s="126" t="e">
        <f t="shared" si="11"/>
        <v>#DIV/0!</v>
      </c>
    </row>
    <row r="57" spans="1:17" x14ac:dyDescent="0.25">
      <c r="A57" s="229"/>
      <c r="B57" s="202" t="s">
        <v>60</v>
      </c>
      <c r="C57" s="159"/>
      <c r="D57" s="159"/>
      <c r="E57" s="159"/>
      <c r="F57" s="159"/>
      <c r="G57" s="160"/>
      <c r="H57" s="160"/>
      <c r="I57" s="160"/>
      <c r="J57" s="160"/>
      <c r="K57" s="160"/>
      <c r="L57" s="160"/>
      <c r="M57" s="160"/>
      <c r="N57" s="169"/>
      <c r="O57" s="188"/>
      <c r="P57" s="200"/>
      <c r="Q57" s="126"/>
    </row>
    <row r="58" spans="1:17" x14ac:dyDescent="0.25">
      <c r="A58" s="182" t="s">
        <v>142</v>
      </c>
      <c r="B58" s="184">
        <f t="shared" ref="B58:P58" si="13">SUM(B27:B57)</f>
        <v>3000</v>
      </c>
      <c r="C58" s="171">
        <f>SUM(C27:C57)</f>
        <v>0</v>
      </c>
      <c r="D58" s="131">
        <f t="shared" si="13"/>
        <v>0</v>
      </c>
      <c r="E58" s="131">
        <f t="shared" si="13"/>
        <v>0</v>
      </c>
      <c r="F58" s="131">
        <f t="shared" si="13"/>
        <v>0</v>
      </c>
      <c r="G58" s="131">
        <f t="shared" si="13"/>
        <v>0</v>
      </c>
      <c r="H58" s="131">
        <f t="shared" si="13"/>
        <v>0</v>
      </c>
      <c r="I58" s="131">
        <f t="shared" si="13"/>
        <v>0</v>
      </c>
      <c r="J58" s="131">
        <f t="shared" si="13"/>
        <v>0</v>
      </c>
      <c r="K58" s="131">
        <f t="shared" si="13"/>
        <v>0</v>
      </c>
      <c r="L58" s="131">
        <f t="shared" si="13"/>
        <v>0</v>
      </c>
      <c r="M58" s="131">
        <f t="shared" si="13"/>
        <v>0</v>
      </c>
      <c r="N58" s="174">
        <f t="shared" si="13"/>
        <v>0</v>
      </c>
      <c r="O58" s="191">
        <f>SUM(O27:O57)</f>
        <v>0</v>
      </c>
      <c r="P58" s="191">
        <f t="shared" si="13"/>
        <v>3000</v>
      </c>
      <c r="Q58" s="197">
        <f>O58/B58</f>
        <v>0</v>
      </c>
    </row>
    <row r="59" spans="1:17" x14ac:dyDescent="0.25">
      <c r="A59" s="132"/>
      <c r="B59" s="203"/>
      <c r="C59" s="133"/>
      <c r="D59" s="133"/>
      <c r="E59" s="133"/>
      <c r="F59" s="133"/>
      <c r="G59" s="133"/>
      <c r="H59" s="133"/>
      <c r="I59" s="133"/>
      <c r="J59" s="133"/>
      <c r="K59" s="133"/>
      <c r="L59" s="133"/>
      <c r="M59" s="133"/>
      <c r="N59" s="175"/>
      <c r="O59" s="192"/>
      <c r="P59" s="192"/>
      <c r="Q59" s="134"/>
    </row>
    <row r="60" spans="1:17" x14ac:dyDescent="0.25">
      <c r="A60" s="123" t="s">
        <v>181</v>
      </c>
      <c r="B60" s="180"/>
      <c r="C60" s="135"/>
      <c r="D60" s="135"/>
      <c r="E60" s="135"/>
      <c r="F60" s="135"/>
      <c r="G60" s="135"/>
      <c r="H60" s="135"/>
      <c r="I60" s="135"/>
      <c r="J60" s="135"/>
      <c r="K60" s="135"/>
      <c r="L60" s="135"/>
      <c r="M60" s="135"/>
      <c r="N60" s="176"/>
      <c r="O60" s="193"/>
      <c r="P60" s="193"/>
      <c r="Q60" s="136"/>
    </row>
    <row r="61" spans="1:17" x14ac:dyDescent="0.25">
      <c r="A61" s="230" t="str">
        <f>'Line Item Budget'!A66</f>
        <v>Define -</v>
      </c>
      <c r="B61" s="202">
        <f>'Line Item Budget'!D66</f>
        <v>0</v>
      </c>
      <c r="C61" s="159">
        <f>July!E91+July!F91</f>
        <v>0</v>
      </c>
      <c r="D61" s="159">
        <f>August!E91+August!F91</f>
        <v>0</v>
      </c>
      <c r="E61" s="159">
        <f>September!E91+September!F91</f>
        <v>0</v>
      </c>
      <c r="F61" s="159">
        <f>October!E91+October!F91</f>
        <v>0</v>
      </c>
      <c r="G61" s="160">
        <f>November!E91+November!F91</f>
        <v>0</v>
      </c>
      <c r="H61" s="160">
        <f>December!E91+December!F91</f>
        <v>0</v>
      </c>
      <c r="I61" s="160">
        <f>January!E91+January!F91</f>
        <v>0</v>
      </c>
      <c r="J61" s="160">
        <f>February!E91+February!F91</f>
        <v>0</v>
      </c>
      <c r="K61" s="160">
        <f>March!E91+March!F91</f>
        <v>0</v>
      </c>
      <c r="L61" s="160">
        <f>April!E91+April!F91</f>
        <v>0</v>
      </c>
      <c r="M61" s="160">
        <f>May!E91+May!F91</f>
        <v>0</v>
      </c>
      <c r="N61" s="169">
        <f>June!E91+June!F91</f>
        <v>0</v>
      </c>
      <c r="O61" s="188">
        <f t="shared" ref="O61:O65" si="14">SUM(C61:N61)</f>
        <v>0</v>
      </c>
      <c r="P61" s="200">
        <f t="shared" ref="P61:P66" si="15">B61-O61</f>
        <v>0</v>
      </c>
      <c r="Q61" s="126" t="e">
        <f t="shared" ref="Q61:Q67" si="16">O61/B61</f>
        <v>#DIV/0!</v>
      </c>
    </row>
    <row r="62" spans="1:17" x14ac:dyDescent="0.25">
      <c r="A62" s="230" t="str">
        <f>'Line Item Budget'!A67</f>
        <v>Define -</v>
      </c>
      <c r="B62" s="202">
        <f>'Line Item Budget'!D67</f>
        <v>0</v>
      </c>
      <c r="C62" s="159">
        <f>July!E92+July!F92</f>
        <v>0</v>
      </c>
      <c r="D62" s="159">
        <f>August!E92+August!F92</f>
        <v>0</v>
      </c>
      <c r="E62" s="159">
        <f>September!E92+September!F92</f>
        <v>0</v>
      </c>
      <c r="F62" s="159">
        <f>October!E92+October!F92</f>
        <v>0</v>
      </c>
      <c r="G62" s="160">
        <f>November!E92+November!F92</f>
        <v>0</v>
      </c>
      <c r="H62" s="160">
        <f>December!E92+December!F92</f>
        <v>0</v>
      </c>
      <c r="I62" s="160">
        <f>January!E92+January!F92</f>
        <v>0</v>
      </c>
      <c r="J62" s="160">
        <f>February!E92+February!F92</f>
        <v>0</v>
      </c>
      <c r="K62" s="160">
        <f>March!E92+March!F92</f>
        <v>0</v>
      </c>
      <c r="L62" s="160">
        <f>April!E92+April!F92</f>
        <v>0</v>
      </c>
      <c r="M62" s="160">
        <f>May!E92+May!F92</f>
        <v>0</v>
      </c>
      <c r="N62" s="169">
        <f>June!E92+June!F92</f>
        <v>0</v>
      </c>
      <c r="O62" s="188">
        <f t="shared" si="14"/>
        <v>0</v>
      </c>
      <c r="P62" s="200">
        <f t="shared" si="15"/>
        <v>0</v>
      </c>
      <c r="Q62" s="126" t="e">
        <f t="shared" si="16"/>
        <v>#DIV/0!</v>
      </c>
    </row>
    <row r="63" spans="1:17" x14ac:dyDescent="0.25">
      <c r="A63" s="230" t="str">
        <f>'Line Item Budget'!A68</f>
        <v>Define -</v>
      </c>
      <c r="B63" s="202">
        <f>'Line Item Budget'!D68</f>
        <v>0</v>
      </c>
      <c r="C63" s="159">
        <f>July!E93+July!F93</f>
        <v>0</v>
      </c>
      <c r="D63" s="159">
        <f>August!E93+August!F93</f>
        <v>0</v>
      </c>
      <c r="E63" s="159">
        <f>September!E93+September!F93</f>
        <v>0</v>
      </c>
      <c r="F63" s="159">
        <f>October!E93+October!F93</f>
        <v>0</v>
      </c>
      <c r="G63" s="160">
        <f>November!E93+November!F93</f>
        <v>0</v>
      </c>
      <c r="H63" s="160">
        <f>December!E93+December!F93</f>
        <v>0</v>
      </c>
      <c r="I63" s="160">
        <f>January!E93+January!F93</f>
        <v>0</v>
      </c>
      <c r="J63" s="160">
        <f>February!E93+February!F93</f>
        <v>0</v>
      </c>
      <c r="K63" s="160">
        <f>March!E93+March!F93</f>
        <v>0</v>
      </c>
      <c r="L63" s="160">
        <f>April!E93+April!F93</f>
        <v>0</v>
      </c>
      <c r="M63" s="160">
        <f>May!E93+May!F93</f>
        <v>0</v>
      </c>
      <c r="N63" s="169">
        <f>June!E93+June!F93</f>
        <v>0</v>
      </c>
      <c r="O63" s="188">
        <f t="shared" si="14"/>
        <v>0</v>
      </c>
      <c r="P63" s="200">
        <f t="shared" si="15"/>
        <v>0</v>
      </c>
      <c r="Q63" s="126" t="e">
        <f t="shared" si="16"/>
        <v>#DIV/0!</v>
      </c>
    </row>
    <row r="64" spans="1:17" x14ac:dyDescent="0.25">
      <c r="A64" s="230" t="str">
        <f>'Line Item Budget'!A69</f>
        <v>Define -</v>
      </c>
      <c r="B64" s="202">
        <f>'Line Item Budget'!D69</f>
        <v>0</v>
      </c>
      <c r="C64" s="159">
        <f>July!E94+July!F94</f>
        <v>0</v>
      </c>
      <c r="D64" s="159">
        <f>August!E94+August!F94</f>
        <v>0</v>
      </c>
      <c r="E64" s="159">
        <f>September!E94+September!F94</f>
        <v>0</v>
      </c>
      <c r="F64" s="159">
        <f>October!E94+October!F94</f>
        <v>0</v>
      </c>
      <c r="G64" s="160">
        <f>November!E94+November!F94</f>
        <v>0</v>
      </c>
      <c r="H64" s="160">
        <f>December!E94+December!F94</f>
        <v>0</v>
      </c>
      <c r="I64" s="160">
        <f>January!E94+January!F94</f>
        <v>0</v>
      </c>
      <c r="J64" s="160">
        <f>February!E94+February!F94</f>
        <v>0</v>
      </c>
      <c r="K64" s="160">
        <f>March!E94+March!F94</f>
        <v>0</v>
      </c>
      <c r="L64" s="160">
        <f>April!E94+April!F94</f>
        <v>0</v>
      </c>
      <c r="M64" s="160">
        <f>May!E94+May!F94</f>
        <v>0</v>
      </c>
      <c r="N64" s="169">
        <f>June!E94+June!F94</f>
        <v>0</v>
      </c>
      <c r="O64" s="188">
        <f t="shared" si="14"/>
        <v>0</v>
      </c>
      <c r="P64" s="200">
        <f t="shared" si="15"/>
        <v>0</v>
      </c>
      <c r="Q64" s="126" t="e">
        <f t="shared" si="16"/>
        <v>#DIV/0!</v>
      </c>
    </row>
    <row r="65" spans="1:17" x14ac:dyDescent="0.25">
      <c r="A65" s="230" t="str">
        <f>'Line Item Budget'!A70</f>
        <v>Define -</v>
      </c>
      <c r="B65" s="202">
        <f>'Line Item Budget'!D70</f>
        <v>0</v>
      </c>
      <c r="C65" s="159">
        <f>July!E95+July!F95</f>
        <v>0</v>
      </c>
      <c r="D65" s="159">
        <f>August!E95+August!F95</f>
        <v>0</v>
      </c>
      <c r="E65" s="159">
        <f>September!E95+September!F95</f>
        <v>0</v>
      </c>
      <c r="F65" s="159">
        <f>October!E95+October!F95</f>
        <v>0</v>
      </c>
      <c r="G65" s="160">
        <f>November!E95+November!F95</f>
        <v>0</v>
      </c>
      <c r="H65" s="160">
        <f>December!E95+December!F95</f>
        <v>0</v>
      </c>
      <c r="I65" s="160">
        <f>January!E95+January!F95</f>
        <v>0</v>
      </c>
      <c r="J65" s="160">
        <f>February!E95+February!F95</f>
        <v>0</v>
      </c>
      <c r="K65" s="160">
        <f>March!E95+March!F95</f>
        <v>0</v>
      </c>
      <c r="L65" s="160">
        <f>April!E95+April!F95</f>
        <v>0</v>
      </c>
      <c r="M65" s="160">
        <f>May!E95+May!F95</f>
        <v>0</v>
      </c>
      <c r="N65" s="169">
        <f>June!E95+June!F95</f>
        <v>0</v>
      </c>
      <c r="O65" s="188">
        <f t="shared" si="14"/>
        <v>0</v>
      </c>
      <c r="P65" s="200">
        <f t="shared" si="15"/>
        <v>0</v>
      </c>
      <c r="Q65" s="126" t="e">
        <f t="shared" si="16"/>
        <v>#DIV/0!</v>
      </c>
    </row>
    <row r="66" spans="1:17" x14ac:dyDescent="0.25">
      <c r="A66" s="230" t="str">
        <f>'Line Item Budget'!A71</f>
        <v>Define -</v>
      </c>
      <c r="B66" s="202">
        <f>'Line Item Budget'!D71</f>
        <v>0</v>
      </c>
      <c r="C66" s="159">
        <f>July!E96+July!F96</f>
        <v>0</v>
      </c>
      <c r="D66" s="159">
        <f>August!E96+August!F96</f>
        <v>0</v>
      </c>
      <c r="E66" s="159">
        <f>September!E96+September!F96</f>
        <v>0</v>
      </c>
      <c r="F66" s="159">
        <f>October!E96+October!F96</f>
        <v>0</v>
      </c>
      <c r="G66" s="160">
        <f>November!E96+November!F96</f>
        <v>0</v>
      </c>
      <c r="H66" s="160">
        <f>December!E96+December!F96</f>
        <v>0</v>
      </c>
      <c r="I66" s="160">
        <f>January!E96+January!F96</f>
        <v>0</v>
      </c>
      <c r="J66" s="160">
        <f>February!E96+February!F96</f>
        <v>0</v>
      </c>
      <c r="K66" s="160">
        <f>March!E96+March!F96</f>
        <v>0</v>
      </c>
      <c r="L66" s="160">
        <f>April!E96+April!F96</f>
        <v>0</v>
      </c>
      <c r="M66" s="160">
        <f>May!E96+May!F96</f>
        <v>0</v>
      </c>
      <c r="N66" s="169">
        <f>June!E96+June!F96</f>
        <v>0</v>
      </c>
      <c r="O66" s="188">
        <f>SUM(C66:N66)</f>
        <v>0</v>
      </c>
      <c r="P66" s="200">
        <f t="shared" si="15"/>
        <v>0</v>
      </c>
      <c r="Q66" s="126" t="e">
        <f t="shared" si="16"/>
        <v>#DIV/0!</v>
      </c>
    </row>
    <row r="67" spans="1:17" x14ac:dyDescent="0.25">
      <c r="A67" s="182" t="s">
        <v>142</v>
      </c>
      <c r="B67" s="185">
        <f t="shared" ref="B67:P67" si="17">SUM(B61:B66)</f>
        <v>0</v>
      </c>
      <c r="C67" s="171">
        <f t="shared" si="17"/>
        <v>0</v>
      </c>
      <c r="D67" s="131">
        <f>SUM(D61:D66)</f>
        <v>0</v>
      </c>
      <c r="E67" s="131">
        <f>SUM(E61:E66)</f>
        <v>0</v>
      </c>
      <c r="F67" s="131">
        <f t="shared" si="17"/>
        <v>0</v>
      </c>
      <c r="G67" s="131">
        <f t="shared" si="17"/>
        <v>0</v>
      </c>
      <c r="H67" s="131">
        <f t="shared" si="17"/>
        <v>0</v>
      </c>
      <c r="I67" s="131">
        <f t="shared" si="17"/>
        <v>0</v>
      </c>
      <c r="J67" s="131">
        <f t="shared" si="17"/>
        <v>0</v>
      </c>
      <c r="K67" s="131">
        <f t="shared" si="17"/>
        <v>0</v>
      </c>
      <c r="L67" s="131">
        <f t="shared" si="17"/>
        <v>0</v>
      </c>
      <c r="M67" s="131">
        <f t="shared" si="17"/>
        <v>0</v>
      </c>
      <c r="N67" s="174">
        <f t="shared" si="17"/>
        <v>0</v>
      </c>
      <c r="O67" s="191">
        <f>SUM(O61:O66)</f>
        <v>0</v>
      </c>
      <c r="P67" s="191">
        <f t="shared" si="17"/>
        <v>0</v>
      </c>
      <c r="Q67" s="197" t="e">
        <f t="shared" si="16"/>
        <v>#DIV/0!</v>
      </c>
    </row>
    <row r="68" spans="1:17" x14ac:dyDescent="0.25">
      <c r="A68" s="231"/>
      <c r="B68" s="204"/>
      <c r="C68" s="137"/>
      <c r="D68" s="137"/>
      <c r="E68" s="137"/>
      <c r="F68" s="137"/>
      <c r="G68" s="137"/>
      <c r="H68" s="137"/>
      <c r="I68" s="137"/>
      <c r="J68" s="137"/>
      <c r="K68" s="137"/>
      <c r="L68" s="137"/>
      <c r="M68" s="137"/>
      <c r="N68" s="177"/>
      <c r="O68" s="194"/>
      <c r="P68" s="194"/>
      <c r="Q68" s="138"/>
    </row>
    <row r="69" spans="1:17" ht="23.25" customHeight="1" thickBot="1" x14ac:dyDescent="0.3">
      <c r="A69" s="232" t="s">
        <v>182</v>
      </c>
      <c r="B69" s="186">
        <f>B25+B58+B67</f>
        <v>3000</v>
      </c>
      <c r="C69" s="183">
        <f>C25+C58+C67</f>
        <v>0</v>
      </c>
      <c r="D69" s="139">
        <f>D25+D58+D67</f>
        <v>0</v>
      </c>
      <c r="E69" s="139">
        <f>E25+E58+E67</f>
        <v>0</v>
      </c>
      <c r="F69" s="139">
        <f t="shared" ref="F69:O69" si="18">F25+F58+F67</f>
        <v>0</v>
      </c>
      <c r="G69" s="139">
        <f t="shared" si="18"/>
        <v>0</v>
      </c>
      <c r="H69" s="139">
        <f t="shared" si="18"/>
        <v>0</v>
      </c>
      <c r="I69" s="139">
        <f t="shared" si="18"/>
        <v>0</v>
      </c>
      <c r="J69" s="140">
        <f t="shared" si="18"/>
        <v>0</v>
      </c>
      <c r="K69" s="140">
        <f t="shared" si="18"/>
        <v>0</v>
      </c>
      <c r="L69" s="140">
        <f t="shared" si="18"/>
        <v>0</v>
      </c>
      <c r="M69" s="140">
        <f>M25+M58+M67</f>
        <v>0</v>
      </c>
      <c r="N69" s="178">
        <f t="shared" si="18"/>
        <v>0</v>
      </c>
      <c r="O69" s="195">
        <f t="shared" si="18"/>
        <v>0</v>
      </c>
      <c r="P69" s="195">
        <f>P25+P58+P67</f>
        <v>3000</v>
      </c>
      <c r="Q69" s="198">
        <f>O69/B69</f>
        <v>0</v>
      </c>
    </row>
    <row r="70" spans="1:17" s="141" customFormat="1" ht="33.75" customHeight="1" thickTop="1" x14ac:dyDescent="0.25">
      <c r="A70" s="524" t="s">
        <v>183</v>
      </c>
      <c r="B70" s="525"/>
      <c r="C70" s="524"/>
      <c r="D70" s="524"/>
      <c r="E70" s="524"/>
      <c r="F70" s="524"/>
      <c r="G70" s="524"/>
      <c r="H70" s="524"/>
      <c r="I70" s="526"/>
      <c r="J70" s="513" t="s">
        <v>184</v>
      </c>
      <c r="K70" s="514"/>
      <c r="L70" s="425" t="s">
        <v>185</v>
      </c>
      <c r="M70" s="425" t="s">
        <v>186</v>
      </c>
      <c r="N70" s="533" t="s">
        <v>187</v>
      </c>
      <c r="O70" s="533"/>
      <c r="P70" s="533"/>
      <c r="Q70" s="534"/>
    </row>
    <row r="71" spans="1:17" s="141" customFormat="1" ht="33.75" customHeight="1" x14ac:dyDescent="0.25">
      <c r="A71" s="525"/>
      <c r="B71" s="525"/>
      <c r="C71" s="525"/>
      <c r="D71" s="525"/>
      <c r="E71" s="525"/>
      <c r="F71" s="525"/>
      <c r="G71" s="525"/>
      <c r="H71" s="525"/>
      <c r="I71" s="527"/>
      <c r="J71" s="515"/>
      <c r="K71" s="516"/>
      <c r="L71" s="142"/>
      <c r="M71" s="142"/>
      <c r="N71" s="535"/>
      <c r="O71" s="535"/>
      <c r="P71" s="535"/>
      <c r="Q71" s="536"/>
    </row>
    <row r="72" spans="1:17" s="141" customFormat="1" ht="33.9" customHeight="1" x14ac:dyDescent="0.25">
      <c r="A72" s="143" t="s">
        <v>188</v>
      </c>
      <c r="B72" s="144"/>
      <c r="C72" s="144"/>
      <c r="D72" s="145"/>
      <c r="E72" s="145"/>
      <c r="F72" s="145"/>
      <c r="G72" s="145"/>
      <c r="H72" s="145"/>
      <c r="I72" s="117"/>
      <c r="J72" s="541"/>
      <c r="K72" s="542"/>
      <c r="L72" s="142"/>
      <c r="M72" s="142"/>
      <c r="N72" s="519"/>
      <c r="O72" s="519"/>
      <c r="P72" s="519"/>
      <c r="Q72" s="520"/>
    </row>
    <row r="73" spans="1:17" s="141" customFormat="1" ht="33.9" customHeight="1" x14ac:dyDescent="0.25">
      <c r="A73" s="146" t="s">
        <v>189</v>
      </c>
      <c r="B73" s="147"/>
      <c r="C73" s="147"/>
      <c r="D73" s="148"/>
      <c r="E73" s="148"/>
      <c r="F73" s="148"/>
      <c r="G73" s="148"/>
      <c r="H73" s="148"/>
      <c r="I73" s="117"/>
      <c r="J73" s="517"/>
      <c r="K73" s="518"/>
      <c r="L73" s="149"/>
      <c r="M73" s="149"/>
      <c r="N73" s="537"/>
      <c r="O73" s="537"/>
      <c r="P73" s="537"/>
      <c r="Q73" s="538"/>
    </row>
    <row r="74" spans="1:17" s="141" customFormat="1" ht="33.9" customHeight="1" thickBot="1" x14ac:dyDescent="0.3">
      <c r="A74" s="150" t="s">
        <v>190</v>
      </c>
      <c r="B74" s="151"/>
      <c r="C74" s="151"/>
      <c r="D74" s="148"/>
      <c r="E74" s="148"/>
      <c r="F74" s="148"/>
      <c r="G74" s="148" t="s">
        <v>191</v>
      </c>
      <c r="H74" s="148"/>
      <c r="I74" s="117"/>
      <c r="J74" s="531"/>
      <c r="K74" s="532"/>
      <c r="L74" s="152"/>
      <c r="M74" s="152"/>
      <c r="N74" s="539"/>
      <c r="O74" s="539"/>
      <c r="P74" s="539"/>
      <c r="Q74" s="540"/>
    </row>
    <row r="75" spans="1:17" s="141" customFormat="1" x14ac:dyDescent="0.25">
      <c r="I75" s="117"/>
    </row>
    <row r="76" spans="1:17" x14ac:dyDescent="0.25">
      <c r="J76" s="141"/>
      <c r="K76" s="141"/>
      <c r="L76" s="141"/>
      <c r="M76" s="141"/>
      <c r="N76" s="141"/>
      <c r="O76" s="141"/>
    </row>
  </sheetData>
  <sheetProtection algorithmName="SHA-512" hashValue="2gaxxvmvwc3hcZurGaF+tF6qF+7YKMnlKV54i/XulweJWgDDS8CphnkAWcKnfdvTJUoPnSCuPxer+RtjHBZEzw==" saltValue="DuizI8WzBTNkRFW8dxe0cQ==" spinCount="100000" sheet="1"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21 P25:P67">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1" width="9.109375" style="37" customWidth="1"/>
    <col min="12"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196</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159</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E14+F14</f>
        <v>0</v>
      </c>
      <c r="H14" s="273">
        <f>C14-G14</f>
        <v>0</v>
      </c>
      <c r="I14" s="90" t="e">
        <f>G14/C14</f>
        <v>#DIV/0!</v>
      </c>
    </row>
    <row r="15" spans="1:15" x14ac:dyDescent="0.3">
      <c r="A15" s="86"/>
      <c r="B15" s="340">
        <f>Personnel!D13</f>
        <v>0</v>
      </c>
      <c r="C15" s="51">
        <f>Personnel!E18</f>
        <v>0</v>
      </c>
      <c r="D15" s="64"/>
      <c r="E15" s="407">
        <f t="shared" ref="E15:E23" si="0">ROUND(D15,2)</f>
        <v>0</v>
      </c>
      <c r="F15" s="272"/>
      <c r="G15" s="206">
        <f t="shared" ref="G15:G22" si="1">E15+F15</f>
        <v>0</v>
      </c>
      <c r="H15" s="273">
        <f t="shared" ref="H15:H23" si="2">C15-G15</f>
        <v>0</v>
      </c>
      <c r="I15" s="90" t="e">
        <f>G15/C15</f>
        <v>#DIV/0!</v>
      </c>
    </row>
    <row r="16" spans="1:15" x14ac:dyDescent="0.3">
      <c r="A16" s="86"/>
      <c r="B16" s="340">
        <f>Personnel!F13</f>
        <v>0</v>
      </c>
      <c r="C16" s="51">
        <f>Personnel!G18</f>
        <v>0</v>
      </c>
      <c r="D16" s="64"/>
      <c r="E16" s="407">
        <f t="shared" si="0"/>
        <v>0</v>
      </c>
      <c r="F16" s="272"/>
      <c r="G16" s="206">
        <f t="shared" si="1"/>
        <v>0</v>
      </c>
      <c r="H16" s="273">
        <f t="shared" si="2"/>
        <v>0</v>
      </c>
      <c r="I16" s="90" t="e">
        <f>G16/C16</f>
        <v>#DIV/0!</v>
      </c>
    </row>
    <row r="17" spans="1:10" x14ac:dyDescent="0.3">
      <c r="A17" s="86"/>
      <c r="B17" s="340">
        <f>Personnel!H13</f>
        <v>0</v>
      </c>
      <c r="C17" s="51">
        <f>Personnel!I18</f>
        <v>0</v>
      </c>
      <c r="D17" s="64"/>
      <c r="E17" s="407">
        <f t="shared" si="0"/>
        <v>0</v>
      </c>
      <c r="F17" s="272"/>
      <c r="G17" s="206">
        <f t="shared" si="1"/>
        <v>0</v>
      </c>
      <c r="H17" s="273">
        <f t="shared" si="2"/>
        <v>0</v>
      </c>
      <c r="I17" s="90" t="e">
        <f t="shared" ref="I17:I23" si="3">G17/C17</f>
        <v>#DIV/0!</v>
      </c>
    </row>
    <row r="18" spans="1:10" x14ac:dyDescent="0.3">
      <c r="A18" s="86"/>
      <c r="B18" s="340">
        <f>Personnel!J13</f>
        <v>0</v>
      </c>
      <c r="C18" s="51">
        <f>Personnel!K18</f>
        <v>0</v>
      </c>
      <c r="D18" s="64"/>
      <c r="E18" s="407">
        <f t="shared" si="0"/>
        <v>0</v>
      </c>
      <c r="F18" s="272"/>
      <c r="G18" s="206">
        <f t="shared" si="1"/>
        <v>0</v>
      </c>
      <c r="H18" s="273">
        <f t="shared" si="2"/>
        <v>0</v>
      </c>
      <c r="I18" s="90" t="e">
        <f t="shared" si="3"/>
        <v>#DIV/0!</v>
      </c>
    </row>
    <row r="19" spans="1:10" x14ac:dyDescent="0.3">
      <c r="A19" s="86"/>
      <c r="B19" s="340">
        <f>Personnel!L13</f>
        <v>0</v>
      </c>
      <c r="C19" s="51">
        <f>Personnel!M18</f>
        <v>0</v>
      </c>
      <c r="D19" s="64"/>
      <c r="E19" s="407">
        <f t="shared" si="0"/>
        <v>0</v>
      </c>
      <c r="F19" s="272"/>
      <c r="G19" s="206">
        <f t="shared" si="1"/>
        <v>0</v>
      </c>
      <c r="H19" s="273">
        <f t="shared" si="2"/>
        <v>0</v>
      </c>
      <c r="I19" s="90" t="e">
        <f t="shared" si="3"/>
        <v>#DIV/0!</v>
      </c>
    </row>
    <row r="20" spans="1:10" x14ac:dyDescent="0.3">
      <c r="A20" s="86"/>
      <c r="B20" s="340">
        <f>Personnel!N13</f>
        <v>0</v>
      </c>
      <c r="C20" s="51">
        <f>Personnel!O18</f>
        <v>0</v>
      </c>
      <c r="D20" s="64"/>
      <c r="E20" s="407">
        <f t="shared" si="0"/>
        <v>0</v>
      </c>
      <c r="F20" s="272"/>
      <c r="G20" s="206">
        <f t="shared" si="1"/>
        <v>0</v>
      </c>
      <c r="H20" s="273">
        <f t="shared" si="2"/>
        <v>0</v>
      </c>
      <c r="I20" s="90" t="e">
        <f t="shared" si="3"/>
        <v>#DIV/0!</v>
      </c>
    </row>
    <row r="21" spans="1:10" x14ac:dyDescent="0.3">
      <c r="A21" s="86"/>
      <c r="B21" s="340">
        <f>Personnel!P13</f>
        <v>0</v>
      </c>
      <c r="C21" s="51">
        <f>Personnel!Q18</f>
        <v>0</v>
      </c>
      <c r="D21" s="64"/>
      <c r="E21" s="407">
        <f t="shared" si="0"/>
        <v>0</v>
      </c>
      <c r="F21" s="272"/>
      <c r="G21" s="206">
        <f t="shared" si="1"/>
        <v>0</v>
      </c>
      <c r="H21" s="273">
        <f t="shared" si="2"/>
        <v>0</v>
      </c>
      <c r="I21" s="90" t="e">
        <f t="shared" si="3"/>
        <v>#DIV/0!</v>
      </c>
    </row>
    <row r="22" spans="1:10" x14ac:dyDescent="0.3">
      <c r="A22" s="86"/>
      <c r="B22" s="340">
        <f>Personnel!R13</f>
        <v>0</v>
      </c>
      <c r="C22" s="51">
        <f>Personnel!S18</f>
        <v>0</v>
      </c>
      <c r="D22" s="64"/>
      <c r="E22" s="407">
        <f t="shared" si="0"/>
        <v>0</v>
      </c>
      <c r="F22" s="272"/>
      <c r="G22" s="206">
        <f t="shared" si="1"/>
        <v>0</v>
      </c>
      <c r="H22" s="273">
        <f t="shared" si="2"/>
        <v>0</v>
      </c>
      <c r="I22" s="90" t="e">
        <f t="shared" si="3"/>
        <v>#DIV/0!</v>
      </c>
      <c r="J22" s="46"/>
    </row>
    <row r="23" spans="1:10" x14ac:dyDescent="0.3">
      <c r="A23" s="86"/>
      <c r="B23" s="340">
        <f>Personnel!T13</f>
        <v>0</v>
      </c>
      <c r="C23" s="51">
        <f>Personnel!U18</f>
        <v>0</v>
      </c>
      <c r="D23" s="64"/>
      <c r="E23" s="407">
        <f t="shared" si="0"/>
        <v>0</v>
      </c>
      <c r="F23" s="272"/>
      <c r="G23" s="206">
        <f>E23+F23</f>
        <v>0</v>
      </c>
      <c r="H23" s="273">
        <f t="shared" si="2"/>
        <v>0</v>
      </c>
      <c r="I23" s="90" t="e">
        <f t="shared" si="3"/>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159</v>
      </c>
      <c r="E27" s="322" t="s">
        <v>199</v>
      </c>
      <c r="F27" s="276" t="s">
        <v>200</v>
      </c>
      <c r="G27" s="277" t="s">
        <v>171</v>
      </c>
      <c r="H27" s="278" t="s">
        <v>172</v>
      </c>
      <c r="I27" s="89" t="s">
        <v>173</v>
      </c>
    </row>
    <row r="28" spans="1:10" x14ac:dyDescent="0.3">
      <c r="A28" s="86"/>
      <c r="B28" s="340">
        <f>Personnel!B13</f>
        <v>0</v>
      </c>
      <c r="C28" s="7">
        <f>Personnel!C21</f>
        <v>0</v>
      </c>
      <c r="D28" s="279"/>
      <c r="E28" s="408">
        <f t="shared" ref="E28:E37" si="4">ROUND(D28,2)</f>
        <v>0</v>
      </c>
      <c r="F28" s="272"/>
      <c r="G28" s="280">
        <f>E28+F28</f>
        <v>0</v>
      </c>
      <c r="H28" s="281">
        <f>C28-G28</f>
        <v>0</v>
      </c>
      <c r="I28" s="90" t="e">
        <f>G28/C28</f>
        <v>#DIV/0!</v>
      </c>
    </row>
    <row r="29" spans="1:10" x14ac:dyDescent="0.3">
      <c r="A29" s="86"/>
      <c r="B29" s="340">
        <f>Personnel!D13</f>
        <v>0</v>
      </c>
      <c r="C29" s="7">
        <f>Personnel!E21</f>
        <v>0</v>
      </c>
      <c r="D29" s="282"/>
      <c r="E29" s="408">
        <f t="shared" si="4"/>
        <v>0</v>
      </c>
      <c r="F29" s="272"/>
      <c r="G29" s="280">
        <f t="shared" ref="G29:G36" si="5">E29+F29</f>
        <v>0</v>
      </c>
      <c r="H29" s="281">
        <f t="shared" ref="H29:H37" si="6">C29-G29</f>
        <v>0</v>
      </c>
      <c r="I29" s="90" t="e">
        <f t="shared" ref="I29:I37" si="7">G29/C29</f>
        <v>#DIV/0!</v>
      </c>
    </row>
    <row r="30" spans="1:10" x14ac:dyDescent="0.3">
      <c r="A30" s="86"/>
      <c r="B30" s="340">
        <f>Personnel!F13</f>
        <v>0</v>
      </c>
      <c r="C30" s="7">
        <f>Personnel!G21</f>
        <v>0</v>
      </c>
      <c r="D30" s="279"/>
      <c r="E30" s="408">
        <f t="shared" si="4"/>
        <v>0</v>
      </c>
      <c r="F30" s="272"/>
      <c r="G30" s="280">
        <f t="shared" si="5"/>
        <v>0</v>
      </c>
      <c r="H30" s="281">
        <f t="shared" si="6"/>
        <v>0</v>
      </c>
      <c r="I30" s="90" t="e">
        <f t="shared" si="7"/>
        <v>#DIV/0!</v>
      </c>
    </row>
    <row r="31" spans="1:10" x14ac:dyDescent="0.3">
      <c r="A31" s="86"/>
      <c r="B31" s="340">
        <f>Personnel!H13</f>
        <v>0</v>
      </c>
      <c r="C31" s="7">
        <f>Personnel!I21</f>
        <v>0</v>
      </c>
      <c r="D31" s="282"/>
      <c r="E31" s="408">
        <f t="shared" si="4"/>
        <v>0</v>
      </c>
      <c r="F31" s="272"/>
      <c r="G31" s="280">
        <f t="shared" si="5"/>
        <v>0</v>
      </c>
      <c r="H31" s="281">
        <f t="shared" si="6"/>
        <v>0</v>
      </c>
      <c r="I31" s="90" t="e">
        <f t="shared" si="7"/>
        <v>#DIV/0!</v>
      </c>
    </row>
    <row r="32" spans="1:10" x14ac:dyDescent="0.3">
      <c r="A32" s="86"/>
      <c r="B32" s="340">
        <f>Personnel!J13</f>
        <v>0</v>
      </c>
      <c r="C32" s="7">
        <f>Personnel!K21</f>
        <v>0</v>
      </c>
      <c r="D32" s="279"/>
      <c r="E32" s="408">
        <f t="shared" si="4"/>
        <v>0</v>
      </c>
      <c r="F32" s="272"/>
      <c r="G32" s="280">
        <f t="shared" si="5"/>
        <v>0</v>
      </c>
      <c r="H32" s="281">
        <f t="shared" si="6"/>
        <v>0</v>
      </c>
      <c r="I32" s="90" t="e">
        <f t="shared" si="7"/>
        <v>#DIV/0!</v>
      </c>
    </row>
    <row r="33" spans="1:10" x14ac:dyDescent="0.3">
      <c r="A33" s="86"/>
      <c r="B33" s="340">
        <f>Personnel!L13</f>
        <v>0</v>
      </c>
      <c r="C33" s="7">
        <f>Personnel!M21</f>
        <v>0</v>
      </c>
      <c r="D33" s="282"/>
      <c r="E33" s="408">
        <f t="shared" si="4"/>
        <v>0</v>
      </c>
      <c r="F33" s="272"/>
      <c r="G33" s="280">
        <f t="shared" si="5"/>
        <v>0</v>
      </c>
      <c r="H33" s="281">
        <f t="shared" si="6"/>
        <v>0</v>
      </c>
      <c r="I33" s="90" t="e">
        <f t="shared" si="7"/>
        <v>#DIV/0!</v>
      </c>
    </row>
    <row r="34" spans="1:10" x14ac:dyDescent="0.3">
      <c r="A34" s="86"/>
      <c r="B34" s="340">
        <f>Personnel!N13</f>
        <v>0</v>
      </c>
      <c r="C34" s="7">
        <f>Personnel!O21</f>
        <v>0</v>
      </c>
      <c r="D34" s="279"/>
      <c r="E34" s="408">
        <f t="shared" si="4"/>
        <v>0</v>
      </c>
      <c r="F34" s="272"/>
      <c r="G34" s="280">
        <f t="shared" si="5"/>
        <v>0</v>
      </c>
      <c r="H34" s="281">
        <f t="shared" si="6"/>
        <v>0</v>
      </c>
      <c r="I34" s="90" t="e">
        <f t="shared" si="7"/>
        <v>#DIV/0!</v>
      </c>
    </row>
    <row r="35" spans="1:10" x14ac:dyDescent="0.3">
      <c r="A35" s="86"/>
      <c r="B35" s="340">
        <f>Personnel!P13</f>
        <v>0</v>
      </c>
      <c r="C35" s="7">
        <f>Personnel!Q21</f>
        <v>0</v>
      </c>
      <c r="D35" s="279"/>
      <c r="E35" s="408">
        <f t="shared" si="4"/>
        <v>0</v>
      </c>
      <c r="F35" s="272"/>
      <c r="G35" s="280">
        <f t="shared" si="5"/>
        <v>0</v>
      </c>
      <c r="H35" s="281">
        <f t="shared" si="6"/>
        <v>0</v>
      </c>
      <c r="I35" s="90" t="e">
        <f t="shared" si="7"/>
        <v>#DIV/0!</v>
      </c>
    </row>
    <row r="36" spans="1:10" x14ac:dyDescent="0.3">
      <c r="A36" s="86"/>
      <c r="B36" s="340">
        <f>Personnel!R13</f>
        <v>0</v>
      </c>
      <c r="C36" s="14">
        <f>Personnel!S21</f>
        <v>0</v>
      </c>
      <c r="D36" s="279"/>
      <c r="E36" s="408">
        <f t="shared" si="4"/>
        <v>0</v>
      </c>
      <c r="F36" s="272"/>
      <c r="G36" s="280">
        <f t="shared" si="5"/>
        <v>0</v>
      </c>
      <c r="H36" s="281">
        <f t="shared" si="6"/>
        <v>0</v>
      </c>
      <c r="I36" s="90" t="e">
        <f t="shared" si="7"/>
        <v>#DIV/0!</v>
      </c>
    </row>
    <row r="37" spans="1:10" x14ac:dyDescent="0.3">
      <c r="A37" s="86"/>
      <c r="B37" s="340">
        <f>Personnel!T13</f>
        <v>0</v>
      </c>
      <c r="C37" s="7">
        <f>Personnel!U21</f>
        <v>0</v>
      </c>
      <c r="D37" s="282"/>
      <c r="E37" s="408">
        <f t="shared" si="4"/>
        <v>0</v>
      </c>
      <c r="F37" s="272"/>
      <c r="G37" s="280">
        <f>E37+F37</f>
        <v>0</v>
      </c>
      <c r="H37" s="281">
        <f t="shared" si="6"/>
        <v>0</v>
      </c>
      <c r="I37" s="90" t="e">
        <f t="shared" si="7"/>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6" customFormat="1" ht="28.2" x14ac:dyDescent="0.3">
      <c r="A41" s="564" t="s">
        <v>177</v>
      </c>
      <c r="B41" s="565"/>
      <c r="C41" s="58" t="s">
        <v>158</v>
      </c>
      <c r="D41" s="275" t="s">
        <v>159</v>
      </c>
      <c r="E41" s="322" t="s">
        <v>199</v>
      </c>
      <c r="F41" s="276" t="s">
        <v>200</v>
      </c>
      <c r="G41" s="277" t="s">
        <v>171</v>
      </c>
      <c r="H41" s="278" t="s">
        <v>172</v>
      </c>
      <c r="I41" s="89" t="s">
        <v>173</v>
      </c>
      <c r="J41" s="328"/>
    </row>
    <row r="42" spans="1:10" s="36" customFormat="1" ht="13.8" x14ac:dyDescent="0.25">
      <c r="A42" s="334"/>
      <c r="B42" s="341" t="str">
        <f>'Line Item Budget'!A21</f>
        <v>Contractor 1 (define)</v>
      </c>
      <c r="C42" s="8">
        <f>'Line Item Budget'!D21</f>
        <v>0</v>
      </c>
      <c r="D42" s="332"/>
      <c r="E42" s="405">
        <f t="shared" ref="E42:E52" si="8">ROUND(D42,2)</f>
        <v>0</v>
      </c>
      <c r="F42" s="291"/>
      <c r="G42" s="210">
        <f>E42+F42</f>
        <v>0</v>
      </c>
      <c r="H42" s="38">
        <f t="shared" ref="H42:H47" si="9">C42-G42</f>
        <v>0</v>
      </c>
      <c r="I42" s="335" t="e">
        <f t="shared" ref="I42:I47" si="10">G42/C42</f>
        <v>#DIV/0!</v>
      </c>
      <c r="J42" s="328"/>
    </row>
    <row r="43" spans="1:10" s="36" customFormat="1" ht="13.8" x14ac:dyDescent="0.25">
      <c r="A43" s="334"/>
      <c r="B43" s="341" t="str">
        <f>'Line Item Budget'!A22</f>
        <v>Contractor 2 (define)</v>
      </c>
      <c r="C43" s="8">
        <f>'Line Item Budget'!D22</f>
        <v>0</v>
      </c>
      <c r="D43" s="332"/>
      <c r="E43" s="405">
        <f t="shared" si="8"/>
        <v>0</v>
      </c>
      <c r="F43" s="291"/>
      <c r="G43" s="210">
        <f t="shared" ref="G43:G47" si="11">E43+F43</f>
        <v>0</v>
      </c>
      <c r="H43" s="38">
        <f t="shared" si="9"/>
        <v>0</v>
      </c>
      <c r="I43" s="335" t="e">
        <f t="shared" si="10"/>
        <v>#DIV/0!</v>
      </c>
      <c r="J43" s="328"/>
    </row>
    <row r="44" spans="1:10" s="36" customFormat="1" ht="13.8" x14ac:dyDescent="0.25">
      <c r="A44" s="334"/>
      <c r="B44" s="341" t="str">
        <f>'Line Item Budget'!A23</f>
        <v>Contractor 3 (define)</v>
      </c>
      <c r="C44" s="8">
        <f>'Line Item Budget'!D23</f>
        <v>0</v>
      </c>
      <c r="D44" s="332"/>
      <c r="E44" s="405">
        <f t="shared" si="8"/>
        <v>0</v>
      </c>
      <c r="F44" s="291"/>
      <c r="G44" s="210">
        <f t="shared" si="11"/>
        <v>0</v>
      </c>
      <c r="H44" s="38">
        <f t="shared" si="9"/>
        <v>0</v>
      </c>
      <c r="I44" s="335" t="e">
        <f t="shared" si="10"/>
        <v>#DIV/0!</v>
      </c>
      <c r="J44" s="328"/>
    </row>
    <row r="45" spans="1:10" s="36" customFormat="1" ht="13.8" x14ac:dyDescent="0.25">
      <c r="A45" s="334"/>
      <c r="B45" s="341" t="str">
        <f>'Line Item Budget'!A24</f>
        <v>Contractor 4 (define)</v>
      </c>
      <c r="C45" s="8">
        <f>'Line Item Budget'!D24</f>
        <v>0</v>
      </c>
      <c r="D45" s="332"/>
      <c r="E45" s="405">
        <f t="shared" si="8"/>
        <v>0</v>
      </c>
      <c r="F45" s="291"/>
      <c r="G45" s="210">
        <f t="shared" si="11"/>
        <v>0</v>
      </c>
      <c r="H45" s="38">
        <f t="shared" si="9"/>
        <v>0</v>
      </c>
      <c r="I45" s="335" t="e">
        <f t="shared" si="10"/>
        <v>#DIV/0!</v>
      </c>
      <c r="J45" s="328"/>
    </row>
    <row r="46" spans="1:10" s="36" customFormat="1" ht="13.8" x14ac:dyDescent="0.25">
      <c r="A46" s="334"/>
      <c r="B46" s="341" t="str">
        <f>'Line Item Budget'!A25</f>
        <v>Contractor 5 (define)</v>
      </c>
      <c r="C46" s="8">
        <f>'Line Item Budget'!D25</f>
        <v>0</v>
      </c>
      <c r="D46" s="332"/>
      <c r="E46" s="405">
        <f t="shared" si="8"/>
        <v>0</v>
      </c>
      <c r="F46" s="291"/>
      <c r="G46" s="210">
        <f t="shared" si="11"/>
        <v>0</v>
      </c>
      <c r="H46" s="38">
        <f t="shared" si="9"/>
        <v>0</v>
      </c>
      <c r="I46" s="335" t="e">
        <f t="shared" si="10"/>
        <v>#DIV/0!</v>
      </c>
      <c r="J46" s="328"/>
    </row>
    <row r="47" spans="1:10" s="36" customFormat="1" ht="13.8" x14ac:dyDescent="0.25">
      <c r="A47" s="334"/>
      <c r="B47" s="341" t="str">
        <f>'Line Item Budget'!A26</f>
        <v>Contractor 6 (define)</v>
      </c>
      <c r="C47" s="8">
        <f>'Line Item Budget'!D26</f>
        <v>0</v>
      </c>
      <c r="D47" s="332"/>
      <c r="E47" s="405">
        <f t="shared" si="8"/>
        <v>0</v>
      </c>
      <c r="F47" s="291"/>
      <c r="G47" s="210">
        <f t="shared" si="11"/>
        <v>0</v>
      </c>
      <c r="H47" s="38">
        <f t="shared" si="9"/>
        <v>0</v>
      </c>
      <c r="I47" s="335" t="e">
        <f t="shared" si="10"/>
        <v>#DIV/0!</v>
      </c>
      <c r="J47" s="328"/>
    </row>
    <row r="48" spans="1:10" s="36" customFormat="1" ht="28.5" customHeight="1" x14ac:dyDescent="0.3">
      <c r="A48" s="219" t="s">
        <v>204</v>
      </c>
      <c r="B48" s="351"/>
      <c r="C48" s="220"/>
      <c r="D48" s="221"/>
      <c r="E48" s="362"/>
      <c r="F48" s="292"/>
      <c r="G48" s="222"/>
      <c r="H48" s="223"/>
      <c r="I48" s="224"/>
      <c r="J48" s="328"/>
    </row>
    <row r="49" spans="1:10" s="36" customFormat="1" ht="13.8" x14ac:dyDescent="0.25">
      <c r="A49" s="334"/>
      <c r="B49" s="339" t="str">
        <f>'Line Item Budget'!A28</f>
        <v>Subcontract 1 (define)</v>
      </c>
      <c r="C49" s="325">
        <f>'Line Item Budget'!D28</f>
        <v>0</v>
      </c>
      <c r="D49" s="332"/>
      <c r="E49" s="405">
        <f t="shared" si="8"/>
        <v>0</v>
      </c>
      <c r="F49" s="291"/>
      <c r="G49" s="338">
        <f>E49+F49</f>
        <v>0</v>
      </c>
      <c r="H49" s="329">
        <f>C49-G49</f>
        <v>0</v>
      </c>
      <c r="I49" s="335" t="e">
        <f>G49/C49</f>
        <v>#DIV/0!</v>
      </c>
      <c r="J49" s="328"/>
    </row>
    <row r="50" spans="1:10" s="36" customFormat="1" ht="13.8" x14ac:dyDescent="0.25">
      <c r="A50" s="334"/>
      <c r="B50" s="339" t="str">
        <f>'Line Item Budget'!A29</f>
        <v>Subcontract 2 (define)</v>
      </c>
      <c r="C50" s="325">
        <f>'Line Item Budget'!D29</f>
        <v>0</v>
      </c>
      <c r="D50" s="332"/>
      <c r="E50" s="405">
        <f t="shared" si="8"/>
        <v>0</v>
      </c>
      <c r="F50" s="291"/>
      <c r="G50" s="338">
        <f t="shared" ref="G50:G51" si="12">E50+F50</f>
        <v>0</v>
      </c>
      <c r="H50" s="329">
        <f>C50-G50</f>
        <v>0</v>
      </c>
      <c r="I50" s="335" t="e">
        <f>G50/C50</f>
        <v>#DIV/0!</v>
      </c>
      <c r="J50" s="328"/>
    </row>
    <row r="51" spans="1:10" s="36" customFormat="1" ht="13.8" x14ac:dyDescent="0.25">
      <c r="A51" s="334"/>
      <c r="B51" s="339" t="str">
        <f>'Line Item Budget'!A30</f>
        <v>Subcontract 3 (define)</v>
      </c>
      <c r="C51" s="325">
        <f>'Line Item Budget'!D30</f>
        <v>0</v>
      </c>
      <c r="D51" s="332"/>
      <c r="E51" s="405">
        <f t="shared" si="8"/>
        <v>0</v>
      </c>
      <c r="F51" s="291"/>
      <c r="G51" s="338">
        <f t="shared" si="12"/>
        <v>0</v>
      </c>
      <c r="H51" s="329">
        <f>C51-G51</f>
        <v>0</v>
      </c>
      <c r="I51" s="335" t="e">
        <f>G51/C51</f>
        <v>#DIV/0!</v>
      </c>
      <c r="J51" s="328"/>
    </row>
    <row r="52" spans="1:10" s="36" customFormat="1" ht="13.8" x14ac:dyDescent="0.25">
      <c r="A52" s="334"/>
      <c r="B52" s="339" t="str">
        <f>'Line Item Budget'!A31</f>
        <v>Subcontract 4 (define)</v>
      </c>
      <c r="C52" s="325">
        <f>'Line Item Budget'!D31</f>
        <v>0</v>
      </c>
      <c r="D52" s="332"/>
      <c r="E52" s="405">
        <f t="shared" si="8"/>
        <v>0</v>
      </c>
      <c r="F52" s="291"/>
      <c r="G52" s="338">
        <f>D52+F52</f>
        <v>0</v>
      </c>
      <c r="H52" s="329">
        <f>C52-G52</f>
        <v>0</v>
      </c>
      <c r="I52" s="335" t="e">
        <f>G52/C52</f>
        <v>#DIV/0!</v>
      </c>
      <c r="J52" s="328"/>
    </row>
    <row r="53" spans="1:10" s="53" customFormat="1" ht="13.8" x14ac:dyDescent="0.25">
      <c r="A53" s="94"/>
      <c r="B53" s="352" t="s">
        <v>201</v>
      </c>
      <c r="C53" s="32"/>
      <c r="D53" s="34">
        <f>SUM(F42:F52)</f>
        <v>0</v>
      </c>
      <c r="E53" s="320"/>
      <c r="F53" s="293"/>
      <c r="G53" s="294"/>
      <c r="H53" s="295"/>
      <c r="I53" s="95"/>
    </row>
    <row r="54" spans="1:10" s="36"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159</v>
      </c>
      <c r="E56" s="322" t="s">
        <v>199</v>
      </c>
      <c r="F56" s="276" t="s">
        <v>200</v>
      </c>
      <c r="G56" s="277" t="s">
        <v>171</v>
      </c>
      <c r="H56" s="278" t="s">
        <v>172</v>
      </c>
      <c r="I56" s="89" t="s">
        <v>173</v>
      </c>
      <c r="J56" s="46"/>
    </row>
    <row r="57" spans="1:10" s="36" customFormat="1" ht="13.8" x14ac:dyDescent="0.25">
      <c r="A57" s="334"/>
      <c r="B57" s="353" t="str">
        <f>'Line Item Budget'!A34</f>
        <v>Rent</v>
      </c>
      <c r="C57" s="8">
        <f>'Line Item Budget'!D34</f>
        <v>0</v>
      </c>
      <c r="D57" s="332"/>
      <c r="E57" s="405">
        <f t="shared" ref="E57:E84" si="13">ROUND(D57,2)</f>
        <v>0</v>
      </c>
      <c r="F57" s="291"/>
      <c r="G57" s="210">
        <f>E57+F57</f>
        <v>0</v>
      </c>
      <c r="H57" s="38">
        <f>C57-G57</f>
        <v>0</v>
      </c>
      <c r="I57" s="335" t="e">
        <f>G57/C57</f>
        <v>#DIV/0!</v>
      </c>
      <c r="J57" s="328"/>
    </row>
    <row r="58" spans="1:10" s="328" customFormat="1" ht="13.8" x14ac:dyDescent="0.25">
      <c r="A58" s="334"/>
      <c r="B58" s="353" t="str">
        <f>'Line Item Budget'!A35</f>
        <v>Rented Equipment</v>
      </c>
      <c r="C58" s="8">
        <f>'Line Item Budget'!D35</f>
        <v>0</v>
      </c>
      <c r="D58" s="332"/>
      <c r="E58" s="405">
        <f t="shared" si="13"/>
        <v>0</v>
      </c>
      <c r="F58" s="291"/>
      <c r="G58" s="210">
        <f>E58+F58</f>
        <v>0</v>
      </c>
      <c r="H58" s="38">
        <f>C58-G58</f>
        <v>0</v>
      </c>
      <c r="I58" s="335" t="e">
        <f>G58/C58</f>
        <v>#DIV/0!</v>
      </c>
    </row>
    <row r="59" spans="1:10" s="36" customFormat="1" ht="13.8" x14ac:dyDescent="0.25">
      <c r="A59" s="334"/>
      <c r="B59" s="339" t="str">
        <f>'Line Item Budget'!A36</f>
        <v>Utilities</v>
      </c>
      <c r="C59" s="8">
        <f>'Line Item Budget'!D36</f>
        <v>0</v>
      </c>
      <c r="D59" s="332"/>
      <c r="E59" s="405">
        <f t="shared" si="13"/>
        <v>0</v>
      </c>
      <c r="F59" s="291"/>
      <c r="G59" s="210">
        <f t="shared" ref="G59:G66" si="14">E59+F59</f>
        <v>0</v>
      </c>
      <c r="H59" s="38">
        <f t="shared" ref="H59:H66" si="15">C59-G59</f>
        <v>0</v>
      </c>
      <c r="I59" s="335" t="e">
        <f t="shared" ref="I59:I84" si="16">G59/C59</f>
        <v>#DIV/0!</v>
      </c>
      <c r="J59" s="328"/>
    </row>
    <row r="60" spans="1:10" s="36" customFormat="1" ht="13.8" x14ac:dyDescent="0.25">
      <c r="A60" s="334"/>
      <c r="B60" s="339" t="str">
        <f>'Line Item Budget'!A37</f>
        <v>Telephone / Internet</v>
      </c>
      <c r="C60" s="8">
        <f>'Line Item Budget'!D37</f>
        <v>0</v>
      </c>
      <c r="D60" s="332"/>
      <c r="E60" s="405">
        <f t="shared" si="13"/>
        <v>0</v>
      </c>
      <c r="F60" s="291"/>
      <c r="G60" s="210">
        <f t="shared" si="14"/>
        <v>0</v>
      </c>
      <c r="H60" s="38">
        <f t="shared" si="15"/>
        <v>0</v>
      </c>
      <c r="I60" s="335" t="e">
        <f t="shared" si="16"/>
        <v>#DIV/0!</v>
      </c>
      <c r="J60" s="328"/>
    </row>
    <row r="61" spans="1:10" s="36" customFormat="1" ht="13.8" x14ac:dyDescent="0.25">
      <c r="A61" s="334"/>
      <c r="B61" s="339" t="str">
        <f>'Line Item Budget'!A38</f>
        <v>Security</v>
      </c>
      <c r="C61" s="8">
        <f>'Line Item Budget'!D38</f>
        <v>0</v>
      </c>
      <c r="D61" s="332"/>
      <c r="E61" s="405">
        <f t="shared" si="13"/>
        <v>0</v>
      </c>
      <c r="F61" s="291"/>
      <c r="G61" s="210">
        <f t="shared" si="14"/>
        <v>0</v>
      </c>
      <c r="H61" s="38">
        <f t="shared" si="15"/>
        <v>0</v>
      </c>
      <c r="I61" s="335" t="e">
        <f t="shared" si="16"/>
        <v>#DIV/0!</v>
      </c>
      <c r="J61" s="328"/>
    </row>
    <row r="62" spans="1:10" s="36" customFormat="1" ht="13.8" x14ac:dyDescent="0.25">
      <c r="A62" s="334"/>
      <c r="B62" s="339" t="str">
        <f>'Line Item Budget'!A39</f>
        <v>Repair &amp; Maintenance</v>
      </c>
      <c r="C62" s="8">
        <f>'Line Item Budget'!D39</f>
        <v>0</v>
      </c>
      <c r="D62" s="332"/>
      <c r="E62" s="405">
        <f t="shared" si="13"/>
        <v>0</v>
      </c>
      <c r="F62" s="291"/>
      <c r="G62" s="210">
        <f t="shared" si="14"/>
        <v>0</v>
      </c>
      <c r="H62" s="38">
        <f t="shared" si="15"/>
        <v>0</v>
      </c>
      <c r="I62" s="335" t="e">
        <f t="shared" si="16"/>
        <v>#DIV/0!</v>
      </c>
      <c r="J62" s="328"/>
    </row>
    <row r="63" spans="1:10" s="36" customFormat="1" ht="13.8" x14ac:dyDescent="0.25">
      <c r="A63" s="334"/>
      <c r="B63" s="339" t="str">
        <f>'Line Item Budget'!A40</f>
        <v>Other (define)</v>
      </c>
      <c r="C63" s="8">
        <f>'Line Item Budget'!D40</f>
        <v>0</v>
      </c>
      <c r="D63" s="332"/>
      <c r="E63" s="405">
        <f t="shared" si="13"/>
        <v>0</v>
      </c>
      <c r="F63" s="291"/>
      <c r="G63" s="210">
        <f t="shared" si="14"/>
        <v>0</v>
      </c>
      <c r="H63" s="38">
        <f t="shared" si="15"/>
        <v>0</v>
      </c>
      <c r="I63" s="335" t="e">
        <f t="shared" si="16"/>
        <v>#DIV/0!</v>
      </c>
      <c r="J63" s="328"/>
    </row>
    <row r="64" spans="1:10" s="36" customFormat="1" ht="13.8" x14ac:dyDescent="0.25">
      <c r="A64" s="334"/>
      <c r="B64" s="339" t="str">
        <f>'Line Item Budget'!A41</f>
        <v>Other (define)</v>
      </c>
      <c r="C64" s="8">
        <f>'Line Item Budget'!D41</f>
        <v>0</v>
      </c>
      <c r="D64" s="332"/>
      <c r="E64" s="405">
        <f t="shared" si="13"/>
        <v>0</v>
      </c>
      <c r="F64" s="291"/>
      <c r="G64" s="210">
        <f t="shared" si="14"/>
        <v>0</v>
      </c>
      <c r="H64" s="38">
        <f t="shared" si="15"/>
        <v>0</v>
      </c>
      <c r="I64" s="335" t="e">
        <f t="shared" si="16"/>
        <v>#DIV/0!</v>
      </c>
      <c r="J64" s="328"/>
    </row>
    <row r="65" spans="1:9" s="36" customFormat="1" ht="13.8" x14ac:dyDescent="0.25">
      <c r="A65" s="334"/>
      <c r="B65" s="339" t="str">
        <f>'Line Item Budget'!A42</f>
        <v>Other (define)</v>
      </c>
      <c r="C65" s="8">
        <f>'Line Item Budget'!D42</f>
        <v>0</v>
      </c>
      <c r="D65" s="332"/>
      <c r="E65" s="405">
        <f t="shared" si="13"/>
        <v>0</v>
      </c>
      <c r="F65" s="291"/>
      <c r="G65" s="210">
        <f t="shared" si="14"/>
        <v>0</v>
      </c>
      <c r="H65" s="38">
        <f t="shared" si="15"/>
        <v>0</v>
      </c>
      <c r="I65" s="335" t="e">
        <f t="shared" si="16"/>
        <v>#DIV/0!</v>
      </c>
    </row>
    <row r="66" spans="1:9" s="36" customFormat="1" thickBot="1" x14ac:dyDescent="0.3">
      <c r="A66" s="334"/>
      <c r="B66" s="344" t="str">
        <f>'Line Item Budget'!A43</f>
        <v>Other (define)</v>
      </c>
      <c r="C66" s="8">
        <f>'Line Item Budget'!D43</f>
        <v>0</v>
      </c>
      <c r="D66" s="333"/>
      <c r="E66" s="405">
        <f t="shared" si="13"/>
        <v>0</v>
      </c>
      <c r="F66" s="296"/>
      <c r="G66" s="210">
        <f t="shared" si="14"/>
        <v>0</v>
      </c>
      <c r="H66" s="38">
        <f t="shared" si="15"/>
        <v>0</v>
      </c>
      <c r="I66" s="97" t="e">
        <f t="shared" si="16"/>
        <v>#DIV/0!</v>
      </c>
    </row>
    <row r="67" spans="1:9" s="36" customFormat="1" ht="16.2" thickBot="1" x14ac:dyDescent="0.35">
      <c r="A67" s="74" t="s">
        <v>179</v>
      </c>
      <c r="B67" s="354"/>
      <c r="C67" s="60"/>
      <c r="D67" s="297"/>
      <c r="E67" s="297"/>
      <c r="F67" s="298"/>
      <c r="G67" s="297"/>
      <c r="H67" s="297"/>
      <c r="I67" s="98"/>
    </row>
    <row r="68" spans="1:9" s="36" customFormat="1" ht="13.8" x14ac:dyDescent="0.25">
      <c r="A68" s="334"/>
      <c r="B68" s="353" t="str">
        <f>'Line Item Budget'!A46</f>
        <v>Medical Supplies</v>
      </c>
      <c r="C68" s="325">
        <f>'Line Item Budget'!D46</f>
        <v>0</v>
      </c>
      <c r="D68" s="65"/>
      <c r="E68" s="406">
        <f t="shared" si="13"/>
        <v>0</v>
      </c>
      <c r="F68" s="299"/>
      <c r="G68" s="338">
        <f>E68+F68</f>
        <v>0</v>
      </c>
      <c r="H68" s="329">
        <f>C68-G68</f>
        <v>0</v>
      </c>
      <c r="I68" s="99" t="e">
        <f t="shared" ref="I68:I75" si="17">G68/C68</f>
        <v>#DIV/0!</v>
      </c>
    </row>
    <row r="69" spans="1:9" s="36" customFormat="1" ht="13.8" x14ac:dyDescent="0.25">
      <c r="A69" s="334"/>
      <c r="B69" s="339" t="str">
        <f>'Line Item Budget'!A47</f>
        <v>Office Supplies</v>
      </c>
      <c r="C69" s="325">
        <f>'Line Item Budget'!D47</f>
        <v>0</v>
      </c>
      <c r="D69" s="332"/>
      <c r="E69" s="406">
        <f t="shared" si="13"/>
        <v>0</v>
      </c>
      <c r="F69" s="291"/>
      <c r="G69" s="338">
        <f t="shared" ref="G69:G75" si="18">E69+F69</f>
        <v>0</v>
      </c>
      <c r="H69" s="329">
        <f t="shared" ref="H69:H75" si="19">C69-G69</f>
        <v>0</v>
      </c>
      <c r="I69" s="335" t="e">
        <f t="shared" si="17"/>
        <v>#DIV/0!</v>
      </c>
    </row>
    <row r="70" spans="1:9" s="36" customFormat="1" ht="13.8" x14ac:dyDescent="0.25">
      <c r="A70" s="334"/>
      <c r="B70" s="339" t="str">
        <f>'Line Item Budget'!A48</f>
        <v>Patient Education Materials</v>
      </c>
      <c r="C70" s="325">
        <f>'Line Item Budget'!D48</f>
        <v>0</v>
      </c>
      <c r="D70" s="332"/>
      <c r="E70" s="406">
        <f t="shared" si="13"/>
        <v>0</v>
      </c>
      <c r="F70" s="291"/>
      <c r="G70" s="338">
        <f t="shared" si="18"/>
        <v>0</v>
      </c>
      <c r="H70" s="329">
        <f t="shared" si="19"/>
        <v>0</v>
      </c>
      <c r="I70" s="335" t="e">
        <f t="shared" si="17"/>
        <v>#DIV/0!</v>
      </c>
    </row>
    <row r="71" spans="1:9" s="36" customFormat="1" ht="13.8" x14ac:dyDescent="0.25">
      <c r="A71" s="334"/>
      <c r="B71" s="339" t="str">
        <f>'Line Item Budget'!A49</f>
        <v>Postage and Delivery</v>
      </c>
      <c r="C71" s="325">
        <f>'Line Item Budget'!D49</f>
        <v>0</v>
      </c>
      <c r="D71" s="332"/>
      <c r="E71" s="406">
        <f t="shared" si="13"/>
        <v>0</v>
      </c>
      <c r="F71" s="291"/>
      <c r="G71" s="338">
        <f t="shared" si="18"/>
        <v>0</v>
      </c>
      <c r="H71" s="329">
        <f t="shared" si="19"/>
        <v>0</v>
      </c>
      <c r="I71" s="335" t="e">
        <f t="shared" si="17"/>
        <v>#DIV/0!</v>
      </c>
    </row>
    <row r="72" spans="1:9" s="328" customFormat="1" ht="13.8" x14ac:dyDescent="0.25">
      <c r="A72" s="334"/>
      <c r="B72" s="344" t="str">
        <f>'Line Item Budget'!A50</f>
        <v>Other (define)</v>
      </c>
      <c r="C72" s="325">
        <f>'Line Item Budget'!D50</f>
        <v>0</v>
      </c>
      <c r="D72" s="333"/>
      <c r="E72" s="406">
        <f t="shared" si="13"/>
        <v>0</v>
      </c>
      <c r="F72" s="296"/>
      <c r="G72" s="338">
        <f t="shared" si="18"/>
        <v>0</v>
      </c>
      <c r="H72" s="329">
        <f t="shared" si="19"/>
        <v>0</v>
      </c>
      <c r="I72" s="97" t="e">
        <f t="shared" si="17"/>
        <v>#DIV/0!</v>
      </c>
    </row>
    <row r="73" spans="1:9" s="328" customFormat="1" ht="13.8" x14ac:dyDescent="0.25">
      <c r="A73" s="334"/>
      <c r="B73" s="344" t="str">
        <f>'Line Item Budget'!A51</f>
        <v>Other (define)</v>
      </c>
      <c r="C73" s="325">
        <f>'Line Item Budget'!D51</f>
        <v>0</v>
      </c>
      <c r="D73" s="333"/>
      <c r="E73" s="406">
        <f t="shared" si="13"/>
        <v>0</v>
      </c>
      <c r="F73" s="296"/>
      <c r="G73" s="338">
        <f t="shared" si="18"/>
        <v>0</v>
      </c>
      <c r="H73" s="329">
        <f t="shared" si="19"/>
        <v>0</v>
      </c>
      <c r="I73" s="97" t="e">
        <f t="shared" si="17"/>
        <v>#DIV/0!</v>
      </c>
    </row>
    <row r="74" spans="1:9" s="328" customFormat="1" ht="13.8" x14ac:dyDescent="0.25">
      <c r="A74" s="334"/>
      <c r="B74" s="344" t="str">
        <f>'Line Item Budget'!A52</f>
        <v>Other (define)</v>
      </c>
      <c r="C74" s="325">
        <f>'Line Item Budget'!D52</f>
        <v>0</v>
      </c>
      <c r="D74" s="333"/>
      <c r="E74" s="406">
        <f t="shared" si="13"/>
        <v>0</v>
      </c>
      <c r="F74" s="296"/>
      <c r="G74" s="338">
        <f t="shared" si="18"/>
        <v>0</v>
      </c>
      <c r="H74" s="329">
        <f t="shared" si="19"/>
        <v>0</v>
      </c>
      <c r="I74" s="97" t="e">
        <f t="shared" si="17"/>
        <v>#DIV/0!</v>
      </c>
    </row>
    <row r="75" spans="1:9" s="36" customFormat="1" thickBot="1" x14ac:dyDescent="0.3">
      <c r="A75" s="334"/>
      <c r="B75" s="344" t="str">
        <f>'Line Item Budget'!A53</f>
        <v>Other (define)</v>
      </c>
      <c r="C75" s="325">
        <f>'Line Item Budget'!D53</f>
        <v>0</v>
      </c>
      <c r="D75" s="333"/>
      <c r="E75" s="406">
        <f t="shared" si="13"/>
        <v>0</v>
      </c>
      <c r="F75" s="296"/>
      <c r="G75" s="338">
        <f t="shared" si="18"/>
        <v>0</v>
      </c>
      <c r="H75" s="329">
        <f t="shared" si="19"/>
        <v>0</v>
      </c>
      <c r="I75" s="97" t="e">
        <f t="shared" si="17"/>
        <v>#DIV/0!</v>
      </c>
    </row>
    <row r="76" spans="1:9" s="36" customFormat="1" ht="16.2" thickBot="1" x14ac:dyDescent="0.35">
      <c r="A76" s="61" t="s">
        <v>180</v>
      </c>
      <c r="B76" s="355"/>
      <c r="C76" s="62"/>
      <c r="D76" s="300"/>
      <c r="E76" s="300"/>
      <c r="F76" s="301"/>
      <c r="G76" s="300"/>
      <c r="H76" s="300"/>
      <c r="I76" s="100"/>
    </row>
    <row r="77" spans="1:9" s="36" customFormat="1" ht="13.8" x14ac:dyDescent="0.25">
      <c r="A77" s="334"/>
      <c r="B77" s="353" t="str">
        <f>'Line Item Budget'!A56</f>
        <v>Travel</v>
      </c>
      <c r="C77" s="325">
        <f>'Line Item Budget'!D56</f>
        <v>0</v>
      </c>
      <c r="D77" s="65"/>
      <c r="E77" s="406">
        <f t="shared" si="13"/>
        <v>0</v>
      </c>
      <c r="F77" s="299"/>
      <c r="G77" s="338">
        <f>E77+F77</f>
        <v>0</v>
      </c>
      <c r="H77" s="329">
        <f>C77-G77</f>
        <v>0</v>
      </c>
      <c r="I77" s="99" t="e">
        <f t="shared" si="16"/>
        <v>#DIV/0!</v>
      </c>
    </row>
    <row r="78" spans="1:9" s="36" customFormat="1" ht="13.8" x14ac:dyDescent="0.25">
      <c r="A78" s="334"/>
      <c r="B78" s="339" t="str">
        <f>'Line Item Budget'!A57</f>
        <v>Staff Development</v>
      </c>
      <c r="C78" s="325">
        <f>'Line Item Budget'!D57</f>
        <v>0</v>
      </c>
      <c r="D78" s="332"/>
      <c r="E78" s="406">
        <f t="shared" si="13"/>
        <v>0</v>
      </c>
      <c r="F78" s="291"/>
      <c r="G78" s="338">
        <f t="shared" ref="G78:G84" si="20">E78+F78</f>
        <v>0</v>
      </c>
      <c r="H78" s="329">
        <f t="shared" ref="H78:H84" si="21">C78-G78</f>
        <v>0</v>
      </c>
      <c r="I78" s="335" t="e">
        <f t="shared" si="16"/>
        <v>#DIV/0!</v>
      </c>
    </row>
    <row r="79" spans="1:9" s="36" customFormat="1" ht="13.8" x14ac:dyDescent="0.25">
      <c r="A79" s="334"/>
      <c r="B79" s="339" t="str">
        <f>'Line Item Budget'!A58</f>
        <v>Marketing-Community Awareness</v>
      </c>
      <c r="C79" s="325">
        <f>'Line Item Budget'!D58</f>
        <v>0</v>
      </c>
      <c r="D79" s="332"/>
      <c r="E79" s="406">
        <f t="shared" si="13"/>
        <v>0</v>
      </c>
      <c r="F79" s="291"/>
      <c r="G79" s="338">
        <f t="shared" si="20"/>
        <v>0</v>
      </c>
      <c r="H79" s="329">
        <f t="shared" si="21"/>
        <v>0</v>
      </c>
      <c r="I79" s="335" t="e">
        <f t="shared" si="16"/>
        <v>#DIV/0!</v>
      </c>
    </row>
    <row r="80" spans="1:9" s="36" customFormat="1" ht="27.6" x14ac:dyDescent="0.25">
      <c r="A80" s="334"/>
      <c r="B80" s="339" t="str">
        <f>'Line Item Budget'!A59</f>
        <v>Professional Services (Legal, IT, Accounting, Payroll)</v>
      </c>
      <c r="C80" s="325">
        <f>'Line Item Budget'!D59</f>
        <v>0</v>
      </c>
      <c r="D80" s="332"/>
      <c r="E80" s="406">
        <f t="shared" si="13"/>
        <v>0</v>
      </c>
      <c r="F80" s="291"/>
      <c r="G80" s="338">
        <f t="shared" si="20"/>
        <v>0</v>
      </c>
      <c r="H80" s="329">
        <f t="shared" si="21"/>
        <v>0</v>
      </c>
      <c r="I80" s="335" t="e">
        <f t="shared" si="16"/>
        <v>#DIV/0!</v>
      </c>
    </row>
    <row r="81" spans="1:10" s="328" customFormat="1" ht="13.8" x14ac:dyDescent="0.25">
      <c r="A81" s="334"/>
      <c r="B81" s="339" t="str">
        <f>'Line Item Budget'!A60</f>
        <v xml:space="preserve">Dues &amp; Subscriptions </v>
      </c>
      <c r="C81" s="325">
        <f>'Line Item Budget'!D60</f>
        <v>0</v>
      </c>
      <c r="D81" s="332"/>
      <c r="E81" s="406">
        <f t="shared" si="13"/>
        <v>0</v>
      </c>
      <c r="F81" s="291"/>
      <c r="G81" s="338">
        <f t="shared" si="20"/>
        <v>0</v>
      </c>
      <c r="H81" s="329">
        <f t="shared" si="21"/>
        <v>0</v>
      </c>
      <c r="I81" s="335" t="e">
        <f t="shared" si="16"/>
        <v>#DIV/0!</v>
      </c>
    </row>
    <row r="82" spans="1:10" s="328" customFormat="1" ht="13.8" x14ac:dyDescent="0.25">
      <c r="A82" s="334"/>
      <c r="B82" s="339" t="str">
        <f>'Line Item Budget'!A61</f>
        <v>TPC Licensing Fee</v>
      </c>
      <c r="C82" s="325">
        <f>'Line Item Budget'!D61</f>
        <v>3000</v>
      </c>
      <c r="D82" s="332"/>
      <c r="E82" s="406">
        <f t="shared" si="13"/>
        <v>0</v>
      </c>
      <c r="F82" s="291"/>
      <c r="G82" s="338">
        <f t="shared" si="20"/>
        <v>0</v>
      </c>
      <c r="H82" s="329">
        <f t="shared" si="21"/>
        <v>3000</v>
      </c>
      <c r="I82" s="335">
        <f t="shared" si="16"/>
        <v>0</v>
      </c>
    </row>
    <row r="83" spans="1:10" s="328" customFormat="1" ht="13.8" x14ac:dyDescent="0.25">
      <c r="A83" s="334"/>
      <c r="B83" s="339" t="str">
        <f>'Line Item Budget'!A62</f>
        <v>Other (define)</v>
      </c>
      <c r="C83" s="325">
        <f>'Line Item Budget'!D62</f>
        <v>0</v>
      </c>
      <c r="D83" s="332"/>
      <c r="E83" s="406">
        <f t="shared" si="13"/>
        <v>0</v>
      </c>
      <c r="F83" s="291"/>
      <c r="G83" s="338">
        <f t="shared" si="20"/>
        <v>0</v>
      </c>
      <c r="H83" s="329">
        <f t="shared" si="21"/>
        <v>0</v>
      </c>
      <c r="I83" s="335" t="e">
        <f t="shared" si="16"/>
        <v>#DIV/0!</v>
      </c>
    </row>
    <row r="84" spans="1:10" s="36" customFormat="1" ht="13.8" x14ac:dyDescent="0.25">
      <c r="A84" s="334"/>
      <c r="B84" s="339" t="str">
        <f>'Line Item Budget'!A63</f>
        <v>Other (define)</v>
      </c>
      <c r="C84" s="325">
        <f>'Line Item Budget'!D63</f>
        <v>0</v>
      </c>
      <c r="D84" s="332"/>
      <c r="E84" s="406">
        <f t="shared" si="13"/>
        <v>0</v>
      </c>
      <c r="F84" s="291"/>
      <c r="G84" s="338">
        <f t="shared" si="20"/>
        <v>0</v>
      </c>
      <c r="H84" s="329">
        <f t="shared" si="21"/>
        <v>0</v>
      </c>
      <c r="I84" s="335" t="e">
        <f t="shared" si="16"/>
        <v>#DIV/0!</v>
      </c>
      <c r="J84" s="328"/>
    </row>
    <row r="85" spans="1:10" s="36" customFormat="1" ht="13.8" x14ac:dyDescent="0.25">
      <c r="A85" s="334"/>
      <c r="B85" s="356" t="s">
        <v>201</v>
      </c>
      <c r="C85" s="32"/>
      <c r="D85" s="42">
        <f>SUM(F57:F84)</f>
        <v>0</v>
      </c>
      <c r="E85" s="316"/>
      <c r="F85" s="213"/>
      <c r="G85" s="39"/>
      <c r="H85" s="39"/>
      <c r="I85" s="101"/>
      <c r="J85" s="56"/>
    </row>
    <row r="86" spans="1:10" s="36"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6" customFormat="1" ht="28.2" x14ac:dyDescent="0.3">
      <c r="A90" s="550" t="s">
        <v>181</v>
      </c>
      <c r="B90" s="551"/>
      <c r="C90" s="58" t="s">
        <v>158</v>
      </c>
      <c r="D90" s="58" t="s">
        <v>159</v>
      </c>
      <c r="E90" s="322" t="s">
        <v>199</v>
      </c>
      <c r="F90" s="208" t="s">
        <v>200</v>
      </c>
      <c r="G90" s="205" t="s">
        <v>171</v>
      </c>
      <c r="H90" s="59" t="s">
        <v>172</v>
      </c>
      <c r="I90" s="89" t="s">
        <v>173</v>
      </c>
      <c r="J90" s="328"/>
    </row>
    <row r="91" spans="1:10" s="36" customFormat="1" ht="13.8" x14ac:dyDescent="0.25">
      <c r="A91" s="334"/>
      <c r="B91" s="342" t="str">
        <f>'Line Item Budget'!A66</f>
        <v>Define -</v>
      </c>
      <c r="C91" s="8">
        <f>'Line Item Budget'!D66</f>
        <v>0</v>
      </c>
      <c r="D91" s="332"/>
      <c r="E91" s="405">
        <f t="shared" ref="E91:E96" si="22">ROUND(D91,2)</f>
        <v>0</v>
      </c>
      <c r="F91" s="291"/>
      <c r="G91" s="210">
        <f>E91+F91</f>
        <v>0</v>
      </c>
      <c r="H91" s="38">
        <f t="shared" ref="H91:H96" si="23">C91-G91</f>
        <v>0</v>
      </c>
      <c r="I91" s="105" t="e">
        <f t="shared" ref="I91:I96" si="24">G91/C91</f>
        <v>#DIV/0!</v>
      </c>
      <c r="J91" s="328"/>
    </row>
    <row r="92" spans="1:10" s="36" customFormat="1" ht="13.8" x14ac:dyDescent="0.25">
      <c r="A92" s="334"/>
      <c r="B92" s="343" t="str">
        <f>'Line Item Budget'!A67</f>
        <v>Define -</v>
      </c>
      <c r="C92" s="8">
        <f>'Line Item Budget'!D67</f>
        <v>0</v>
      </c>
      <c r="D92" s="332"/>
      <c r="E92" s="405">
        <f t="shared" si="22"/>
        <v>0</v>
      </c>
      <c r="F92" s="291"/>
      <c r="G92" s="210">
        <f t="shared" ref="G92:G96" si="25">E92+F92</f>
        <v>0</v>
      </c>
      <c r="H92" s="38">
        <f t="shared" si="23"/>
        <v>0</v>
      </c>
      <c r="I92" s="105" t="e">
        <f t="shared" si="24"/>
        <v>#DIV/0!</v>
      </c>
      <c r="J92" s="328"/>
    </row>
    <row r="93" spans="1:10" s="36" customFormat="1" ht="13.8" x14ac:dyDescent="0.25">
      <c r="A93" s="334"/>
      <c r="B93" s="343" t="str">
        <f>'Line Item Budget'!A68</f>
        <v>Define -</v>
      </c>
      <c r="C93" s="8">
        <f>'Line Item Budget'!D68</f>
        <v>0</v>
      </c>
      <c r="D93" s="332"/>
      <c r="E93" s="405">
        <f t="shared" si="22"/>
        <v>0</v>
      </c>
      <c r="F93" s="291"/>
      <c r="G93" s="210">
        <f t="shared" si="25"/>
        <v>0</v>
      </c>
      <c r="H93" s="38">
        <f t="shared" si="23"/>
        <v>0</v>
      </c>
      <c r="I93" s="105" t="e">
        <f t="shared" si="24"/>
        <v>#DIV/0!</v>
      </c>
      <c r="J93" s="328"/>
    </row>
    <row r="94" spans="1:10" s="36" customFormat="1" ht="13.8" x14ac:dyDescent="0.25">
      <c r="A94" s="334"/>
      <c r="B94" s="343" t="str">
        <f>'Line Item Budget'!A69</f>
        <v>Define -</v>
      </c>
      <c r="C94" s="8">
        <f>'Line Item Budget'!D69</f>
        <v>0</v>
      </c>
      <c r="D94" s="332"/>
      <c r="E94" s="405">
        <f t="shared" si="22"/>
        <v>0</v>
      </c>
      <c r="F94" s="291"/>
      <c r="G94" s="210">
        <f t="shared" si="25"/>
        <v>0</v>
      </c>
      <c r="H94" s="38">
        <f t="shared" si="23"/>
        <v>0</v>
      </c>
      <c r="I94" s="105" t="e">
        <f t="shared" si="24"/>
        <v>#DIV/0!</v>
      </c>
      <c r="J94" s="328"/>
    </row>
    <row r="95" spans="1:10" s="36" customFormat="1" ht="13.8" x14ac:dyDescent="0.25">
      <c r="A95" s="334"/>
      <c r="B95" s="343" t="str">
        <f>'Line Item Budget'!A70</f>
        <v>Define -</v>
      </c>
      <c r="C95" s="8">
        <f>'Line Item Budget'!D70</f>
        <v>0</v>
      </c>
      <c r="D95" s="332"/>
      <c r="E95" s="405">
        <f t="shared" si="22"/>
        <v>0</v>
      </c>
      <c r="F95" s="291"/>
      <c r="G95" s="210">
        <f t="shared" si="25"/>
        <v>0</v>
      </c>
      <c r="H95" s="38">
        <f t="shared" si="23"/>
        <v>0</v>
      </c>
      <c r="I95" s="105" t="e">
        <f t="shared" si="24"/>
        <v>#DIV/0!</v>
      </c>
      <c r="J95" s="328"/>
    </row>
    <row r="96" spans="1:10" s="36" customFormat="1" ht="13.8" x14ac:dyDescent="0.25">
      <c r="A96" s="334"/>
      <c r="B96" s="343" t="str">
        <f>'Line Item Budget'!A71</f>
        <v>Define -</v>
      </c>
      <c r="C96" s="8">
        <f>'Line Item Budget'!D71</f>
        <v>0</v>
      </c>
      <c r="D96" s="332"/>
      <c r="E96" s="405">
        <f t="shared" si="22"/>
        <v>0</v>
      </c>
      <c r="F96" s="291"/>
      <c r="G96" s="210">
        <f t="shared" si="25"/>
        <v>0</v>
      </c>
      <c r="H96" s="38">
        <f t="shared" si="23"/>
        <v>0</v>
      </c>
      <c r="I96" s="105" t="e">
        <f t="shared" si="24"/>
        <v>#DIV/0!</v>
      </c>
      <c r="J96" s="328"/>
    </row>
    <row r="97" spans="1:10" s="36" customFormat="1" x14ac:dyDescent="0.3">
      <c r="A97" s="334"/>
      <c r="B97" s="357" t="s">
        <v>201</v>
      </c>
      <c r="C97" s="32"/>
      <c r="D97" s="42">
        <f>SUM(F91:F96)</f>
        <v>0</v>
      </c>
      <c r="E97" s="316"/>
      <c r="F97" s="302"/>
      <c r="G97" s="39"/>
      <c r="H97" s="39"/>
      <c r="I97" s="101"/>
      <c r="J97" s="328"/>
    </row>
    <row r="98" spans="1:10" s="36"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H14:H24 H49 H77:H84">
    <cfRule type="cellIs" dxfId="539" priority="53" operator="lessThan">
      <formula>0</formula>
    </cfRule>
  </conditionalFormatting>
  <conditionalFormatting sqref="H25:H26">
    <cfRule type="cellIs" dxfId="538" priority="50" operator="lessThan">
      <formula>0</formula>
    </cfRule>
  </conditionalFormatting>
  <conditionalFormatting sqref="H35:H38">
    <cfRule type="cellIs" dxfId="537" priority="49" operator="lessThan">
      <formula>0</formula>
    </cfRule>
  </conditionalFormatting>
  <conditionalFormatting sqref="H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I14:I23 I49 I77:I84">
    <cfRule type="cellIs" dxfId="532" priority="46" operator="greaterThan">
      <formula>1</formula>
    </cfRule>
  </conditionalFormatting>
  <conditionalFormatting sqref="I28:I37">
    <cfRule type="cellIs" dxfId="531" priority="20" operator="greaterThan">
      <formula>1</formula>
    </cfRule>
    <cfRule type="cellIs" dxfId="530" priority="45" operator="greaterThan">
      <formula>1</formula>
    </cfRule>
  </conditionalFormatting>
  <conditionalFormatting sqref="I42:I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I57:I66">
    <cfRule type="cellIs" dxfId="524" priority="39" operator="greaterThan">
      <formula>1</formula>
    </cfRule>
    <cfRule type="cellIs" dxfId="523" priority="42" operator="greaterThan">
      <formula>1</formula>
    </cfRule>
  </conditionalFormatting>
  <conditionalFormatting sqref="I68:I75">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H35:H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H35:H37">
    <cfRule type="cellIs" dxfId="513" priority="33" operator="lessThan">
      <formula>0</formula>
    </cfRule>
  </conditionalFormatting>
  <conditionalFormatting sqref="H42:H52">
    <cfRule type="cellIs" dxfId="512" priority="30" operator="lessThan">
      <formula>0</formula>
    </cfRule>
    <cfRule type="cellIs" dxfId="511" priority="32" operator="lessThan">
      <formula>0</formula>
    </cfRule>
  </conditionalFormatting>
  <conditionalFormatting sqref="H57:H66">
    <cfRule type="cellIs" dxfId="510" priority="29" operator="lessThan">
      <formula>0</formula>
    </cfRule>
  </conditionalFormatting>
  <conditionalFormatting sqref="H68:H75">
    <cfRule type="cellIs" dxfId="509" priority="28" operator="lessThan">
      <formula>0</formula>
    </cfRule>
  </conditionalFormatting>
  <conditionalFormatting sqref="H91:H96">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I91:I96">
    <cfRule type="cellIs" dxfId="505" priority="18" operator="greaterThan">
      <formula>1</formula>
    </cfRule>
    <cfRule type="cellIs" dxfId="504" priority="23" operator="greaterThan">
      <formula>1</formula>
    </cfRule>
  </conditionalFormatting>
  <conditionalFormatting sqref="H14:H23">
    <cfRule type="cellIs" dxfId="503" priority="9" operator="lessThan">
      <formula>0</formula>
    </cfRule>
    <cfRule type="cellIs" dxfId="502" priority="11" operator="lessThan">
      <formula>0</formula>
    </cfRule>
  </conditionalFormatting>
  <conditionalFormatting sqref="H28:H37">
    <cfRule type="cellIs" dxfId="501" priority="7" operator="lessThan">
      <formula>0</formula>
    </cfRule>
  </conditionalFormatting>
  <conditionalFormatting sqref="I50">
    <cfRule type="cellIs" dxfId="500" priority="6" operator="greaterThan">
      <formula>1</formula>
    </cfRule>
  </conditionalFormatting>
  <conditionalFormatting sqref="H50">
    <cfRule type="cellIs" dxfId="499" priority="5" operator="lessThan">
      <formula>0</formula>
    </cfRule>
  </conditionalFormatting>
  <conditionalFormatting sqref="I51">
    <cfRule type="cellIs" dxfId="498" priority="4" operator="greaterThan">
      <formula>1</formula>
    </cfRule>
  </conditionalFormatting>
  <conditionalFormatting sqref="H51">
    <cfRule type="cellIs" dxfId="497" priority="3" operator="lessThan">
      <formula>0</formula>
    </cfRule>
  </conditionalFormatting>
  <conditionalFormatting sqref="I52">
    <cfRule type="cellIs" dxfId="496" priority="2" operator="greaterThan">
      <formula>1</formula>
    </cfRule>
  </conditionalFormatting>
  <conditionalFormatting sqref="H52">
    <cfRule type="cellIs" dxfId="495" priority="1"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4"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209</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160</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July!G14+(E14+F14)</f>
        <v>0</v>
      </c>
      <c r="H14" s="273">
        <f>C14-G14</f>
        <v>0</v>
      </c>
      <c r="I14" s="90" t="e">
        <f>G14/C14</f>
        <v>#DIV/0!</v>
      </c>
    </row>
    <row r="15" spans="1:15" x14ac:dyDescent="0.3">
      <c r="A15" s="86"/>
      <c r="B15" s="340">
        <f>Personnel!D13</f>
        <v>0</v>
      </c>
      <c r="C15" s="51">
        <f>Personnel!E18</f>
        <v>0</v>
      </c>
      <c r="D15" s="64"/>
      <c r="E15" s="407">
        <f t="shared" ref="E15:E23" si="0">ROUND(D15,2)</f>
        <v>0</v>
      </c>
      <c r="F15" s="272"/>
      <c r="G15" s="206">
        <f>July!G15+(E15+F15)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July!G16+(E16+F16)</f>
        <v>0</v>
      </c>
      <c r="H16" s="273">
        <f t="shared" si="1"/>
        <v>0</v>
      </c>
      <c r="I16" s="90" t="e">
        <f>G16/C16</f>
        <v>#DIV/0!</v>
      </c>
    </row>
    <row r="17" spans="1:10" x14ac:dyDescent="0.3">
      <c r="A17" s="86"/>
      <c r="B17" s="340">
        <f>Personnel!H13</f>
        <v>0</v>
      </c>
      <c r="C17" s="51">
        <f>Personnel!I18</f>
        <v>0</v>
      </c>
      <c r="D17" s="64"/>
      <c r="E17" s="407">
        <f t="shared" si="0"/>
        <v>0</v>
      </c>
      <c r="F17" s="272"/>
      <c r="G17" s="206">
        <f>July!G17+(E17+F17)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July!G18+(E18+F18)</f>
        <v>0</v>
      </c>
      <c r="H18" s="273">
        <f t="shared" si="1"/>
        <v>0</v>
      </c>
      <c r="I18" s="90" t="e">
        <f t="shared" si="2"/>
        <v>#DIV/0!</v>
      </c>
    </row>
    <row r="19" spans="1:10" x14ac:dyDescent="0.3">
      <c r="A19" s="86"/>
      <c r="B19" s="340">
        <f>Personnel!L13</f>
        <v>0</v>
      </c>
      <c r="C19" s="51">
        <f>Personnel!M18</f>
        <v>0</v>
      </c>
      <c r="D19" s="64"/>
      <c r="E19" s="407">
        <f t="shared" si="0"/>
        <v>0</v>
      </c>
      <c r="F19" s="272"/>
      <c r="G19" s="206">
        <f>July!G19+(E19+F19)</f>
        <v>0</v>
      </c>
      <c r="H19" s="273">
        <f t="shared" si="1"/>
        <v>0</v>
      </c>
      <c r="I19" s="90" t="e">
        <f t="shared" si="2"/>
        <v>#DIV/0!</v>
      </c>
    </row>
    <row r="20" spans="1:10" x14ac:dyDescent="0.3">
      <c r="A20" s="86"/>
      <c r="B20" s="340">
        <f>Personnel!N13</f>
        <v>0</v>
      </c>
      <c r="C20" s="51">
        <f>Personnel!O18</f>
        <v>0</v>
      </c>
      <c r="D20" s="64"/>
      <c r="E20" s="407">
        <f t="shared" si="0"/>
        <v>0</v>
      </c>
      <c r="F20" s="272"/>
      <c r="G20" s="206">
        <f>July!G20+(E20+F20)</f>
        <v>0</v>
      </c>
      <c r="H20" s="273">
        <f t="shared" si="1"/>
        <v>0</v>
      </c>
      <c r="I20" s="90" t="e">
        <f t="shared" si="2"/>
        <v>#DIV/0!</v>
      </c>
    </row>
    <row r="21" spans="1:10" x14ac:dyDescent="0.3">
      <c r="A21" s="86"/>
      <c r="B21" s="340">
        <f>Personnel!P13</f>
        <v>0</v>
      </c>
      <c r="C21" s="51">
        <f>Personnel!Q18</f>
        <v>0</v>
      </c>
      <c r="D21" s="64"/>
      <c r="E21" s="407">
        <f t="shared" si="0"/>
        <v>0</v>
      </c>
      <c r="F21" s="272"/>
      <c r="G21" s="206">
        <f>July!G21+(E21+F21)</f>
        <v>0</v>
      </c>
      <c r="H21" s="273">
        <f t="shared" si="1"/>
        <v>0</v>
      </c>
      <c r="I21" s="90" t="e">
        <f t="shared" si="2"/>
        <v>#DIV/0!</v>
      </c>
    </row>
    <row r="22" spans="1:10" x14ac:dyDescent="0.3">
      <c r="A22" s="86"/>
      <c r="B22" s="340">
        <f>Personnel!R13</f>
        <v>0</v>
      </c>
      <c r="C22" s="51">
        <f>Personnel!S18</f>
        <v>0</v>
      </c>
      <c r="D22" s="64"/>
      <c r="E22" s="407">
        <f t="shared" si="0"/>
        <v>0</v>
      </c>
      <c r="F22" s="272"/>
      <c r="G22" s="206">
        <f>July!G22+(E22+F22)</f>
        <v>0</v>
      </c>
      <c r="H22" s="273">
        <f t="shared" si="1"/>
        <v>0</v>
      </c>
      <c r="I22" s="90" t="e">
        <f t="shared" si="2"/>
        <v>#DIV/0!</v>
      </c>
      <c r="J22" s="46"/>
    </row>
    <row r="23" spans="1:10" x14ac:dyDescent="0.3">
      <c r="A23" s="86"/>
      <c r="B23" s="340">
        <f>Personnel!T13</f>
        <v>0</v>
      </c>
      <c r="C23" s="51">
        <f>Personnel!U18</f>
        <v>0</v>
      </c>
      <c r="D23" s="64"/>
      <c r="E23" s="407">
        <f t="shared" si="0"/>
        <v>0</v>
      </c>
      <c r="F23" s="272"/>
      <c r="G23" s="206">
        <f>July!G23+(E23+F23)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160</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July!G28+(E28+F28)</f>
        <v>0</v>
      </c>
      <c r="H28" s="281">
        <f>C28-G28</f>
        <v>0</v>
      </c>
      <c r="I28" s="90" t="e">
        <f>G28/C28</f>
        <v>#DIV/0!</v>
      </c>
    </row>
    <row r="29" spans="1:10" x14ac:dyDescent="0.3">
      <c r="A29" s="86"/>
      <c r="B29" s="340">
        <f>Personnel!D13</f>
        <v>0</v>
      </c>
      <c r="C29" s="7">
        <f>Personnel!E21</f>
        <v>0</v>
      </c>
      <c r="D29" s="282"/>
      <c r="E29" s="408">
        <f t="shared" si="3"/>
        <v>0</v>
      </c>
      <c r="F29" s="272"/>
      <c r="G29" s="280">
        <f>July!G29+(E29+F29)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July!G30+(E30+F30)</f>
        <v>0</v>
      </c>
      <c r="H30" s="281">
        <f t="shared" si="4"/>
        <v>0</v>
      </c>
      <c r="I30" s="90" t="e">
        <f t="shared" si="5"/>
        <v>#DIV/0!</v>
      </c>
    </row>
    <row r="31" spans="1:10" x14ac:dyDescent="0.3">
      <c r="A31" s="86"/>
      <c r="B31" s="340">
        <f>Personnel!H13</f>
        <v>0</v>
      </c>
      <c r="C31" s="7">
        <f>Personnel!I21</f>
        <v>0</v>
      </c>
      <c r="D31" s="282"/>
      <c r="E31" s="408">
        <f t="shared" si="3"/>
        <v>0</v>
      </c>
      <c r="F31" s="272"/>
      <c r="G31" s="280">
        <f>July!G31+(E31+F31)</f>
        <v>0</v>
      </c>
      <c r="H31" s="281">
        <f t="shared" si="4"/>
        <v>0</v>
      </c>
      <c r="I31" s="90" t="e">
        <f t="shared" si="5"/>
        <v>#DIV/0!</v>
      </c>
    </row>
    <row r="32" spans="1:10" x14ac:dyDescent="0.3">
      <c r="A32" s="86"/>
      <c r="B32" s="340">
        <f>Personnel!J13</f>
        <v>0</v>
      </c>
      <c r="C32" s="7">
        <f>Personnel!K21</f>
        <v>0</v>
      </c>
      <c r="D32" s="279"/>
      <c r="E32" s="408">
        <f t="shared" si="3"/>
        <v>0</v>
      </c>
      <c r="F32" s="272"/>
      <c r="G32" s="280">
        <f>July!G32+(E32+F32)</f>
        <v>0</v>
      </c>
      <c r="H32" s="281">
        <f t="shared" si="4"/>
        <v>0</v>
      </c>
      <c r="I32" s="90" t="e">
        <f t="shared" si="5"/>
        <v>#DIV/0!</v>
      </c>
    </row>
    <row r="33" spans="1:10" x14ac:dyDescent="0.3">
      <c r="A33" s="86"/>
      <c r="B33" s="340">
        <f>Personnel!L13</f>
        <v>0</v>
      </c>
      <c r="C33" s="7">
        <f>Personnel!M21</f>
        <v>0</v>
      </c>
      <c r="D33" s="282"/>
      <c r="E33" s="408">
        <f t="shared" si="3"/>
        <v>0</v>
      </c>
      <c r="F33" s="272"/>
      <c r="G33" s="280">
        <f>July!G33+(E33+F33)</f>
        <v>0</v>
      </c>
      <c r="H33" s="281">
        <f t="shared" si="4"/>
        <v>0</v>
      </c>
      <c r="I33" s="90" t="e">
        <f t="shared" si="5"/>
        <v>#DIV/0!</v>
      </c>
    </row>
    <row r="34" spans="1:10" x14ac:dyDescent="0.3">
      <c r="A34" s="86"/>
      <c r="B34" s="340">
        <f>Personnel!N13</f>
        <v>0</v>
      </c>
      <c r="C34" s="7">
        <f>Personnel!O21</f>
        <v>0</v>
      </c>
      <c r="D34" s="279"/>
      <c r="E34" s="408">
        <f t="shared" si="3"/>
        <v>0</v>
      </c>
      <c r="F34" s="272"/>
      <c r="G34" s="280">
        <f>July!G34+(E34+F34)</f>
        <v>0</v>
      </c>
      <c r="H34" s="281">
        <f t="shared" si="4"/>
        <v>0</v>
      </c>
      <c r="I34" s="90" t="e">
        <f t="shared" si="5"/>
        <v>#DIV/0!</v>
      </c>
    </row>
    <row r="35" spans="1:10" x14ac:dyDescent="0.3">
      <c r="A35" s="86"/>
      <c r="B35" s="340">
        <f>Personnel!P13</f>
        <v>0</v>
      </c>
      <c r="C35" s="7">
        <f>Personnel!Q21</f>
        <v>0</v>
      </c>
      <c r="D35" s="279"/>
      <c r="E35" s="408">
        <f t="shared" si="3"/>
        <v>0</v>
      </c>
      <c r="F35" s="272"/>
      <c r="G35" s="280">
        <f>July!G35+(E35+F35)</f>
        <v>0</v>
      </c>
      <c r="H35" s="281">
        <f t="shared" si="4"/>
        <v>0</v>
      </c>
      <c r="I35" s="90" t="e">
        <f t="shared" si="5"/>
        <v>#DIV/0!</v>
      </c>
    </row>
    <row r="36" spans="1:10" x14ac:dyDescent="0.3">
      <c r="A36" s="86"/>
      <c r="B36" s="340">
        <f>Personnel!R13</f>
        <v>0</v>
      </c>
      <c r="C36" s="14">
        <f>Personnel!S21</f>
        <v>0</v>
      </c>
      <c r="D36" s="279"/>
      <c r="E36" s="408">
        <f t="shared" si="3"/>
        <v>0</v>
      </c>
      <c r="F36" s="272"/>
      <c r="G36" s="280">
        <f>July!G36+(E36+F36)</f>
        <v>0</v>
      </c>
      <c r="H36" s="281">
        <f t="shared" si="4"/>
        <v>0</v>
      </c>
      <c r="I36" s="90" t="e">
        <f t="shared" si="5"/>
        <v>#DIV/0!</v>
      </c>
    </row>
    <row r="37" spans="1:10" x14ac:dyDescent="0.3">
      <c r="A37" s="86"/>
      <c r="B37" s="340">
        <f>Personnel!T13</f>
        <v>0</v>
      </c>
      <c r="C37" s="7">
        <f>Personnel!U21</f>
        <v>0</v>
      </c>
      <c r="D37" s="282"/>
      <c r="E37" s="408">
        <f t="shared" si="3"/>
        <v>0</v>
      </c>
      <c r="F37" s="272"/>
      <c r="G37" s="280">
        <f>July!G37+(E37+F37)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160</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July!G42+(E42+F42)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July!G43+(E43+F43)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July!G44+(E44+F44)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July!G45+(E45+F45)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July!G46+(E46+F46)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July!G47+(E47+F47)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July!G49+(E49+F49)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July!G50+(E50+F50)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July!G51+(E51+F51)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July!G52+(E52+F52)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160</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July!G57+(E57+F57)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July!G58+(E58+F58)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July!G59+(E59+F59)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July!G60+(E60+F60)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July!G61+(E61+F61)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July!G62+(E62+F62)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July!G63+(E63+F63)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July!G64+(E64+F64)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July!G65+(E65+F65)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July!G66+(E66+F66)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July!G68+(E68+F68)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July!G69+(E69+F69)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July!G70+(E70+F70)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July!G71+(E71+F71)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July!G72+(E72+F72)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July!G73+(E73+F73)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July!G74+(E74+F74)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July!G75+(E75+F75)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July!G77+(E77+F77)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July!G78+(E78+F78)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July!G79+(E79+F79)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July!G80+(E80+F80)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July!G81+(E81+F81)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July!G82+(E82+F82)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July!G83+(E83+F83)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July!G84+(E84+F84)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160</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July!G91+(E91+F91)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July!G92+(E92+F92)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July!G93+(E93+F93)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July!G94+(E94+F94)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July!G95+(E95+F95)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July!G96+(E96+F96)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94" priority="45" operator="lessThan">
      <formula>0</formula>
    </cfRule>
  </conditionalFormatting>
  <conditionalFormatting sqref="H25:H26">
    <cfRule type="cellIs" dxfId="493" priority="44" operator="lessThan">
      <formula>0</formula>
    </cfRule>
  </conditionalFormatting>
  <conditionalFormatting sqref="H57:H66">
    <cfRule type="cellIs" dxfId="492" priority="26" operator="lessThan">
      <formula>0</formula>
    </cfRule>
  </conditionalFormatting>
  <conditionalFormatting sqref="H91:H96">
    <cfRule type="cellIs" dxfId="491" priority="15" operator="lessThan">
      <formula>0</formula>
    </cfRule>
    <cfRule type="cellIs" dxfId="490" priority="20" operator="lessThan">
      <formula>0</formula>
    </cfRule>
    <cfRule type="cellIs" dxfId="489" priority="24" operator="lessThan">
      <formula>0</formula>
    </cfRule>
  </conditionalFormatting>
  <conditionalFormatting sqref="I91:I96">
    <cfRule type="cellIs" dxfId="488" priority="16" operator="greaterThan">
      <formula>1</formula>
    </cfRule>
    <cfRule type="cellIs" dxfId="487" priority="21" operator="greaterThan">
      <formula>1</formula>
    </cfRule>
  </conditionalFormatting>
  <conditionalFormatting sqref="H14:H23">
    <cfRule type="cellIs" dxfId="486" priority="9" operator="lessThan">
      <formula>0</formula>
    </cfRule>
    <cfRule type="cellIs" dxfId="485" priority="11" operator="lessThan">
      <formula>0</formula>
    </cfRule>
  </conditionalFormatting>
  <conditionalFormatting sqref="H28:H37">
    <cfRule type="cellIs" dxfId="484" priority="7" operator="lessThan">
      <formula>0</formula>
    </cfRule>
  </conditionalFormatting>
  <conditionalFormatting sqref="I50">
    <cfRule type="cellIs" dxfId="483" priority="6" operator="greaterThan">
      <formula>1</formula>
    </cfRule>
  </conditionalFormatting>
  <conditionalFormatting sqref="H50">
    <cfRule type="cellIs" dxfId="482" priority="5" operator="lessThan">
      <formula>0</formula>
    </cfRule>
  </conditionalFormatting>
  <conditionalFormatting sqref="I51">
    <cfRule type="cellIs" dxfId="481" priority="4" operator="greaterThan">
      <formula>1</formula>
    </cfRule>
  </conditionalFormatting>
  <conditionalFormatting sqref="H51">
    <cfRule type="cellIs" dxfId="480" priority="3" operator="lessThan">
      <formula>0</formula>
    </cfRule>
  </conditionalFormatting>
  <conditionalFormatting sqref="I52">
    <cfRule type="cellIs" dxfId="479" priority="2" operator="greaterThan">
      <formula>1</formula>
    </cfRule>
  </conditionalFormatting>
  <conditionalFormatting sqref="H52">
    <cfRule type="cellIs" dxfId="478" priority="1" operator="lessThan">
      <formula>0</formula>
    </cfRule>
  </conditionalFormatting>
  <conditionalFormatting sqref="H35:H38">
    <cfRule type="cellIs" dxfId="477" priority="43" operator="lessThan">
      <formula>0</formula>
    </cfRule>
  </conditionalFormatting>
  <conditionalFormatting sqref="H54">
    <cfRule type="cellIs" dxfId="476" priority="42" operator="lessThan">
      <formula>0</formula>
    </cfRule>
  </conditionalFormatting>
  <conditionalFormatting sqref="C11">
    <cfRule type="cellIs" dxfId="475" priority="19" operator="greaterThan">
      <formula>1</formula>
    </cfRule>
    <cfRule type="cellIs" dxfId="474" priority="23" operator="greaterThan">
      <formula>1</formula>
    </cfRule>
    <cfRule type="cellIs" dxfId="473" priority="41" operator="greaterThan">
      <formula>1</formula>
    </cfRule>
  </conditionalFormatting>
  <conditionalFormatting sqref="I14:I23 I49 I77:I84">
    <cfRule type="cellIs" dxfId="472" priority="40" operator="greaterThan">
      <formula>1</formula>
    </cfRule>
  </conditionalFormatting>
  <conditionalFormatting sqref="I28:I37">
    <cfRule type="cellIs" dxfId="471" priority="18" operator="greaterThan">
      <formula>1</formula>
    </cfRule>
    <cfRule type="cellIs" dxfId="470" priority="39" operator="greaterThan">
      <formula>1</formula>
    </cfRule>
  </conditionalFormatting>
  <conditionalFormatting sqref="I42:I52">
    <cfRule type="cellIs" dxfId="469" priority="17" operator="greaterThan">
      <formula>1</formula>
    </cfRule>
    <cfRule type="cellIs" dxfId="468" priority="22" operator="greaterThan">
      <formula>1</formula>
    </cfRule>
    <cfRule type="cellIs" dxfId="467" priority="28" operator="greaterThan">
      <formula>1</formula>
    </cfRule>
    <cfRule type="cellIs" dxfId="466" priority="37" operator="greaterThan">
      <formula>1</formula>
    </cfRule>
    <cfRule type="cellIs" dxfId="465" priority="38" operator="greaterThan">
      <formula>1</formula>
    </cfRule>
  </conditionalFormatting>
  <conditionalFormatting sqref="I57:I66">
    <cfRule type="cellIs" dxfId="464" priority="34" operator="greaterThan">
      <formula>1</formula>
    </cfRule>
    <cfRule type="cellIs" dxfId="463" priority="36" operator="greaterThan">
      <formula>1</formula>
    </cfRule>
  </conditionalFormatting>
  <conditionalFormatting sqref="I68:I75">
    <cfRule type="cellIs" dxfId="462" priority="32" operator="greaterThan">
      <formula>1</formula>
    </cfRule>
    <cfRule type="cellIs" dxfId="461" priority="33" operator="greaterThan">
      <formula>1</formula>
    </cfRule>
    <cfRule type="cellIs" dxfId="460" priority="35" operator="greaterThan">
      <formula>1</formula>
    </cfRule>
  </conditionalFormatting>
  <conditionalFormatting sqref="H35:H37">
    <cfRule type="cellIs" dxfId="459" priority="8" operator="lessThan">
      <formula>0</formula>
    </cfRule>
    <cfRule type="cellIs" dxfId="458" priority="10" operator="lessThan">
      <formula>0</formula>
    </cfRule>
    <cfRule type="cellIs" dxfId="457" priority="12" operator="lessThan">
      <formula>0</formula>
    </cfRule>
    <cfRule type="cellIs" dxfId="456" priority="13" operator="lessThan">
      <formula>0</formula>
    </cfRule>
    <cfRule type="cellIs" dxfId="455" priority="14" operator="lessThan">
      <formula>0</formula>
    </cfRule>
    <cfRule type="cellIs" dxfId="454" priority="31" operator="greaterThan">
      <formula>$C$28</formula>
    </cfRule>
  </conditionalFormatting>
  <conditionalFormatting sqref="H35:H37">
    <cfRule type="cellIs" dxfId="453" priority="30" operator="lessThan">
      <formula>0</formula>
    </cfRule>
  </conditionalFormatting>
  <conditionalFormatting sqref="H42:H52">
    <cfRule type="cellIs" dxfId="452" priority="27" operator="lessThan">
      <formula>0</formula>
    </cfRule>
    <cfRule type="cellIs" dxfId="451" priority="29" operator="lessThan">
      <formula>0</formula>
    </cfRule>
  </conditionalFormatting>
  <conditionalFormatting sqref="H68:H75">
    <cfRule type="cellIs" dxfId="45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8"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210</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161</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August!G14+(E14+F14)</f>
        <v>0</v>
      </c>
      <c r="H14" s="273">
        <f>C14-G14</f>
        <v>0</v>
      </c>
      <c r="I14" s="90" t="e">
        <f>G14/C14</f>
        <v>#DIV/0!</v>
      </c>
    </row>
    <row r="15" spans="1:15" x14ac:dyDescent="0.3">
      <c r="A15" s="86"/>
      <c r="B15" s="340">
        <f>Personnel!D13</f>
        <v>0</v>
      </c>
      <c r="C15" s="51">
        <f>Personnel!E18</f>
        <v>0</v>
      </c>
      <c r="D15" s="64"/>
      <c r="E15" s="407">
        <f t="shared" ref="E15:E23" si="0">ROUND(D15,2)</f>
        <v>0</v>
      </c>
      <c r="F15" s="272"/>
      <c r="G15" s="206">
        <f>August!G15+(E15+F15)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August!G16+(E16+F16)</f>
        <v>0</v>
      </c>
      <c r="H16" s="273">
        <f t="shared" si="1"/>
        <v>0</v>
      </c>
      <c r="I16" s="90" t="e">
        <f>G16/C16</f>
        <v>#DIV/0!</v>
      </c>
    </row>
    <row r="17" spans="1:10" x14ac:dyDescent="0.3">
      <c r="A17" s="86"/>
      <c r="B17" s="340">
        <f>Personnel!H13</f>
        <v>0</v>
      </c>
      <c r="C17" s="51">
        <f>Personnel!I18</f>
        <v>0</v>
      </c>
      <c r="D17" s="64"/>
      <c r="E17" s="407">
        <f t="shared" si="0"/>
        <v>0</v>
      </c>
      <c r="F17" s="272"/>
      <c r="G17" s="206">
        <f>August!G17+(E17+F17)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August!G18+(E18+F18)</f>
        <v>0</v>
      </c>
      <c r="H18" s="273">
        <f t="shared" si="1"/>
        <v>0</v>
      </c>
      <c r="I18" s="90" t="e">
        <f t="shared" si="2"/>
        <v>#DIV/0!</v>
      </c>
    </row>
    <row r="19" spans="1:10" x14ac:dyDescent="0.3">
      <c r="A19" s="86"/>
      <c r="B19" s="340">
        <f>Personnel!L13</f>
        <v>0</v>
      </c>
      <c r="C19" s="51">
        <f>Personnel!M18</f>
        <v>0</v>
      </c>
      <c r="D19" s="64"/>
      <c r="E19" s="407">
        <f t="shared" si="0"/>
        <v>0</v>
      </c>
      <c r="F19" s="272"/>
      <c r="G19" s="206">
        <f>August!G19+(E19+F19)</f>
        <v>0</v>
      </c>
      <c r="H19" s="273">
        <f t="shared" si="1"/>
        <v>0</v>
      </c>
      <c r="I19" s="90" t="e">
        <f t="shared" si="2"/>
        <v>#DIV/0!</v>
      </c>
    </row>
    <row r="20" spans="1:10" x14ac:dyDescent="0.3">
      <c r="A20" s="86"/>
      <c r="B20" s="340">
        <f>Personnel!N13</f>
        <v>0</v>
      </c>
      <c r="C20" s="51">
        <f>Personnel!O18</f>
        <v>0</v>
      </c>
      <c r="D20" s="64"/>
      <c r="E20" s="407">
        <f t="shared" si="0"/>
        <v>0</v>
      </c>
      <c r="F20" s="272"/>
      <c r="G20" s="206">
        <f>August!G20+(E20+F20)</f>
        <v>0</v>
      </c>
      <c r="H20" s="273">
        <f t="shared" si="1"/>
        <v>0</v>
      </c>
      <c r="I20" s="90" t="e">
        <f t="shared" si="2"/>
        <v>#DIV/0!</v>
      </c>
    </row>
    <row r="21" spans="1:10" x14ac:dyDescent="0.3">
      <c r="A21" s="86"/>
      <c r="B21" s="340">
        <f>Personnel!P13</f>
        <v>0</v>
      </c>
      <c r="C21" s="51">
        <f>Personnel!Q18</f>
        <v>0</v>
      </c>
      <c r="D21" s="64"/>
      <c r="E21" s="407">
        <f t="shared" si="0"/>
        <v>0</v>
      </c>
      <c r="F21" s="272"/>
      <c r="G21" s="206">
        <f>August!G21+(E21+F21)</f>
        <v>0</v>
      </c>
      <c r="H21" s="273">
        <f t="shared" si="1"/>
        <v>0</v>
      </c>
      <c r="I21" s="90" t="e">
        <f t="shared" si="2"/>
        <v>#DIV/0!</v>
      </c>
    </row>
    <row r="22" spans="1:10" x14ac:dyDescent="0.3">
      <c r="A22" s="86"/>
      <c r="B22" s="340">
        <f>Personnel!R13</f>
        <v>0</v>
      </c>
      <c r="C22" s="51">
        <f>Personnel!S18</f>
        <v>0</v>
      </c>
      <c r="D22" s="64"/>
      <c r="E22" s="407">
        <f t="shared" si="0"/>
        <v>0</v>
      </c>
      <c r="F22" s="272"/>
      <c r="G22" s="206">
        <f>August!G22+(E22+F22)</f>
        <v>0</v>
      </c>
      <c r="H22" s="273">
        <f t="shared" si="1"/>
        <v>0</v>
      </c>
      <c r="I22" s="90" t="e">
        <f t="shared" si="2"/>
        <v>#DIV/0!</v>
      </c>
      <c r="J22" s="46"/>
    </row>
    <row r="23" spans="1:10" x14ac:dyDescent="0.3">
      <c r="A23" s="86"/>
      <c r="B23" s="340">
        <f>Personnel!T13</f>
        <v>0</v>
      </c>
      <c r="C23" s="51">
        <f>Personnel!U18</f>
        <v>0</v>
      </c>
      <c r="D23" s="64"/>
      <c r="E23" s="407">
        <f t="shared" si="0"/>
        <v>0</v>
      </c>
      <c r="F23" s="272"/>
      <c r="G23" s="206">
        <f>August!G23+(E23+F23)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161</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August!G28+(E28+F28)</f>
        <v>0</v>
      </c>
      <c r="H28" s="281">
        <f>C28-G28</f>
        <v>0</v>
      </c>
      <c r="I28" s="90" t="e">
        <f>G28/C28</f>
        <v>#DIV/0!</v>
      </c>
    </row>
    <row r="29" spans="1:10" x14ac:dyDescent="0.3">
      <c r="A29" s="86"/>
      <c r="B29" s="340">
        <f>Personnel!D13</f>
        <v>0</v>
      </c>
      <c r="C29" s="7">
        <f>Personnel!E21</f>
        <v>0</v>
      </c>
      <c r="D29" s="282"/>
      <c r="E29" s="408">
        <f t="shared" si="3"/>
        <v>0</v>
      </c>
      <c r="F29" s="272"/>
      <c r="G29" s="280">
        <f>August!G29+(E29+F29)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August!G30+(E30+F30)</f>
        <v>0</v>
      </c>
      <c r="H30" s="281">
        <f t="shared" si="4"/>
        <v>0</v>
      </c>
      <c r="I30" s="90" t="e">
        <f t="shared" si="5"/>
        <v>#DIV/0!</v>
      </c>
    </row>
    <row r="31" spans="1:10" x14ac:dyDescent="0.3">
      <c r="A31" s="86"/>
      <c r="B31" s="340">
        <f>Personnel!H13</f>
        <v>0</v>
      </c>
      <c r="C31" s="7">
        <f>Personnel!I21</f>
        <v>0</v>
      </c>
      <c r="D31" s="282"/>
      <c r="E31" s="408">
        <f t="shared" si="3"/>
        <v>0</v>
      </c>
      <c r="F31" s="272"/>
      <c r="G31" s="280">
        <f>August!G31+(E31+F31)</f>
        <v>0</v>
      </c>
      <c r="H31" s="281">
        <f t="shared" si="4"/>
        <v>0</v>
      </c>
      <c r="I31" s="90" t="e">
        <f t="shared" si="5"/>
        <v>#DIV/0!</v>
      </c>
    </row>
    <row r="32" spans="1:10" x14ac:dyDescent="0.3">
      <c r="A32" s="86"/>
      <c r="B32" s="340">
        <f>Personnel!J13</f>
        <v>0</v>
      </c>
      <c r="C32" s="7">
        <f>Personnel!K21</f>
        <v>0</v>
      </c>
      <c r="D32" s="279"/>
      <c r="E32" s="408">
        <f t="shared" si="3"/>
        <v>0</v>
      </c>
      <c r="F32" s="272"/>
      <c r="G32" s="280">
        <f>August!G32+(E32+F32)</f>
        <v>0</v>
      </c>
      <c r="H32" s="281">
        <f t="shared" si="4"/>
        <v>0</v>
      </c>
      <c r="I32" s="90" t="e">
        <f t="shared" si="5"/>
        <v>#DIV/0!</v>
      </c>
    </row>
    <row r="33" spans="1:10" x14ac:dyDescent="0.3">
      <c r="A33" s="86"/>
      <c r="B33" s="340">
        <f>Personnel!L13</f>
        <v>0</v>
      </c>
      <c r="C33" s="7">
        <f>Personnel!M21</f>
        <v>0</v>
      </c>
      <c r="D33" s="282"/>
      <c r="E33" s="408">
        <f t="shared" si="3"/>
        <v>0</v>
      </c>
      <c r="F33" s="272"/>
      <c r="G33" s="280">
        <f>August!G33+(E33+F33)</f>
        <v>0</v>
      </c>
      <c r="H33" s="281">
        <f t="shared" si="4"/>
        <v>0</v>
      </c>
      <c r="I33" s="90" t="e">
        <f t="shared" si="5"/>
        <v>#DIV/0!</v>
      </c>
    </row>
    <row r="34" spans="1:10" x14ac:dyDescent="0.3">
      <c r="A34" s="86"/>
      <c r="B34" s="340">
        <f>Personnel!N13</f>
        <v>0</v>
      </c>
      <c r="C34" s="7">
        <f>Personnel!O21</f>
        <v>0</v>
      </c>
      <c r="D34" s="279"/>
      <c r="E34" s="408">
        <f t="shared" si="3"/>
        <v>0</v>
      </c>
      <c r="F34" s="272"/>
      <c r="G34" s="280">
        <f>August!G34+(E34+F34)</f>
        <v>0</v>
      </c>
      <c r="H34" s="281">
        <f t="shared" si="4"/>
        <v>0</v>
      </c>
      <c r="I34" s="90" t="e">
        <f t="shared" si="5"/>
        <v>#DIV/0!</v>
      </c>
    </row>
    <row r="35" spans="1:10" x14ac:dyDescent="0.3">
      <c r="A35" s="86"/>
      <c r="B35" s="340">
        <f>Personnel!P13</f>
        <v>0</v>
      </c>
      <c r="C35" s="7">
        <f>Personnel!Q21</f>
        <v>0</v>
      </c>
      <c r="D35" s="279"/>
      <c r="E35" s="408">
        <f t="shared" si="3"/>
        <v>0</v>
      </c>
      <c r="F35" s="272"/>
      <c r="G35" s="280">
        <f>August!G35+(E35+F35)</f>
        <v>0</v>
      </c>
      <c r="H35" s="281">
        <f t="shared" si="4"/>
        <v>0</v>
      </c>
      <c r="I35" s="90" t="e">
        <f t="shared" si="5"/>
        <v>#DIV/0!</v>
      </c>
    </row>
    <row r="36" spans="1:10" x14ac:dyDescent="0.3">
      <c r="A36" s="86"/>
      <c r="B36" s="340">
        <f>Personnel!R13</f>
        <v>0</v>
      </c>
      <c r="C36" s="14">
        <f>Personnel!S21</f>
        <v>0</v>
      </c>
      <c r="D36" s="279"/>
      <c r="E36" s="408">
        <f t="shared" si="3"/>
        <v>0</v>
      </c>
      <c r="F36" s="272"/>
      <c r="G36" s="280">
        <f>August!G36+(E36+F36)</f>
        <v>0</v>
      </c>
      <c r="H36" s="281">
        <f t="shared" si="4"/>
        <v>0</v>
      </c>
      <c r="I36" s="90" t="e">
        <f t="shared" si="5"/>
        <v>#DIV/0!</v>
      </c>
    </row>
    <row r="37" spans="1:10" x14ac:dyDescent="0.3">
      <c r="A37" s="86"/>
      <c r="B37" s="340">
        <f>Personnel!T13</f>
        <v>0</v>
      </c>
      <c r="C37" s="7">
        <f>Personnel!U21</f>
        <v>0</v>
      </c>
      <c r="D37" s="282"/>
      <c r="E37" s="408">
        <f t="shared" si="3"/>
        <v>0</v>
      </c>
      <c r="F37" s="272"/>
      <c r="G37" s="280">
        <f>August!G37+(E37+F37)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161</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August!G42+(E42+F42)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August!G43+(E43+F43)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August!G44+(E44+F44)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August!G45+(E45+F45)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August!G46+(E46+F46)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August!G47+(E47+F47)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August!G49+(E49+F49)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August!G50+(E50+F50)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August!G51+(E51+F51)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August!G52+(E52+F52)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161</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August!G57+(E57+F57)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August!G58+(E58+F58)</f>
        <v>0</v>
      </c>
      <c r="H58" s="38">
        <f>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August!G59+(E59+F59)</f>
        <v>0</v>
      </c>
      <c r="H59" s="38">
        <f t="shared" ref="H59:H66" si="10">C59-G59</f>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August!G60+(E60+F60)</f>
        <v>0</v>
      </c>
      <c r="H60" s="38">
        <f t="shared" si="10"/>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August!G61+(E61+F61)</f>
        <v>0</v>
      </c>
      <c r="H61" s="38">
        <f t="shared" si="10"/>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August!G62+(E62+F62)</f>
        <v>0</v>
      </c>
      <c r="H62" s="38">
        <f t="shared" si="10"/>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August!G63+(E63+F63)</f>
        <v>0</v>
      </c>
      <c r="H63" s="38">
        <f t="shared" si="10"/>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August!G64+(E64+F64)</f>
        <v>0</v>
      </c>
      <c r="H64" s="38">
        <f t="shared" si="10"/>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August!G65+(E65+F65)</f>
        <v>0</v>
      </c>
      <c r="H65" s="38">
        <f t="shared" si="10"/>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August!G66+(E66+F66)</f>
        <v>0</v>
      </c>
      <c r="H66" s="38">
        <f t="shared" si="10"/>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August!G68+(E68+F68)</f>
        <v>0</v>
      </c>
      <c r="H68" s="329">
        <f>C68-G68</f>
        <v>0</v>
      </c>
      <c r="I68" s="99" t="e">
        <f t="shared" ref="I68:I75" si="12">G68/C68</f>
        <v>#DIV/0!</v>
      </c>
    </row>
    <row r="69" spans="1:9" s="328" customFormat="1" ht="13.8" x14ac:dyDescent="0.25">
      <c r="A69" s="334"/>
      <c r="B69" s="339" t="str">
        <f>'Line Item Budget'!A47</f>
        <v>Office Supplies</v>
      </c>
      <c r="C69" s="325">
        <f>'Line Item Budget'!D47</f>
        <v>0</v>
      </c>
      <c r="D69" s="332"/>
      <c r="E69" s="406">
        <f t="shared" si="9"/>
        <v>0</v>
      </c>
      <c r="F69" s="291"/>
      <c r="G69" s="338">
        <f>August!G69+(E69+F69)</f>
        <v>0</v>
      </c>
      <c r="H69" s="329">
        <f t="shared" ref="H69:H75" si="13">C69-G69</f>
        <v>0</v>
      </c>
      <c r="I69" s="335" t="e">
        <f t="shared" si="12"/>
        <v>#DIV/0!</v>
      </c>
    </row>
    <row r="70" spans="1:9" s="328" customFormat="1" ht="13.8" x14ac:dyDescent="0.25">
      <c r="A70" s="334"/>
      <c r="B70" s="339" t="str">
        <f>'Line Item Budget'!A48</f>
        <v>Patient Education Materials</v>
      </c>
      <c r="C70" s="325">
        <f>'Line Item Budget'!D48</f>
        <v>0</v>
      </c>
      <c r="D70" s="332"/>
      <c r="E70" s="406">
        <f t="shared" si="9"/>
        <v>0</v>
      </c>
      <c r="F70" s="291"/>
      <c r="G70" s="338">
        <f>August!G70+(E70+F70)</f>
        <v>0</v>
      </c>
      <c r="H70" s="329">
        <f t="shared" si="13"/>
        <v>0</v>
      </c>
      <c r="I70" s="335" t="e">
        <f t="shared" si="12"/>
        <v>#DIV/0!</v>
      </c>
    </row>
    <row r="71" spans="1:9" s="328" customFormat="1" ht="13.8" x14ac:dyDescent="0.25">
      <c r="A71" s="334"/>
      <c r="B71" s="339" t="str">
        <f>'Line Item Budget'!A49</f>
        <v>Postage and Delivery</v>
      </c>
      <c r="C71" s="325">
        <f>'Line Item Budget'!D49</f>
        <v>0</v>
      </c>
      <c r="D71" s="332"/>
      <c r="E71" s="406">
        <f t="shared" si="9"/>
        <v>0</v>
      </c>
      <c r="F71" s="291"/>
      <c r="G71" s="338">
        <f>August!G71+(E71+F71)</f>
        <v>0</v>
      </c>
      <c r="H71" s="329">
        <f t="shared" si="13"/>
        <v>0</v>
      </c>
      <c r="I71" s="335" t="e">
        <f t="shared" si="12"/>
        <v>#DIV/0!</v>
      </c>
    </row>
    <row r="72" spans="1:9" s="328" customFormat="1" ht="13.8" x14ac:dyDescent="0.25">
      <c r="A72" s="334"/>
      <c r="B72" s="344" t="str">
        <f>'Line Item Budget'!A50</f>
        <v>Other (define)</v>
      </c>
      <c r="C72" s="325">
        <f>'Line Item Budget'!D50</f>
        <v>0</v>
      </c>
      <c r="D72" s="333"/>
      <c r="E72" s="406">
        <f t="shared" si="9"/>
        <v>0</v>
      </c>
      <c r="F72" s="296"/>
      <c r="G72" s="338">
        <f>August!G72+(E72+F72)</f>
        <v>0</v>
      </c>
      <c r="H72" s="329">
        <f t="shared" si="13"/>
        <v>0</v>
      </c>
      <c r="I72" s="97" t="e">
        <f t="shared" si="12"/>
        <v>#DIV/0!</v>
      </c>
    </row>
    <row r="73" spans="1:9" s="328" customFormat="1" ht="13.8" x14ac:dyDescent="0.25">
      <c r="A73" s="334"/>
      <c r="B73" s="344" t="str">
        <f>'Line Item Budget'!A51</f>
        <v>Other (define)</v>
      </c>
      <c r="C73" s="325">
        <f>'Line Item Budget'!D51</f>
        <v>0</v>
      </c>
      <c r="D73" s="333"/>
      <c r="E73" s="406">
        <f t="shared" si="9"/>
        <v>0</v>
      </c>
      <c r="F73" s="296"/>
      <c r="G73" s="338">
        <f>August!G73+(E73+F73)</f>
        <v>0</v>
      </c>
      <c r="H73" s="329">
        <f t="shared" si="13"/>
        <v>0</v>
      </c>
      <c r="I73" s="97" t="e">
        <f t="shared" si="12"/>
        <v>#DIV/0!</v>
      </c>
    </row>
    <row r="74" spans="1:9" s="328" customFormat="1" ht="13.8" x14ac:dyDescent="0.25">
      <c r="A74" s="334"/>
      <c r="B74" s="344" t="str">
        <f>'Line Item Budget'!A52</f>
        <v>Other (define)</v>
      </c>
      <c r="C74" s="325">
        <f>'Line Item Budget'!D52</f>
        <v>0</v>
      </c>
      <c r="D74" s="333"/>
      <c r="E74" s="406">
        <f t="shared" si="9"/>
        <v>0</v>
      </c>
      <c r="F74" s="296"/>
      <c r="G74" s="338">
        <f>August!G74+(E74+F74)</f>
        <v>0</v>
      </c>
      <c r="H74" s="329">
        <f t="shared" si="13"/>
        <v>0</v>
      </c>
      <c r="I74" s="97" t="e">
        <f t="shared" si="12"/>
        <v>#DIV/0!</v>
      </c>
    </row>
    <row r="75" spans="1:9" s="328" customFormat="1" thickBot="1" x14ac:dyDescent="0.3">
      <c r="A75" s="334"/>
      <c r="B75" s="344" t="str">
        <f>'Line Item Budget'!A53</f>
        <v>Other (define)</v>
      </c>
      <c r="C75" s="325">
        <f>'Line Item Budget'!D53</f>
        <v>0</v>
      </c>
      <c r="D75" s="333"/>
      <c r="E75" s="406">
        <f t="shared" si="9"/>
        <v>0</v>
      </c>
      <c r="F75" s="296"/>
      <c r="G75" s="338">
        <f>August!G75+(E75+F75)</f>
        <v>0</v>
      </c>
      <c r="H75" s="329">
        <f t="shared" si="13"/>
        <v>0</v>
      </c>
      <c r="I75" s="97" t="e">
        <f t="shared" si="12"/>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August!G77+(E77+F77)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August!G78+(E78+F78)</f>
        <v>0</v>
      </c>
      <c r="H78" s="329">
        <f t="shared" ref="H78:H84" si="14">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August!G79+(E79+F79)</f>
        <v>0</v>
      </c>
      <c r="H79" s="329">
        <f t="shared" si="14"/>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August!G80+(E80+F80)</f>
        <v>0</v>
      </c>
      <c r="H80" s="329">
        <f t="shared" si="14"/>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August!G81+(E81+F81)</f>
        <v>0</v>
      </c>
      <c r="H81" s="329">
        <f t="shared" si="14"/>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August!G82+(E82+F82)</f>
        <v>0</v>
      </c>
      <c r="H82" s="329">
        <f t="shared" si="14"/>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August!G83+(E83+F83)</f>
        <v>0</v>
      </c>
      <c r="H83" s="329">
        <f t="shared" si="14"/>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August!G84+(E84+F84)</f>
        <v>0</v>
      </c>
      <c r="H84" s="329">
        <f t="shared" si="14"/>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161</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405">
        <f t="shared" ref="E91:E96" si="15">ROUND(D91,2)</f>
        <v>0</v>
      </c>
      <c r="F91" s="291"/>
      <c r="G91" s="210">
        <f>August!G91+(E91+F91)</f>
        <v>0</v>
      </c>
      <c r="H91" s="38">
        <f t="shared" ref="H91:H96" si="16">C91-G91</f>
        <v>0</v>
      </c>
      <c r="I91" s="105" t="e">
        <f t="shared" ref="I91:I96" si="17">G91/C91</f>
        <v>#DIV/0!</v>
      </c>
    </row>
    <row r="92" spans="1:10" s="328" customFormat="1" ht="13.8" x14ac:dyDescent="0.25">
      <c r="A92" s="334"/>
      <c r="B92" s="343" t="str">
        <f>'Line Item Budget'!A67</f>
        <v>Define -</v>
      </c>
      <c r="C92" s="8">
        <f>'Line Item Budget'!D67</f>
        <v>0</v>
      </c>
      <c r="D92" s="332"/>
      <c r="E92" s="405">
        <f t="shared" si="15"/>
        <v>0</v>
      </c>
      <c r="F92" s="291"/>
      <c r="G92" s="210">
        <f>August!G92+(E92+F92)</f>
        <v>0</v>
      </c>
      <c r="H92" s="38">
        <f t="shared" si="16"/>
        <v>0</v>
      </c>
      <c r="I92" s="105" t="e">
        <f t="shared" si="17"/>
        <v>#DIV/0!</v>
      </c>
    </row>
    <row r="93" spans="1:10" s="328" customFormat="1" ht="13.8" x14ac:dyDescent="0.25">
      <c r="A93" s="334"/>
      <c r="B93" s="343" t="str">
        <f>'Line Item Budget'!A68</f>
        <v>Define -</v>
      </c>
      <c r="C93" s="8">
        <f>'Line Item Budget'!D68</f>
        <v>0</v>
      </c>
      <c r="D93" s="332"/>
      <c r="E93" s="405">
        <f t="shared" si="15"/>
        <v>0</v>
      </c>
      <c r="F93" s="291"/>
      <c r="G93" s="210">
        <f>August!G93+(E93+F93)</f>
        <v>0</v>
      </c>
      <c r="H93" s="38">
        <f t="shared" si="16"/>
        <v>0</v>
      </c>
      <c r="I93" s="105" t="e">
        <f t="shared" si="17"/>
        <v>#DIV/0!</v>
      </c>
    </row>
    <row r="94" spans="1:10" s="328" customFormat="1" ht="13.8" x14ac:dyDescent="0.25">
      <c r="A94" s="334"/>
      <c r="B94" s="343" t="str">
        <f>'Line Item Budget'!A69</f>
        <v>Define -</v>
      </c>
      <c r="C94" s="8">
        <f>'Line Item Budget'!D69</f>
        <v>0</v>
      </c>
      <c r="D94" s="332"/>
      <c r="E94" s="405">
        <f t="shared" si="15"/>
        <v>0</v>
      </c>
      <c r="F94" s="291"/>
      <c r="G94" s="210">
        <f>August!G94+(E94+F94)</f>
        <v>0</v>
      </c>
      <c r="H94" s="38">
        <f t="shared" si="16"/>
        <v>0</v>
      </c>
      <c r="I94" s="105" t="e">
        <f t="shared" si="17"/>
        <v>#DIV/0!</v>
      </c>
    </row>
    <row r="95" spans="1:10" s="328" customFormat="1" ht="13.8" x14ac:dyDescent="0.25">
      <c r="A95" s="334"/>
      <c r="B95" s="343" t="str">
        <f>'Line Item Budget'!A70</f>
        <v>Define -</v>
      </c>
      <c r="C95" s="8">
        <f>'Line Item Budget'!D70</f>
        <v>0</v>
      </c>
      <c r="D95" s="332"/>
      <c r="E95" s="405">
        <f t="shared" si="15"/>
        <v>0</v>
      </c>
      <c r="F95" s="291"/>
      <c r="G95" s="210">
        <f>August!G95+(E95+F95)</f>
        <v>0</v>
      </c>
      <c r="H95" s="38">
        <f t="shared" si="16"/>
        <v>0</v>
      </c>
      <c r="I95" s="105" t="e">
        <f t="shared" si="17"/>
        <v>#DIV/0!</v>
      </c>
    </row>
    <row r="96" spans="1:10" s="328" customFormat="1" ht="13.8" x14ac:dyDescent="0.25">
      <c r="A96" s="334"/>
      <c r="B96" s="343" t="str">
        <f>'Line Item Budget'!A71</f>
        <v>Define -</v>
      </c>
      <c r="C96" s="8">
        <f>'Line Item Budget'!D71</f>
        <v>0</v>
      </c>
      <c r="D96" s="332"/>
      <c r="E96" s="405">
        <f t="shared" si="15"/>
        <v>0</v>
      </c>
      <c r="F96" s="291"/>
      <c r="G96" s="210">
        <f>August!G96+(E96+F96)</f>
        <v>0</v>
      </c>
      <c r="H96" s="38">
        <f t="shared" si="16"/>
        <v>0</v>
      </c>
      <c r="I96" s="105" t="e">
        <f t="shared" si="17"/>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49" priority="45" operator="lessThan">
      <formula>0</formula>
    </cfRule>
  </conditionalFormatting>
  <conditionalFormatting sqref="H25:H26">
    <cfRule type="cellIs" dxfId="448" priority="44" operator="lessThan">
      <formula>0</formula>
    </cfRule>
  </conditionalFormatting>
  <conditionalFormatting sqref="H57:H66">
    <cfRule type="cellIs" dxfId="447" priority="26" operator="lessThan">
      <formula>0</formula>
    </cfRule>
  </conditionalFormatting>
  <conditionalFormatting sqref="H91:H96">
    <cfRule type="cellIs" dxfId="446" priority="15" operator="lessThan">
      <formula>0</formula>
    </cfRule>
    <cfRule type="cellIs" dxfId="445" priority="20" operator="lessThan">
      <formula>0</formula>
    </cfRule>
    <cfRule type="cellIs" dxfId="444" priority="24" operator="lessThan">
      <formula>0</formula>
    </cfRule>
  </conditionalFormatting>
  <conditionalFormatting sqref="I91:I96">
    <cfRule type="cellIs" dxfId="443" priority="16" operator="greaterThan">
      <formula>1</formula>
    </cfRule>
    <cfRule type="cellIs" dxfId="442" priority="21" operator="greaterThan">
      <formula>1</formula>
    </cfRule>
  </conditionalFormatting>
  <conditionalFormatting sqref="H14:H23">
    <cfRule type="cellIs" dxfId="441" priority="9" operator="lessThan">
      <formula>0</formula>
    </cfRule>
    <cfRule type="cellIs" dxfId="440" priority="11" operator="lessThan">
      <formula>0</formula>
    </cfRule>
  </conditionalFormatting>
  <conditionalFormatting sqref="H28:H37">
    <cfRule type="cellIs" dxfId="439" priority="7" operator="lessThan">
      <formula>0</formula>
    </cfRule>
  </conditionalFormatting>
  <conditionalFormatting sqref="I50">
    <cfRule type="cellIs" dxfId="438" priority="6" operator="greaterThan">
      <formula>1</formula>
    </cfRule>
  </conditionalFormatting>
  <conditionalFormatting sqref="H50">
    <cfRule type="cellIs" dxfId="437" priority="5" operator="lessThan">
      <formula>0</formula>
    </cfRule>
  </conditionalFormatting>
  <conditionalFormatting sqref="I51">
    <cfRule type="cellIs" dxfId="436" priority="4" operator="greaterThan">
      <formula>1</formula>
    </cfRule>
  </conditionalFormatting>
  <conditionalFormatting sqref="H51">
    <cfRule type="cellIs" dxfId="435" priority="3" operator="lessThan">
      <formula>0</formula>
    </cfRule>
  </conditionalFormatting>
  <conditionalFormatting sqref="I52">
    <cfRule type="cellIs" dxfId="434" priority="2" operator="greaterThan">
      <formula>1</formula>
    </cfRule>
  </conditionalFormatting>
  <conditionalFormatting sqref="H52">
    <cfRule type="cellIs" dxfId="433" priority="1" operator="lessThan">
      <formula>0</formula>
    </cfRule>
  </conditionalFormatting>
  <conditionalFormatting sqref="H35:H38">
    <cfRule type="cellIs" dxfId="432" priority="43" operator="lessThan">
      <formula>0</formula>
    </cfRule>
  </conditionalFormatting>
  <conditionalFormatting sqref="H54">
    <cfRule type="cellIs" dxfId="431" priority="42" operator="lessThan">
      <formula>0</formula>
    </cfRule>
  </conditionalFormatting>
  <conditionalFormatting sqref="C11">
    <cfRule type="cellIs" dxfId="430" priority="19" operator="greaterThan">
      <formula>1</formula>
    </cfRule>
    <cfRule type="cellIs" dxfId="429" priority="23" operator="greaterThan">
      <formula>1</formula>
    </cfRule>
    <cfRule type="cellIs" dxfId="428" priority="41" operator="greaterThan">
      <formula>1</formula>
    </cfRule>
  </conditionalFormatting>
  <conditionalFormatting sqref="I14:I23 I49 I77:I84">
    <cfRule type="cellIs" dxfId="427" priority="40" operator="greaterThan">
      <formula>1</formula>
    </cfRule>
  </conditionalFormatting>
  <conditionalFormatting sqref="I28:I37">
    <cfRule type="cellIs" dxfId="426" priority="18" operator="greaterThan">
      <formula>1</formula>
    </cfRule>
    <cfRule type="cellIs" dxfId="425" priority="39" operator="greaterThan">
      <formula>1</formula>
    </cfRule>
  </conditionalFormatting>
  <conditionalFormatting sqref="I42:I52">
    <cfRule type="cellIs" dxfId="424" priority="17" operator="greaterThan">
      <formula>1</formula>
    </cfRule>
    <cfRule type="cellIs" dxfId="423" priority="22" operator="greaterThan">
      <formula>1</formula>
    </cfRule>
    <cfRule type="cellIs" dxfId="422" priority="28" operator="greaterThan">
      <formula>1</formula>
    </cfRule>
    <cfRule type="cellIs" dxfId="421" priority="37" operator="greaterThan">
      <formula>1</formula>
    </cfRule>
    <cfRule type="cellIs" dxfId="420" priority="38" operator="greaterThan">
      <formula>1</formula>
    </cfRule>
  </conditionalFormatting>
  <conditionalFormatting sqref="I57:I66">
    <cfRule type="cellIs" dxfId="419" priority="34" operator="greaterThan">
      <formula>1</formula>
    </cfRule>
    <cfRule type="cellIs" dxfId="418" priority="36" operator="greaterThan">
      <formula>1</formula>
    </cfRule>
  </conditionalFormatting>
  <conditionalFormatting sqref="I68:I75">
    <cfRule type="cellIs" dxfId="417" priority="32" operator="greaterThan">
      <formula>1</formula>
    </cfRule>
    <cfRule type="cellIs" dxfId="416" priority="33" operator="greaterThan">
      <formula>1</formula>
    </cfRule>
    <cfRule type="cellIs" dxfId="415" priority="35" operator="greaterThan">
      <formula>1</formula>
    </cfRule>
  </conditionalFormatting>
  <conditionalFormatting sqref="H35:H37">
    <cfRule type="cellIs" dxfId="414" priority="8" operator="lessThan">
      <formula>0</formula>
    </cfRule>
    <cfRule type="cellIs" dxfId="413" priority="10" operator="lessThan">
      <formula>0</formula>
    </cfRule>
    <cfRule type="cellIs" dxfId="412" priority="12" operator="lessThan">
      <formula>0</formula>
    </cfRule>
    <cfRule type="cellIs" dxfId="411" priority="13" operator="lessThan">
      <formula>0</formula>
    </cfRule>
    <cfRule type="cellIs" dxfId="410" priority="14" operator="lessThan">
      <formula>0</formula>
    </cfRule>
    <cfRule type="cellIs" dxfId="409" priority="31" operator="greaterThan">
      <formula>$C$28</formula>
    </cfRule>
  </conditionalFormatting>
  <conditionalFormatting sqref="H35:H37">
    <cfRule type="cellIs" dxfId="408" priority="30" operator="lessThan">
      <formula>0</formula>
    </cfRule>
  </conditionalFormatting>
  <conditionalFormatting sqref="H42:H52">
    <cfRule type="cellIs" dxfId="407" priority="27" operator="lessThan">
      <formula>0</formula>
    </cfRule>
    <cfRule type="cellIs" dxfId="406" priority="29" operator="lessThan">
      <formula>0</formula>
    </cfRule>
  </conditionalFormatting>
  <conditionalFormatting sqref="H68:H75">
    <cfRule type="cellIs" dxfId="40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F8" sqref="F8:I11"/>
    </sheetView>
  </sheetViews>
  <sheetFormatPr defaultColWidth="9.109375" defaultRowHeight="14.4" x14ac:dyDescent="0.3"/>
  <cols>
    <col min="1" max="1" width="14.5546875" style="37" customWidth="1"/>
    <col min="2" max="2" width="39.33203125" style="360" customWidth="1"/>
    <col min="3" max="3" width="17" style="43" customWidth="1"/>
    <col min="4" max="4" width="13.33203125" style="44" customWidth="1"/>
    <col min="5" max="5" width="13.33203125" style="44" hidden="1" customWidth="1"/>
    <col min="6" max="7" width="14.33203125" style="37" customWidth="1"/>
    <col min="8" max="8" width="15.44140625" style="37" bestFit="1" customWidth="1"/>
    <col min="9" max="9" width="11.6640625" style="37" bestFit="1" customWidth="1"/>
    <col min="10" max="10" width="13.5546875" style="37" bestFit="1" customWidth="1"/>
    <col min="11" max="16384" width="9.109375" style="37"/>
  </cols>
  <sheetData>
    <row r="1" spans="1:15" ht="18" x14ac:dyDescent="0.35">
      <c r="A1" s="543" t="s">
        <v>0</v>
      </c>
      <c r="B1" s="544"/>
      <c r="C1" s="544"/>
      <c r="D1" s="544"/>
      <c r="E1" s="544"/>
      <c r="F1" s="544"/>
      <c r="G1" s="544"/>
      <c r="H1" s="544"/>
      <c r="I1" s="545"/>
    </row>
    <row r="2" spans="1:15" ht="18" x14ac:dyDescent="0.35">
      <c r="A2" s="546">
        <f>Personnel!$B$5</f>
        <v>0</v>
      </c>
      <c r="B2" s="547"/>
      <c r="C2" s="547"/>
      <c r="D2" s="547"/>
      <c r="E2" s="547"/>
      <c r="F2" s="547"/>
      <c r="G2" s="547"/>
      <c r="H2" s="547"/>
      <c r="I2" s="548"/>
    </row>
    <row r="3" spans="1:15" ht="18" x14ac:dyDescent="0.35">
      <c r="A3" s="549" t="s">
        <v>192</v>
      </c>
      <c r="B3" s="547"/>
      <c r="C3" s="547"/>
      <c r="D3" s="547"/>
      <c r="E3" s="547"/>
      <c r="F3" s="547"/>
      <c r="G3" s="547"/>
      <c r="H3" s="547"/>
      <c r="I3" s="548"/>
    </row>
    <row r="4" spans="1:15" ht="18" x14ac:dyDescent="0.35">
      <c r="A4" s="111" t="str">
        <f>Summary!A4</f>
        <v xml:space="preserve">Contract #: </v>
      </c>
      <c r="B4" s="318">
        <f>Summary!B4</f>
        <v>0</v>
      </c>
      <c r="C4" s="84"/>
      <c r="D4" s="50"/>
      <c r="E4" s="50"/>
      <c r="F4" s="46"/>
      <c r="G4" s="46"/>
      <c r="H4" s="46"/>
      <c r="I4" s="85"/>
    </row>
    <row r="5" spans="1:15" ht="18" x14ac:dyDescent="0.35">
      <c r="A5" s="111" t="str">
        <f>Summary!A5</f>
        <v xml:space="preserve">Contractor:   </v>
      </c>
      <c r="B5" s="345">
        <f>Summary!B5</f>
        <v>0</v>
      </c>
      <c r="C5" s="84"/>
      <c r="D5" s="50"/>
      <c r="E5" s="50"/>
      <c r="F5" s="46"/>
      <c r="G5" s="46"/>
      <c r="H5" s="46"/>
      <c r="I5" s="85"/>
    </row>
    <row r="6" spans="1:15" ht="37.5" customHeight="1" x14ac:dyDescent="0.3">
      <c r="A6" s="570" t="s">
        <v>193</v>
      </c>
      <c r="B6" s="571"/>
      <c r="C6" s="571"/>
      <c r="D6" s="571"/>
      <c r="E6" s="571"/>
      <c r="F6" s="571"/>
      <c r="G6" s="571"/>
      <c r="H6" s="571"/>
      <c r="I6" s="572"/>
      <c r="J6" s="45"/>
      <c r="K6" s="45"/>
      <c r="L6" s="45"/>
      <c r="M6" s="45"/>
      <c r="N6" s="45"/>
    </row>
    <row r="7" spans="1:15" ht="18.600000000000001" x14ac:dyDescent="0.45">
      <c r="A7" s="86"/>
      <c r="B7" s="346" t="s">
        <v>194</v>
      </c>
      <c r="C7" s="75">
        <f>'Line Item Budget'!C73</f>
        <v>3000</v>
      </c>
      <c r="D7" s="50"/>
      <c r="E7" s="50"/>
      <c r="F7" s="46" t="s">
        <v>195</v>
      </c>
      <c r="G7" s="46"/>
      <c r="H7" s="47"/>
      <c r="I7" s="87"/>
      <c r="J7" s="47"/>
      <c r="K7" s="47"/>
      <c r="L7" s="48"/>
      <c r="M7" s="48"/>
      <c r="N7" s="49"/>
      <c r="O7" s="49"/>
    </row>
    <row r="8" spans="1:15" ht="18.600000000000001" x14ac:dyDescent="0.45">
      <c r="A8" s="86"/>
      <c r="B8" s="346" t="s">
        <v>211</v>
      </c>
      <c r="C8" s="76">
        <f>D25+D39+D54+D86+D98</f>
        <v>0</v>
      </c>
      <c r="D8" s="50"/>
      <c r="E8" s="50"/>
      <c r="F8" s="552"/>
      <c r="G8" s="553"/>
      <c r="H8" s="553"/>
      <c r="I8" s="554"/>
      <c r="J8" s="47"/>
      <c r="K8" s="47"/>
      <c r="L8" s="48"/>
      <c r="M8" s="48"/>
      <c r="N8" s="49"/>
      <c r="O8" s="49"/>
    </row>
    <row r="9" spans="1:15" ht="18.600000000000001" x14ac:dyDescent="0.45">
      <c r="A9" s="86"/>
      <c r="B9" s="346" t="s">
        <v>197</v>
      </c>
      <c r="C9" s="76">
        <f>G25+G39+G54+G86+G98</f>
        <v>0</v>
      </c>
      <c r="D9" s="50"/>
      <c r="E9" s="50"/>
      <c r="F9" s="555"/>
      <c r="G9" s="556"/>
      <c r="H9" s="556"/>
      <c r="I9" s="557"/>
      <c r="J9" s="46"/>
      <c r="K9" s="46"/>
      <c r="L9" s="46"/>
      <c r="M9" s="46"/>
    </row>
    <row r="10" spans="1:15" ht="18.600000000000001" x14ac:dyDescent="0.45">
      <c r="A10" s="86"/>
      <c r="B10" s="346" t="s">
        <v>172</v>
      </c>
      <c r="C10" s="76">
        <f>(H25+H39+H54+H86+H98)</f>
        <v>3000</v>
      </c>
      <c r="D10" s="50"/>
      <c r="E10" s="50"/>
      <c r="F10" s="555"/>
      <c r="G10" s="556"/>
      <c r="H10" s="556"/>
      <c r="I10" s="557"/>
      <c r="J10" s="46"/>
      <c r="K10" s="46"/>
      <c r="L10" s="46"/>
      <c r="M10" s="46"/>
    </row>
    <row r="11" spans="1:15" ht="18.600000000000001" x14ac:dyDescent="0.45">
      <c r="A11" s="86"/>
      <c r="B11" s="346" t="s">
        <v>173</v>
      </c>
      <c r="C11" s="77">
        <f>C9/C7</f>
        <v>0</v>
      </c>
      <c r="D11" s="50"/>
      <c r="E11" s="50"/>
      <c r="F11" s="558"/>
      <c r="G11" s="559"/>
      <c r="H11" s="559"/>
      <c r="I11" s="560"/>
    </row>
    <row r="12" spans="1:15" x14ac:dyDescent="0.3">
      <c r="A12" s="86"/>
      <c r="B12" s="347"/>
      <c r="C12" s="88"/>
      <c r="D12" s="88"/>
      <c r="E12" s="88"/>
      <c r="F12" s="46"/>
      <c r="G12" s="46"/>
      <c r="H12" s="46"/>
      <c r="I12" s="85"/>
    </row>
    <row r="13" spans="1:15" ht="28.2" x14ac:dyDescent="0.3">
      <c r="A13" s="566" t="s">
        <v>198</v>
      </c>
      <c r="B13" s="567"/>
      <c r="C13" s="58" t="s">
        <v>158</v>
      </c>
      <c r="D13" s="58" t="s">
        <v>162</v>
      </c>
      <c r="E13" s="322" t="s">
        <v>199</v>
      </c>
      <c r="F13" s="208" t="s">
        <v>200</v>
      </c>
      <c r="G13" s="205" t="s">
        <v>171</v>
      </c>
      <c r="H13" s="59" t="s">
        <v>172</v>
      </c>
      <c r="I13" s="89" t="s">
        <v>173</v>
      </c>
    </row>
    <row r="14" spans="1:15" x14ac:dyDescent="0.3">
      <c r="A14" s="86"/>
      <c r="B14" s="340">
        <f>Personnel!B13</f>
        <v>0</v>
      </c>
      <c r="C14" s="51">
        <f>Personnel!C18</f>
        <v>0</v>
      </c>
      <c r="D14" s="63"/>
      <c r="E14" s="407">
        <f>ROUND(D14,2)</f>
        <v>0</v>
      </c>
      <c r="F14" s="272"/>
      <c r="G14" s="206">
        <f>September!G14+(E14+F14)</f>
        <v>0</v>
      </c>
      <c r="H14" s="273">
        <f>C14-G14</f>
        <v>0</v>
      </c>
      <c r="I14" s="90" t="e">
        <f>G14/C14</f>
        <v>#DIV/0!</v>
      </c>
    </row>
    <row r="15" spans="1:15" x14ac:dyDescent="0.3">
      <c r="A15" s="86"/>
      <c r="B15" s="340">
        <f>Personnel!D13</f>
        <v>0</v>
      </c>
      <c r="C15" s="51">
        <f>Personnel!E18</f>
        <v>0</v>
      </c>
      <c r="D15" s="64"/>
      <c r="E15" s="407">
        <f t="shared" ref="E15:E23" si="0">ROUND(D15,2)</f>
        <v>0</v>
      </c>
      <c r="F15" s="272"/>
      <c r="G15" s="206">
        <f>September!G15+(E15+F15)</f>
        <v>0</v>
      </c>
      <c r="H15" s="273">
        <f t="shared" ref="H15:H23" si="1">C15-G15</f>
        <v>0</v>
      </c>
      <c r="I15" s="90" t="e">
        <f>G15/C15</f>
        <v>#DIV/0!</v>
      </c>
    </row>
    <row r="16" spans="1:15" x14ac:dyDescent="0.3">
      <c r="A16" s="86"/>
      <c r="B16" s="340">
        <f>Personnel!F13</f>
        <v>0</v>
      </c>
      <c r="C16" s="51">
        <f>Personnel!G18</f>
        <v>0</v>
      </c>
      <c r="D16" s="64"/>
      <c r="E16" s="407">
        <f t="shared" si="0"/>
        <v>0</v>
      </c>
      <c r="F16" s="272"/>
      <c r="G16" s="206">
        <f>September!G16+(E16+F16)</f>
        <v>0</v>
      </c>
      <c r="H16" s="273">
        <f t="shared" si="1"/>
        <v>0</v>
      </c>
      <c r="I16" s="90" t="e">
        <f>G16/C16</f>
        <v>#DIV/0!</v>
      </c>
    </row>
    <row r="17" spans="1:10" x14ac:dyDescent="0.3">
      <c r="A17" s="86"/>
      <c r="B17" s="340">
        <f>Personnel!H13</f>
        <v>0</v>
      </c>
      <c r="C17" s="51">
        <f>Personnel!I18</f>
        <v>0</v>
      </c>
      <c r="D17" s="64"/>
      <c r="E17" s="407">
        <f t="shared" si="0"/>
        <v>0</v>
      </c>
      <c r="F17" s="272"/>
      <c r="G17" s="206">
        <f>September!G17+(E17+F17)</f>
        <v>0</v>
      </c>
      <c r="H17" s="273">
        <f t="shared" si="1"/>
        <v>0</v>
      </c>
      <c r="I17" s="90" t="e">
        <f t="shared" ref="I17:I23" si="2">G17/C17</f>
        <v>#DIV/0!</v>
      </c>
    </row>
    <row r="18" spans="1:10" x14ac:dyDescent="0.3">
      <c r="A18" s="86"/>
      <c r="B18" s="340">
        <f>Personnel!J13</f>
        <v>0</v>
      </c>
      <c r="C18" s="51">
        <f>Personnel!K18</f>
        <v>0</v>
      </c>
      <c r="D18" s="64"/>
      <c r="E18" s="407">
        <f t="shared" si="0"/>
        <v>0</v>
      </c>
      <c r="F18" s="272"/>
      <c r="G18" s="206">
        <f>September!G18+(E18+F18)</f>
        <v>0</v>
      </c>
      <c r="H18" s="273">
        <f t="shared" si="1"/>
        <v>0</v>
      </c>
      <c r="I18" s="90" t="e">
        <f t="shared" si="2"/>
        <v>#DIV/0!</v>
      </c>
    </row>
    <row r="19" spans="1:10" x14ac:dyDescent="0.3">
      <c r="A19" s="86"/>
      <c r="B19" s="340">
        <f>Personnel!L13</f>
        <v>0</v>
      </c>
      <c r="C19" s="51">
        <f>Personnel!M18</f>
        <v>0</v>
      </c>
      <c r="D19" s="64"/>
      <c r="E19" s="407">
        <f t="shared" si="0"/>
        <v>0</v>
      </c>
      <c r="F19" s="272"/>
      <c r="G19" s="206">
        <f>September!G19+(E19+F19)</f>
        <v>0</v>
      </c>
      <c r="H19" s="273">
        <f t="shared" si="1"/>
        <v>0</v>
      </c>
      <c r="I19" s="90" t="e">
        <f t="shared" si="2"/>
        <v>#DIV/0!</v>
      </c>
    </row>
    <row r="20" spans="1:10" x14ac:dyDescent="0.3">
      <c r="A20" s="86"/>
      <c r="B20" s="340">
        <f>Personnel!N13</f>
        <v>0</v>
      </c>
      <c r="C20" s="51">
        <f>Personnel!O18</f>
        <v>0</v>
      </c>
      <c r="D20" s="64"/>
      <c r="E20" s="407">
        <f t="shared" si="0"/>
        <v>0</v>
      </c>
      <c r="F20" s="272"/>
      <c r="G20" s="206">
        <f>September!G20+(E20+F20)</f>
        <v>0</v>
      </c>
      <c r="H20" s="273">
        <f t="shared" si="1"/>
        <v>0</v>
      </c>
      <c r="I20" s="90" t="e">
        <f t="shared" si="2"/>
        <v>#DIV/0!</v>
      </c>
    </row>
    <row r="21" spans="1:10" x14ac:dyDescent="0.3">
      <c r="A21" s="86"/>
      <c r="B21" s="340">
        <f>Personnel!P13</f>
        <v>0</v>
      </c>
      <c r="C21" s="51">
        <f>Personnel!Q18</f>
        <v>0</v>
      </c>
      <c r="D21" s="64"/>
      <c r="E21" s="407">
        <f t="shared" si="0"/>
        <v>0</v>
      </c>
      <c r="F21" s="272"/>
      <c r="G21" s="206">
        <f>September!G21+(E21+F21)</f>
        <v>0</v>
      </c>
      <c r="H21" s="273">
        <f t="shared" si="1"/>
        <v>0</v>
      </c>
      <c r="I21" s="90" t="e">
        <f t="shared" si="2"/>
        <v>#DIV/0!</v>
      </c>
    </row>
    <row r="22" spans="1:10" x14ac:dyDescent="0.3">
      <c r="A22" s="86"/>
      <c r="B22" s="340">
        <f>Personnel!R13</f>
        <v>0</v>
      </c>
      <c r="C22" s="51">
        <f>Personnel!S18</f>
        <v>0</v>
      </c>
      <c r="D22" s="64"/>
      <c r="E22" s="407">
        <f t="shared" si="0"/>
        <v>0</v>
      </c>
      <c r="F22" s="272"/>
      <c r="G22" s="206">
        <f>September!G22+(E22+F22)</f>
        <v>0</v>
      </c>
      <c r="H22" s="273">
        <f t="shared" si="1"/>
        <v>0</v>
      </c>
      <c r="I22" s="90" t="e">
        <f t="shared" si="2"/>
        <v>#DIV/0!</v>
      </c>
      <c r="J22" s="46"/>
    </row>
    <row r="23" spans="1:10" x14ac:dyDescent="0.3">
      <c r="A23" s="86"/>
      <c r="B23" s="340">
        <f>Personnel!T13</f>
        <v>0</v>
      </c>
      <c r="C23" s="51">
        <f>Personnel!U18</f>
        <v>0</v>
      </c>
      <c r="D23" s="64"/>
      <c r="E23" s="407">
        <f t="shared" si="0"/>
        <v>0</v>
      </c>
      <c r="F23" s="272"/>
      <c r="G23" s="206">
        <f>September!G23+(E23+F23)</f>
        <v>0</v>
      </c>
      <c r="H23" s="273">
        <f t="shared" si="1"/>
        <v>0</v>
      </c>
      <c r="I23" s="90" t="e">
        <f t="shared" si="2"/>
        <v>#DIV/0!</v>
      </c>
      <c r="J23" s="46"/>
    </row>
    <row r="24" spans="1:10" x14ac:dyDescent="0.3">
      <c r="A24" s="86"/>
      <c r="B24" s="348" t="s">
        <v>201</v>
      </c>
      <c r="C24" s="52"/>
      <c r="D24" s="41">
        <f>SUM(F14:F22)</f>
        <v>0</v>
      </c>
      <c r="E24" s="315"/>
      <c r="F24" s="209"/>
      <c r="G24" s="35"/>
      <c r="H24" s="274"/>
      <c r="I24" s="91"/>
      <c r="J24" s="46"/>
    </row>
    <row r="25" spans="1:10" x14ac:dyDescent="0.3">
      <c r="A25" s="86"/>
      <c r="B25" s="324" t="s">
        <v>202</v>
      </c>
      <c r="C25" s="12">
        <f>SUM(C14:C23)</f>
        <v>0</v>
      </c>
      <c r="D25" s="13">
        <f>SUM(E14:E23)+D24</f>
        <v>0</v>
      </c>
      <c r="E25" s="321"/>
      <c r="F25" s="319"/>
      <c r="G25" s="207">
        <f>SUM(G14:G23)</f>
        <v>0</v>
      </c>
      <c r="H25" s="9">
        <f>SUM(H14:H23)</f>
        <v>0</v>
      </c>
      <c r="I25" s="92" t="e">
        <f>G25/C25</f>
        <v>#DIV/0!</v>
      </c>
      <c r="J25" s="46"/>
    </row>
    <row r="26" spans="1:10" x14ac:dyDescent="0.3">
      <c r="A26" s="86"/>
      <c r="B26" s="327"/>
      <c r="C26" s="28"/>
      <c r="D26" s="29"/>
      <c r="E26" s="29"/>
      <c r="F26" s="30"/>
      <c r="G26" s="30"/>
      <c r="H26" s="30"/>
      <c r="I26" s="93"/>
      <c r="J26" s="46"/>
    </row>
    <row r="27" spans="1:10" ht="28.2" x14ac:dyDescent="0.3">
      <c r="A27" s="566" t="s">
        <v>203</v>
      </c>
      <c r="B27" s="567"/>
      <c r="C27" s="58" t="s">
        <v>158</v>
      </c>
      <c r="D27" s="275" t="s">
        <v>162</v>
      </c>
      <c r="E27" s="322" t="s">
        <v>199</v>
      </c>
      <c r="F27" s="276" t="s">
        <v>200</v>
      </c>
      <c r="G27" s="277" t="s">
        <v>171</v>
      </c>
      <c r="H27" s="278" t="s">
        <v>172</v>
      </c>
      <c r="I27" s="89" t="s">
        <v>173</v>
      </c>
    </row>
    <row r="28" spans="1:10" x14ac:dyDescent="0.3">
      <c r="A28" s="86"/>
      <c r="B28" s="340">
        <f>Personnel!B13</f>
        <v>0</v>
      </c>
      <c r="C28" s="7">
        <f>Personnel!C21</f>
        <v>0</v>
      </c>
      <c r="D28" s="279"/>
      <c r="E28" s="408">
        <f t="shared" ref="E28:E37" si="3">ROUND(D28,2)</f>
        <v>0</v>
      </c>
      <c r="F28" s="272"/>
      <c r="G28" s="280">
        <f>September!G28+(E28+F28)</f>
        <v>0</v>
      </c>
      <c r="H28" s="281">
        <f>C28-G28</f>
        <v>0</v>
      </c>
      <c r="I28" s="90" t="e">
        <f>G28/C28</f>
        <v>#DIV/0!</v>
      </c>
    </row>
    <row r="29" spans="1:10" x14ac:dyDescent="0.3">
      <c r="A29" s="86"/>
      <c r="B29" s="340">
        <f>Personnel!D13</f>
        <v>0</v>
      </c>
      <c r="C29" s="7">
        <f>Personnel!E21</f>
        <v>0</v>
      </c>
      <c r="D29" s="282"/>
      <c r="E29" s="408">
        <f t="shared" si="3"/>
        <v>0</v>
      </c>
      <c r="F29" s="272"/>
      <c r="G29" s="280">
        <f>September!G29+(E29+F29)</f>
        <v>0</v>
      </c>
      <c r="H29" s="281">
        <f t="shared" ref="H29:H37" si="4">C29-G29</f>
        <v>0</v>
      </c>
      <c r="I29" s="90" t="e">
        <f t="shared" ref="I29:I37" si="5">G29/C29</f>
        <v>#DIV/0!</v>
      </c>
    </row>
    <row r="30" spans="1:10" x14ac:dyDescent="0.3">
      <c r="A30" s="86"/>
      <c r="B30" s="340">
        <f>Personnel!F13</f>
        <v>0</v>
      </c>
      <c r="C30" s="7">
        <f>Personnel!G21</f>
        <v>0</v>
      </c>
      <c r="D30" s="279"/>
      <c r="E30" s="408">
        <f t="shared" si="3"/>
        <v>0</v>
      </c>
      <c r="F30" s="272"/>
      <c r="G30" s="280">
        <f>September!G30+(E30+F30)</f>
        <v>0</v>
      </c>
      <c r="H30" s="281">
        <f t="shared" si="4"/>
        <v>0</v>
      </c>
      <c r="I30" s="90" t="e">
        <f t="shared" si="5"/>
        <v>#DIV/0!</v>
      </c>
    </row>
    <row r="31" spans="1:10" x14ac:dyDescent="0.3">
      <c r="A31" s="86"/>
      <c r="B31" s="340">
        <f>Personnel!H13</f>
        <v>0</v>
      </c>
      <c r="C31" s="7">
        <f>Personnel!I21</f>
        <v>0</v>
      </c>
      <c r="D31" s="282"/>
      <c r="E31" s="408">
        <f t="shared" si="3"/>
        <v>0</v>
      </c>
      <c r="F31" s="272"/>
      <c r="G31" s="280">
        <f>September!G31+(E31+F31)</f>
        <v>0</v>
      </c>
      <c r="H31" s="281">
        <f t="shared" si="4"/>
        <v>0</v>
      </c>
      <c r="I31" s="90" t="e">
        <f t="shared" si="5"/>
        <v>#DIV/0!</v>
      </c>
    </row>
    <row r="32" spans="1:10" x14ac:dyDescent="0.3">
      <c r="A32" s="86"/>
      <c r="B32" s="340">
        <f>Personnel!J13</f>
        <v>0</v>
      </c>
      <c r="C32" s="7">
        <f>Personnel!K21</f>
        <v>0</v>
      </c>
      <c r="D32" s="279"/>
      <c r="E32" s="408">
        <f t="shared" si="3"/>
        <v>0</v>
      </c>
      <c r="F32" s="272"/>
      <c r="G32" s="280">
        <f>September!G32+(E32+F32)</f>
        <v>0</v>
      </c>
      <c r="H32" s="281">
        <f t="shared" si="4"/>
        <v>0</v>
      </c>
      <c r="I32" s="90" t="e">
        <f t="shared" si="5"/>
        <v>#DIV/0!</v>
      </c>
    </row>
    <row r="33" spans="1:10" x14ac:dyDescent="0.3">
      <c r="A33" s="86"/>
      <c r="B33" s="340">
        <f>Personnel!L13</f>
        <v>0</v>
      </c>
      <c r="C33" s="7">
        <f>Personnel!M21</f>
        <v>0</v>
      </c>
      <c r="D33" s="282"/>
      <c r="E33" s="408">
        <f t="shared" si="3"/>
        <v>0</v>
      </c>
      <c r="F33" s="272"/>
      <c r="G33" s="280">
        <f>September!G33+(E33+F33)</f>
        <v>0</v>
      </c>
      <c r="H33" s="281">
        <f t="shared" si="4"/>
        <v>0</v>
      </c>
      <c r="I33" s="90" t="e">
        <f t="shared" si="5"/>
        <v>#DIV/0!</v>
      </c>
    </row>
    <row r="34" spans="1:10" x14ac:dyDescent="0.3">
      <c r="A34" s="86"/>
      <c r="B34" s="340">
        <f>Personnel!N13</f>
        <v>0</v>
      </c>
      <c r="C34" s="7">
        <f>Personnel!O21</f>
        <v>0</v>
      </c>
      <c r="D34" s="279"/>
      <c r="E34" s="408">
        <f t="shared" si="3"/>
        <v>0</v>
      </c>
      <c r="F34" s="272"/>
      <c r="G34" s="280">
        <f>September!G34+(E34+F34)</f>
        <v>0</v>
      </c>
      <c r="H34" s="281">
        <f t="shared" si="4"/>
        <v>0</v>
      </c>
      <c r="I34" s="90" t="e">
        <f t="shared" si="5"/>
        <v>#DIV/0!</v>
      </c>
    </row>
    <row r="35" spans="1:10" x14ac:dyDescent="0.3">
      <c r="A35" s="86"/>
      <c r="B35" s="340">
        <f>Personnel!P13</f>
        <v>0</v>
      </c>
      <c r="C35" s="7">
        <f>Personnel!Q21</f>
        <v>0</v>
      </c>
      <c r="D35" s="279"/>
      <c r="E35" s="408">
        <f t="shared" si="3"/>
        <v>0</v>
      </c>
      <c r="F35" s="272"/>
      <c r="G35" s="280">
        <f>September!G35+(E35+F35)</f>
        <v>0</v>
      </c>
      <c r="H35" s="281">
        <f t="shared" si="4"/>
        <v>0</v>
      </c>
      <c r="I35" s="90" t="e">
        <f t="shared" si="5"/>
        <v>#DIV/0!</v>
      </c>
    </row>
    <row r="36" spans="1:10" x14ac:dyDescent="0.3">
      <c r="A36" s="86"/>
      <c r="B36" s="340">
        <f>Personnel!R13</f>
        <v>0</v>
      </c>
      <c r="C36" s="14">
        <f>Personnel!S21</f>
        <v>0</v>
      </c>
      <c r="D36" s="279"/>
      <c r="E36" s="408">
        <f t="shared" si="3"/>
        <v>0</v>
      </c>
      <c r="F36" s="272"/>
      <c r="G36" s="280">
        <f>September!G36+(E36+F36)</f>
        <v>0</v>
      </c>
      <c r="H36" s="281">
        <f t="shared" si="4"/>
        <v>0</v>
      </c>
      <c r="I36" s="90" t="e">
        <f t="shared" si="5"/>
        <v>#DIV/0!</v>
      </c>
    </row>
    <row r="37" spans="1:10" x14ac:dyDescent="0.3">
      <c r="A37" s="86"/>
      <c r="B37" s="340">
        <f>Personnel!T13</f>
        <v>0</v>
      </c>
      <c r="C37" s="7">
        <f>Personnel!U21</f>
        <v>0</v>
      </c>
      <c r="D37" s="282"/>
      <c r="E37" s="408">
        <f t="shared" si="3"/>
        <v>0</v>
      </c>
      <c r="F37" s="272"/>
      <c r="G37" s="280">
        <f>September!G37+(E37+F37)</f>
        <v>0</v>
      </c>
      <c r="H37" s="281">
        <f t="shared" si="4"/>
        <v>0</v>
      </c>
      <c r="I37" s="90" t="e">
        <f t="shared" si="5"/>
        <v>#DIV/0!</v>
      </c>
      <c r="J37" s="46"/>
    </row>
    <row r="38" spans="1:10" x14ac:dyDescent="0.3">
      <c r="A38" s="86"/>
      <c r="B38" s="348" t="s">
        <v>201</v>
      </c>
      <c r="C38" s="31"/>
      <c r="D38" s="283">
        <f>SUM(F28:F37)</f>
        <v>0</v>
      </c>
      <c r="E38" s="317"/>
      <c r="F38" s="284"/>
      <c r="G38" s="285"/>
      <c r="H38" s="286"/>
      <c r="I38" s="91"/>
      <c r="J38" s="46"/>
    </row>
    <row r="39" spans="1:10" x14ac:dyDescent="0.3">
      <c r="A39" s="86"/>
      <c r="B39" s="349" t="s">
        <v>32</v>
      </c>
      <c r="C39" s="1">
        <f>SUM(C28:C37)</f>
        <v>0</v>
      </c>
      <c r="D39" s="287">
        <f>SUM(E28:E37)+D38</f>
        <v>0</v>
      </c>
      <c r="E39" s="310"/>
      <c r="F39" s="323"/>
      <c r="G39" s="288">
        <f>SUM(G28:G37)</f>
        <v>0</v>
      </c>
      <c r="H39" s="287">
        <f>SUM(H28:H37)</f>
        <v>0</v>
      </c>
      <c r="I39" s="92" t="e">
        <f>G39/C39</f>
        <v>#DIV/0!</v>
      </c>
      <c r="J39" s="46"/>
    </row>
    <row r="40" spans="1:10" x14ac:dyDescent="0.3">
      <c r="A40" s="86"/>
      <c r="B40" s="350"/>
      <c r="C40" s="2"/>
      <c r="D40" s="289"/>
      <c r="E40" s="289"/>
      <c r="F40" s="290"/>
      <c r="G40" s="50"/>
      <c r="H40" s="50"/>
      <c r="I40" s="85"/>
    </row>
    <row r="41" spans="1:10" s="328" customFormat="1" ht="28.2" x14ac:dyDescent="0.3">
      <c r="A41" s="564" t="s">
        <v>177</v>
      </c>
      <c r="B41" s="565"/>
      <c r="C41" s="58" t="s">
        <v>158</v>
      </c>
      <c r="D41" s="275" t="s">
        <v>162</v>
      </c>
      <c r="E41" s="322" t="s">
        <v>199</v>
      </c>
      <c r="F41" s="276" t="s">
        <v>200</v>
      </c>
      <c r="G41" s="277" t="s">
        <v>171</v>
      </c>
      <c r="H41" s="278" t="s">
        <v>172</v>
      </c>
      <c r="I41" s="89" t="s">
        <v>173</v>
      </c>
    </row>
    <row r="42" spans="1:10" s="328" customFormat="1" ht="13.8" x14ac:dyDescent="0.25">
      <c r="A42" s="334"/>
      <c r="B42" s="341" t="str">
        <f>'Line Item Budget'!A21</f>
        <v>Contractor 1 (define)</v>
      </c>
      <c r="C42" s="8">
        <f>'Line Item Budget'!D21</f>
        <v>0</v>
      </c>
      <c r="D42" s="332"/>
      <c r="E42" s="405">
        <f t="shared" ref="E42:E52" si="6">ROUND(D42,2)</f>
        <v>0</v>
      </c>
      <c r="F42" s="291"/>
      <c r="G42" s="210">
        <f>September!G42+(E42+F42)</f>
        <v>0</v>
      </c>
      <c r="H42" s="38">
        <f t="shared" ref="H42:H47" si="7">C42-G42</f>
        <v>0</v>
      </c>
      <c r="I42" s="335" t="e">
        <f t="shared" ref="I42:I47" si="8">G42/C42</f>
        <v>#DIV/0!</v>
      </c>
    </row>
    <row r="43" spans="1:10" s="328" customFormat="1" ht="13.8" x14ac:dyDescent="0.25">
      <c r="A43" s="334"/>
      <c r="B43" s="341" t="str">
        <f>'Line Item Budget'!A22</f>
        <v>Contractor 2 (define)</v>
      </c>
      <c r="C43" s="8">
        <f>'Line Item Budget'!D22</f>
        <v>0</v>
      </c>
      <c r="D43" s="332"/>
      <c r="E43" s="405">
        <f t="shared" si="6"/>
        <v>0</v>
      </c>
      <c r="F43" s="291"/>
      <c r="G43" s="210">
        <f>September!G43+(E43+F43)</f>
        <v>0</v>
      </c>
      <c r="H43" s="38">
        <f t="shared" si="7"/>
        <v>0</v>
      </c>
      <c r="I43" s="335" t="e">
        <f t="shared" si="8"/>
        <v>#DIV/0!</v>
      </c>
    </row>
    <row r="44" spans="1:10" s="328" customFormat="1" ht="13.8" x14ac:dyDescent="0.25">
      <c r="A44" s="334"/>
      <c r="B44" s="341" t="str">
        <f>'Line Item Budget'!A23</f>
        <v>Contractor 3 (define)</v>
      </c>
      <c r="C44" s="8">
        <f>'Line Item Budget'!D23</f>
        <v>0</v>
      </c>
      <c r="D44" s="332"/>
      <c r="E44" s="405">
        <f t="shared" si="6"/>
        <v>0</v>
      </c>
      <c r="F44" s="291"/>
      <c r="G44" s="210">
        <f>September!G44+(E44+F44)</f>
        <v>0</v>
      </c>
      <c r="H44" s="38">
        <f t="shared" si="7"/>
        <v>0</v>
      </c>
      <c r="I44" s="335" t="e">
        <f t="shared" si="8"/>
        <v>#DIV/0!</v>
      </c>
    </row>
    <row r="45" spans="1:10" s="328" customFormat="1" ht="13.8" x14ac:dyDescent="0.25">
      <c r="A45" s="334"/>
      <c r="B45" s="341" t="str">
        <f>'Line Item Budget'!A24</f>
        <v>Contractor 4 (define)</v>
      </c>
      <c r="C45" s="8">
        <f>'Line Item Budget'!D24</f>
        <v>0</v>
      </c>
      <c r="D45" s="332"/>
      <c r="E45" s="405">
        <f t="shared" si="6"/>
        <v>0</v>
      </c>
      <c r="F45" s="291"/>
      <c r="G45" s="210">
        <f>September!G45+(E45+F45)</f>
        <v>0</v>
      </c>
      <c r="H45" s="38">
        <f t="shared" si="7"/>
        <v>0</v>
      </c>
      <c r="I45" s="335" t="e">
        <f t="shared" si="8"/>
        <v>#DIV/0!</v>
      </c>
    </row>
    <row r="46" spans="1:10" s="328" customFormat="1" ht="13.8" x14ac:dyDescent="0.25">
      <c r="A46" s="334"/>
      <c r="B46" s="341" t="str">
        <f>'Line Item Budget'!A25</f>
        <v>Contractor 5 (define)</v>
      </c>
      <c r="C46" s="8">
        <f>'Line Item Budget'!D25</f>
        <v>0</v>
      </c>
      <c r="D46" s="332"/>
      <c r="E46" s="405">
        <f t="shared" si="6"/>
        <v>0</v>
      </c>
      <c r="F46" s="291"/>
      <c r="G46" s="210">
        <f>September!G46+(E46+F46)</f>
        <v>0</v>
      </c>
      <c r="H46" s="38">
        <f t="shared" si="7"/>
        <v>0</v>
      </c>
      <c r="I46" s="335" t="e">
        <f t="shared" si="8"/>
        <v>#DIV/0!</v>
      </c>
    </row>
    <row r="47" spans="1:10" s="328" customFormat="1" ht="13.8" x14ac:dyDescent="0.25">
      <c r="A47" s="334"/>
      <c r="B47" s="341" t="str">
        <f>'Line Item Budget'!A26</f>
        <v>Contractor 6 (define)</v>
      </c>
      <c r="C47" s="8">
        <f>'Line Item Budget'!D26</f>
        <v>0</v>
      </c>
      <c r="D47" s="332"/>
      <c r="E47" s="405">
        <f t="shared" si="6"/>
        <v>0</v>
      </c>
      <c r="F47" s="291"/>
      <c r="G47" s="210">
        <f>September!G47+(E47+F47)</f>
        <v>0</v>
      </c>
      <c r="H47" s="38">
        <f t="shared" si="7"/>
        <v>0</v>
      </c>
      <c r="I47" s="335" t="e">
        <f t="shared" si="8"/>
        <v>#DIV/0!</v>
      </c>
    </row>
    <row r="48" spans="1:10" s="328" customFormat="1" ht="28.5" customHeight="1" x14ac:dyDescent="0.3">
      <c r="A48" s="219" t="s">
        <v>204</v>
      </c>
      <c r="B48" s="351"/>
      <c r="C48" s="220"/>
      <c r="D48" s="221"/>
      <c r="E48" s="362"/>
      <c r="F48" s="292"/>
      <c r="G48" s="222"/>
      <c r="H48" s="223"/>
      <c r="I48" s="224"/>
    </row>
    <row r="49" spans="1:10" s="328" customFormat="1" ht="13.8" x14ac:dyDescent="0.25">
      <c r="A49" s="334"/>
      <c r="B49" s="339" t="str">
        <f>'Line Item Budget'!A28</f>
        <v>Subcontract 1 (define)</v>
      </c>
      <c r="C49" s="325">
        <f>'Line Item Budget'!D28</f>
        <v>0</v>
      </c>
      <c r="D49" s="332"/>
      <c r="E49" s="405">
        <f t="shared" si="6"/>
        <v>0</v>
      </c>
      <c r="F49" s="291"/>
      <c r="G49" s="338">
        <f>September!G49+(E49+F49)</f>
        <v>0</v>
      </c>
      <c r="H49" s="329">
        <f>C49-G49</f>
        <v>0</v>
      </c>
      <c r="I49" s="335" t="e">
        <f>G49/C49</f>
        <v>#DIV/0!</v>
      </c>
    </row>
    <row r="50" spans="1:10" s="328" customFormat="1" ht="13.8" x14ac:dyDescent="0.25">
      <c r="A50" s="334"/>
      <c r="B50" s="339" t="str">
        <f>'Line Item Budget'!A29</f>
        <v>Subcontract 2 (define)</v>
      </c>
      <c r="C50" s="325">
        <f>'Line Item Budget'!D29</f>
        <v>0</v>
      </c>
      <c r="D50" s="332"/>
      <c r="E50" s="405">
        <f t="shared" si="6"/>
        <v>0</v>
      </c>
      <c r="F50" s="291"/>
      <c r="G50" s="338">
        <f>September!G50+(E50+F50)</f>
        <v>0</v>
      </c>
      <c r="H50" s="329">
        <f>C50-G50</f>
        <v>0</v>
      </c>
      <c r="I50" s="335" t="e">
        <f>G50/C50</f>
        <v>#DIV/0!</v>
      </c>
    </row>
    <row r="51" spans="1:10" s="328" customFormat="1" ht="13.8" x14ac:dyDescent="0.25">
      <c r="A51" s="334"/>
      <c r="B51" s="339" t="str">
        <f>'Line Item Budget'!A30</f>
        <v>Subcontract 3 (define)</v>
      </c>
      <c r="C51" s="325">
        <f>'Line Item Budget'!D30</f>
        <v>0</v>
      </c>
      <c r="D51" s="332"/>
      <c r="E51" s="405">
        <f t="shared" si="6"/>
        <v>0</v>
      </c>
      <c r="F51" s="291"/>
      <c r="G51" s="338">
        <f>September!G51+(E51+F51)</f>
        <v>0</v>
      </c>
      <c r="H51" s="329">
        <f>C51-G51</f>
        <v>0</v>
      </c>
      <c r="I51" s="335" t="e">
        <f>G51/C51</f>
        <v>#DIV/0!</v>
      </c>
    </row>
    <row r="52" spans="1:10" s="328" customFormat="1" ht="13.8" x14ac:dyDescent="0.25">
      <c r="A52" s="334"/>
      <c r="B52" s="339" t="str">
        <f>'Line Item Budget'!A31</f>
        <v>Subcontract 4 (define)</v>
      </c>
      <c r="C52" s="325">
        <f>'Line Item Budget'!D31</f>
        <v>0</v>
      </c>
      <c r="D52" s="332"/>
      <c r="E52" s="405">
        <f t="shared" si="6"/>
        <v>0</v>
      </c>
      <c r="F52" s="291"/>
      <c r="G52" s="338">
        <f>September!G52+(E52+F52)</f>
        <v>0</v>
      </c>
      <c r="H52" s="329">
        <f>C52-G52</f>
        <v>0</v>
      </c>
      <c r="I52" s="335" t="e">
        <f>G52/C52</f>
        <v>#DIV/0!</v>
      </c>
    </row>
    <row r="53" spans="1:10" s="53" customFormat="1" ht="13.8" x14ac:dyDescent="0.25">
      <c r="A53" s="94"/>
      <c r="B53" s="352" t="s">
        <v>201</v>
      </c>
      <c r="C53" s="32"/>
      <c r="D53" s="34">
        <f>SUM(F42:F52)</f>
        <v>0</v>
      </c>
      <c r="E53" s="320"/>
      <c r="F53" s="293"/>
      <c r="G53" s="294"/>
      <c r="H53" s="295"/>
      <c r="I53" s="95"/>
    </row>
    <row r="54" spans="1:10" s="328" customFormat="1" x14ac:dyDescent="0.3">
      <c r="A54" s="334"/>
      <c r="B54" s="326" t="s">
        <v>205</v>
      </c>
      <c r="C54" s="12">
        <f>SUM(C42:C52)</f>
        <v>0</v>
      </c>
      <c r="D54" s="3">
        <f>SUM(E42:E52)+D53</f>
        <v>0</v>
      </c>
      <c r="E54" s="311"/>
      <c r="F54" s="319"/>
      <c r="G54" s="211">
        <f>SUM(G42:G53)</f>
        <v>0</v>
      </c>
      <c r="H54" s="33">
        <f>SUM(H42:H53)</f>
        <v>0</v>
      </c>
      <c r="I54" s="96" t="e">
        <f>G54/C54</f>
        <v>#DIV/0!</v>
      </c>
      <c r="J54" s="54"/>
    </row>
    <row r="55" spans="1:10" x14ac:dyDescent="0.3">
      <c r="A55" s="86"/>
      <c r="B55" s="350"/>
      <c r="C55" s="15"/>
      <c r="D55" s="289"/>
      <c r="E55" s="289"/>
      <c r="F55" s="290"/>
      <c r="G55" s="50"/>
      <c r="H55" s="50"/>
      <c r="I55" s="85"/>
      <c r="J55" s="55"/>
    </row>
    <row r="56" spans="1:10" ht="28.2" x14ac:dyDescent="0.3">
      <c r="A56" s="568" t="s">
        <v>178</v>
      </c>
      <c r="B56" s="569"/>
      <c r="C56" s="58" t="s">
        <v>158</v>
      </c>
      <c r="D56" s="275" t="s">
        <v>162</v>
      </c>
      <c r="E56" s="322" t="s">
        <v>199</v>
      </c>
      <c r="F56" s="276" t="s">
        <v>200</v>
      </c>
      <c r="G56" s="277" t="s">
        <v>171</v>
      </c>
      <c r="H56" s="278" t="s">
        <v>172</v>
      </c>
      <c r="I56" s="89" t="s">
        <v>173</v>
      </c>
      <c r="J56" s="46"/>
    </row>
    <row r="57" spans="1:10" s="328" customFormat="1" ht="13.8" x14ac:dyDescent="0.25">
      <c r="A57" s="334"/>
      <c r="B57" s="353" t="str">
        <f>'Line Item Budget'!A34</f>
        <v>Rent</v>
      </c>
      <c r="C57" s="8">
        <f>'Line Item Budget'!D34</f>
        <v>0</v>
      </c>
      <c r="D57" s="332"/>
      <c r="E57" s="405">
        <f t="shared" ref="E57:E84" si="9">ROUND(D57,2)</f>
        <v>0</v>
      </c>
      <c r="F57" s="291"/>
      <c r="G57" s="210">
        <f>September!G57+(E57+F57)</f>
        <v>0</v>
      </c>
      <c r="H57" s="38">
        <f>C57-G57</f>
        <v>0</v>
      </c>
      <c r="I57" s="335" t="e">
        <f>G57/C57</f>
        <v>#DIV/0!</v>
      </c>
    </row>
    <row r="58" spans="1:10" s="328" customFormat="1" ht="13.8" x14ac:dyDescent="0.25">
      <c r="A58" s="334"/>
      <c r="B58" s="353" t="str">
        <f>'Line Item Budget'!A35</f>
        <v>Rented Equipment</v>
      </c>
      <c r="C58" s="8">
        <f>'Line Item Budget'!D35</f>
        <v>0</v>
      </c>
      <c r="D58" s="332"/>
      <c r="E58" s="405">
        <f t="shared" si="9"/>
        <v>0</v>
      </c>
      <c r="F58" s="291"/>
      <c r="G58" s="210">
        <f>September!G58+(E58+F58)</f>
        <v>0</v>
      </c>
      <c r="H58" s="38">
        <f t="shared" ref="H58:H59" si="10">C58-G58</f>
        <v>0</v>
      </c>
      <c r="I58" s="335" t="e">
        <f>G58/C58</f>
        <v>#DIV/0!</v>
      </c>
    </row>
    <row r="59" spans="1:10" s="328" customFormat="1" ht="13.8" x14ac:dyDescent="0.25">
      <c r="A59" s="334"/>
      <c r="B59" s="339" t="str">
        <f>'Line Item Budget'!A36</f>
        <v>Utilities</v>
      </c>
      <c r="C59" s="8">
        <f>'Line Item Budget'!D36</f>
        <v>0</v>
      </c>
      <c r="D59" s="332"/>
      <c r="E59" s="405">
        <f t="shared" si="9"/>
        <v>0</v>
      </c>
      <c r="F59" s="291"/>
      <c r="G59" s="210">
        <f>September!G59+(E59+F59)</f>
        <v>0</v>
      </c>
      <c r="H59" s="38">
        <f t="shared" si="10"/>
        <v>0</v>
      </c>
      <c r="I59" s="335" t="e">
        <f t="shared" ref="I59:I84" si="11">G59/C59</f>
        <v>#DIV/0!</v>
      </c>
    </row>
    <row r="60" spans="1:10" s="328" customFormat="1" ht="13.8" x14ac:dyDescent="0.25">
      <c r="A60" s="334"/>
      <c r="B60" s="339" t="str">
        <f>'Line Item Budget'!A37</f>
        <v>Telephone / Internet</v>
      </c>
      <c r="C60" s="8">
        <f>'Line Item Budget'!D37</f>
        <v>0</v>
      </c>
      <c r="D60" s="332"/>
      <c r="E60" s="405">
        <f t="shared" si="9"/>
        <v>0</v>
      </c>
      <c r="F60" s="291"/>
      <c r="G60" s="210">
        <f>September!G60+(E60+F60)</f>
        <v>0</v>
      </c>
      <c r="H60" s="38">
        <f t="shared" ref="H60:H66" si="12">C60-G60</f>
        <v>0</v>
      </c>
      <c r="I60" s="335" t="e">
        <f t="shared" si="11"/>
        <v>#DIV/0!</v>
      </c>
    </row>
    <row r="61" spans="1:10" s="328" customFormat="1" ht="13.8" x14ac:dyDescent="0.25">
      <c r="A61" s="334"/>
      <c r="B61" s="339" t="str">
        <f>'Line Item Budget'!A38</f>
        <v>Security</v>
      </c>
      <c r="C61" s="8">
        <f>'Line Item Budget'!D38</f>
        <v>0</v>
      </c>
      <c r="D61" s="332"/>
      <c r="E61" s="405">
        <f t="shared" si="9"/>
        <v>0</v>
      </c>
      <c r="F61" s="291"/>
      <c r="G61" s="210">
        <f>September!G61+(E61+F61)</f>
        <v>0</v>
      </c>
      <c r="H61" s="38">
        <f t="shared" si="12"/>
        <v>0</v>
      </c>
      <c r="I61" s="335" t="e">
        <f t="shared" si="11"/>
        <v>#DIV/0!</v>
      </c>
    </row>
    <row r="62" spans="1:10" s="328" customFormat="1" ht="13.8" x14ac:dyDescent="0.25">
      <c r="A62" s="334"/>
      <c r="B62" s="339" t="str">
        <f>'Line Item Budget'!A39</f>
        <v>Repair &amp; Maintenance</v>
      </c>
      <c r="C62" s="8">
        <f>'Line Item Budget'!D39</f>
        <v>0</v>
      </c>
      <c r="D62" s="332"/>
      <c r="E62" s="405">
        <f t="shared" si="9"/>
        <v>0</v>
      </c>
      <c r="F62" s="291"/>
      <c r="G62" s="210">
        <f>September!G62+(E62+F62)</f>
        <v>0</v>
      </c>
      <c r="H62" s="38">
        <f t="shared" si="12"/>
        <v>0</v>
      </c>
      <c r="I62" s="335" t="e">
        <f t="shared" si="11"/>
        <v>#DIV/0!</v>
      </c>
    </row>
    <row r="63" spans="1:10" s="328" customFormat="1" ht="13.8" x14ac:dyDescent="0.25">
      <c r="A63" s="334"/>
      <c r="B63" s="339" t="str">
        <f>'Line Item Budget'!A40</f>
        <v>Other (define)</v>
      </c>
      <c r="C63" s="8">
        <f>'Line Item Budget'!D40</f>
        <v>0</v>
      </c>
      <c r="D63" s="332"/>
      <c r="E63" s="405">
        <f t="shared" si="9"/>
        <v>0</v>
      </c>
      <c r="F63" s="291"/>
      <c r="G63" s="210">
        <f>September!G63+(E63+F63)</f>
        <v>0</v>
      </c>
      <c r="H63" s="38">
        <f t="shared" si="12"/>
        <v>0</v>
      </c>
      <c r="I63" s="335" t="e">
        <f t="shared" si="11"/>
        <v>#DIV/0!</v>
      </c>
    </row>
    <row r="64" spans="1:10" s="328" customFormat="1" ht="13.8" x14ac:dyDescent="0.25">
      <c r="A64" s="334"/>
      <c r="B64" s="339" t="str">
        <f>'Line Item Budget'!A41</f>
        <v>Other (define)</v>
      </c>
      <c r="C64" s="8">
        <f>'Line Item Budget'!D41</f>
        <v>0</v>
      </c>
      <c r="D64" s="332"/>
      <c r="E64" s="405">
        <f t="shared" si="9"/>
        <v>0</v>
      </c>
      <c r="F64" s="291"/>
      <c r="G64" s="210">
        <f>September!G64+(E64+F64)</f>
        <v>0</v>
      </c>
      <c r="H64" s="38">
        <f t="shared" si="12"/>
        <v>0</v>
      </c>
      <c r="I64" s="335" t="e">
        <f t="shared" si="11"/>
        <v>#DIV/0!</v>
      </c>
    </row>
    <row r="65" spans="1:9" s="328" customFormat="1" ht="13.8" x14ac:dyDescent="0.25">
      <c r="A65" s="334"/>
      <c r="B65" s="339" t="str">
        <f>'Line Item Budget'!A42</f>
        <v>Other (define)</v>
      </c>
      <c r="C65" s="8">
        <f>'Line Item Budget'!D42</f>
        <v>0</v>
      </c>
      <c r="D65" s="332"/>
      <c r="E65" s="405">
        <f t="shared" si="9"/>
        <v>0</v>
      </c>
      <c r="F65" s="291"/>
      <c r="G65" s="210">
        <f>September!G65+(E65+F65)</f>
        <v>0</v>
      </c>
      <c r="H65" s="38">
        <f t="shared" si="12"/>
        <v>0</v>
      </c>
      <c r="I65" s="335" t="e">
        <f t="shared" si="11"/>
        <v>#DIV/0!</v>
      </c>
    </row>
    <row r="66" spans="1:9" s="328" customFormat="1" thickBot="1" x14ac:dyDescent="0.3">
      <c r="A66" s="334"/>
      <c r="B66" s="344" t="str">
        <f>'Line Item Budget'!A43</f>
        <v>Other (define)</v>
      </c>
      <c r="C66" s="8">
        <f>'Line Item Budget'!D43</f>
        <v>0</v>
      </c>
      <c r="D66" s="333"/>
      <c r="E66" s="405">
        <f t="shared" si="9"/>
        <v>0</v>
      </c>
      <c r="F66" s="296"/>
      <c r="G66" s="210">
        <f>September!G66+(E66+F66)</f>
        <v>0</v>
      </c>
      <c r="H66" s="38">
        <f t="shared" si="12"/>
        <v>0</v>
      </c>
      <c r="I66" s="97" t="e">
        <f t="shared" si="11"/>
        <v>#DIV/0!</v>
      </c>
    </row>
    <row r="67" spans="1:9" s="328" customFormat="1" ht="16.2" thickBot="1" x14ac:dyDescent="0.35">
      <c r="A67" s="74" t="s">
        <v>179</v>
      </c>
      <c r="B67" s="354"/>
      <c r="C67" s="60"/>
      <c r="D67" s="297"/>
      <c r="E67" s="297"/>
      <c r="F67" s="298"/>
      <c r="G67" s="297"/>
      <c r="H67" s="297"/>
      <c r="I67" s="98"/>
    </row>
    <row r="68" spans="1:9" s="328" customFormat="1" ht="13.8" x14ac:dyDescent="0.25">
      <c r="A68" s="334"/>
      <c r="B68" s="353" t="str">
        <f>'Line Item Budget'!A46</f>
        <v>Medical Supplies</v>
      </c>
      <c r="C68" s="325">
        <f>'Line Item Budget'!D46</f>
        <v>0</v>
      </c>
      <c r="D68" s="65"/>
      <c r="E68" s="406">
        <f t="shared" si="9"/>
        <v>0</v>
      </c>
      <c r="F68" s="299"/>
      <c r="G68" s="338">
        <f>September!G68+(E68+F68)</f>
        <v>0</v>
      </c>
      <c r="H68" s="329">
        <f>C68-G68</f>
        <v>0</v>
      </c>
      <c r="I68" s="99" t="e">
        <f t="shared" ref="I68:I75" si="13">G68/C68</f>
        <v>#DIV/0!</v>
      </c>
    </row>
    <row r="69" spans="1:9" s="328" customFormat="1" ht="13.8" x14ac:dyDescent="0.25">
      <c r="A69" s="334"/>
      <c r="B69" s="339" t="str">
        <f>'Line Item Budget'!A47</f>
        <v>Office Supplies</v>
      </c>
      <c r="C69" s="325">
        <f>'Line Item Budget'!D47</f>
        <v>0</v>
      </c>
      <c r="D69" s="332"/>
      <c r="E69" s="406">
        <f t="shared" si="9"/>
        <v>0</v>
      </c>
      <c r="F69" s="291"/>
      <c r="G69" s="338">
        <f>September!G69+(E69+F69)</f>
        <v>0</v>
      </c>
      <c r="H69" s="329">
        <f t="shared" ref="H69:H75" si="14">C69-G69</f>
        <v>0</v>
      </c>
      <c r="I69" s="335" t="e">
        <f t="shared" si="13"/>
        <v>#DIV/0!</v>
      </c>
    </row>
    <row r="70" spans="1:9" s="328" customFormat="1" ht="13.8" x14ac:dyDescent="0.25">
      <c r="A70" s="334"/>
      <c r="B70" s="339" t="str">
        <f>'Line Item Budget'!A48</f>
        <v>Patient Education Materials</v>
      </c>
      <c r="C70" s="325">
        <f>'Line Item Budget'!D48</f>
        <v>0</v>
      </c>
      <c r="D70" s="332"/>
      <c r="E70" s="406">
        <f t="shared" si="9"/>
        <v>0</v>
      </c>
      <c r="F70" s="291"/>
      <c r="G70" s="338">
        <f>September!G70+(E70+F70)</f>
        <v>0</v>
      </c>
      <c r="H70" s="329">
        <f t="shared" si="14"/>
        <v>0</v>
      </c>
      <c r="I70" s="335" t="e">
        <f t="shared" si="13"/>
        <v>#DIV/0!</v>
      </c>
    </row>
    <row r="71" spans="1:9" s="328" customFormat="1" ht="13.8" x14ac:dyDescent="0.25">
      <c r="A71" s="334"/>
      <c r="B71" s="339" t="str">
        <f>'Line Item Budget'!A49</f>
        <v>Postage and Delivery</v>
      </c>
      <c r="C71" s="325">
        <f>'Line Item Budget'!D49</f>
        <v>0</v>
      </c>
      <c r="D71" s="332"/>
      <c r="E71" s="406">
        <f t="shared" si="9"/>
        <v>0</v>
      </c>
      <c r="F71" s="291"/>
      <c r="G71" s="338">
        <f>September!G71+(E71+F71)</f>
        <v>0</v>
      </c>
      <c r="H71" s="329">
        <f t="shared" si="14"/>
        <v>0</v>
      </c>
      <c r="I71" s="335" t="e">
        <f t="shared" si="13"/>
        <v>#DIV/0!</v>
      </c>
    </row>
    <row r="72" spans="1:9" s="328" customFormat="1" ht="13.8" x14ac:dyDescent="0.25">
      <c r="A72" s="334"/>
      <c r="B72" s="344" t="str">
        <f>'Line Item Budget'!A50</f>
        <v>Other (define)</v>
      </c>
      <c r="C72" s="325">
        <f>'Line Item Budget'!D50</f>
        <v>0</v>
      </c>
      <c r="D72" s="333"/>
      <c r="E72" s="406">
        <f t="shared" si="9"/>
        <v>0</v>
      </c>
      <c r="F72" s="296"/>
      <c r="G72" s="338">
        <f>September!G72+(E72+F72)</f>
        <v>0</v>
      </c>
      <c r="H72" s="329">
        <f t="shared" si="14"/>
        <v>0</v>
      </c>
      <c r="I72" s="97" t="e">
        <f t="shared" si="13"/>
        <v>#DIV/0!</v>
      </c>
    </row>
    <row r="73" spans="1:9" s="328" customFormat="1" ht="13.8" x14ac:dyDescent="0.25">
      <c r="A73" s="334"/>
      <c r="B73" s="344" t="str">
        <f>'Line Item Budget'!A51</f>
        <v>Other (define)</v>
      </c>
      <c r="C73" s="325">
        <f>'Line Item Budget'!D51</f>
        <v>0</v>
      </c>
      <c r="D73" s="333"/>
      <c r="E73" s="406">
        <f t="shared" si="9"/>
        <v>0</v>
      </c>
      <c r="F73" s="296"/>
      <c r="G73" s="338">
        <f>September!G73+(E73+F73)</f>
        <v>0</v>
      </c>
      <c r="H73" s="329">
        <f t="shared" si="14"/>
        <v>0</v>
      </c>
      <c r="I73" s="97" t="e">
        <f t="shared" si="13"/>
        <v>#DIV/0!</v>
      </c>
    </row>
    <row r="74" spans="1:9" s="328" customFormat="1" ht="13.8" x14ac:dyDescent="0.25">
      <c r="A74" s="334"/>
      <c r="B74" s="344" t="str">
        <f>'Line Item Budget'!A52</f>
        <v>Other (define)</v>
      </c>
      <c r="C74" s="325">
        <f>'Line Item Budget'!D52</f>
        <v>0</v>
      </c>
      <c r="D74" s="333"/>
      <c r="E74" s="406">
        <f t="shared" si="9"/>
        <v>0</v>
      </c>
      <c r="F74" s="296"/>
      <c r="G74" s="338">
        <f>September!G74+(E74+F74)</f>
        <v>0</v>
      </c>
      <c r="H74" s="329">
        <f t="shared" si="14"/>
        <v>0</v>
      </c>
      <c r="I74" s="97" t="e">
        <f t="shared" si="13"/>
        <v>#DIV/0!</v>
      </c>
    </row>
    <row r="75" spans="1:9" s="328" customFormat="1" thickBot="1" x14ac:dyDescent="0.3">
      <c r="A75" s="334"/>
      <c r="B75" s="344" t="str">
        <f>'Line Item Budget'!A53</f>
        <v>Other (define)</v>
      </c>
      <c r="C75" s="325">
        <f>'Line Item Budget'!D53</f>
        <v>0</v>
      </c>
      <c r="D75" s="333"/>
      <c r="E75" s="406">
        <f t="shared" si="9"/>
        <v>0</v>
      </c>
      <c r="F75" s="296"/>
      <c r="G75" s="338">
        <f>September!G75+(E75+F75)</f>
        <v>0</v>
      </c>
      <c r="H75" s="329">
        <f t="shared" si="14"/>
        <v>0</v>
      </c>
      <c r="I75" s="97" t="e">
        <f t="shared" si="13"/>
        <v>#DIV/0!</v>
      </c>
    </row>
    <row r="76" spans="1:9" s="328" customFormat="1" ht="16.2" thickBot="1" x14ac:dyDescent="0.35">
      <c r="A76" s="61" t="s">
        <v>180</v>
      </c>
      <c r="B76" s="355"/>
      <c r="C76" s="62"/>
      <c r="D76" s="300"/>
      <c r="E76" s="300"/>
      <c r="F76" s="301"/>
      <c r="G76" s="300"/>
      <c r="H76" s="300"/>
      <c r="I76" s="100"/>
    </row>
    <row r="77" spans="1:9" s="328" customFormat="1" ht="13.8" x14ac:dyDescent="0.25">
      <c r="A77" s="334"/>
      <c r="B77" s="353" t="str">
        <f>'Line Item Budget'!A56</f>
        <v>Travel</v>
      </c>
      <c r="C77" s="325">
        <f>'Line Item Budget'!D56</f>
        <v>0</v>
      </c>
      <c r="D77" s="65"/>
      <c r="E77" s="406">
        <f t="shared" si="9"/>
        <v>0</v>
      </c>
      <c r="F77" s="299"/>
      <c r="G77" s="338">
        <f>September!G77+(E77+F77)</f>
        <v>0</v>
      </c>
      <c r="H77" s="329">
        <f>C77-G77</f>
        <v>0</v>
      </c>
      <c r="I77" s="99" t="e">
        <f t="shared" si="11"/>
        <v>#DIV/0!</v>
      </c>
    </row>
    <row r="78" spans="1:9" s="328" customFormat="1" ht="13.8" x14ac:dyDescent="0.25">
      <c r="A78" s="334"/>
      <c r="B78" s="339" t="str">
        <f>'Line Item Budget'!A57</f>
        <v>Staff Development</v>
      </c>
      <c r="C78" s="325">
        <f>'Line Item Budget'!D57</f>
        <v>0</v>
      </c>
      <c r="D78" s="332"/>
      <c r="E78" s="406">
        <f t="shared" si="9"/>
        <v>0</v>
      </c>
      <c r="F78" s="291"/>
      <c r="G78" s="338">
        <f>September!G78+(E78+F78)</f>
        <v>0</v>
      </c>
      <c r="H78" s="329">
        <f t="shared" ref="H78:H84" si="15">C78-G78</f>
        <v>0</v>
      </c>
      <c r="I78" s="335" t="e">
        <f t="shared" si="11"/>
        <v>#DIV/0!</v>
      </c>
    </row>
    <row r="79" spans="1:9" s="328" customFormat="1" ht="13.8" x14ac:dyDescent="0.25">
      <c r="A79" s="334"/>
      <c r="B79" s="339" t="str">
        <f>'Line Item Budget'!A58</f>
        <v>Marketing-Community Awareness</v>
      </c>
      <c r="C79" s="325">
        <f>'Line Item Budget'!D58</f>
        <v>0</v>
      </c>
      <c r="D79" s="332"/>
      <c r="E79" s="406">
        <f t="shared" si="9"/>
        <v>0</v>
      </c>
      <c r="F79" s="291"/>
      <c r="G79" s="338">
        <f>September!G79+(E79+F79)</f>
        <v>0</v>
      </c>
      <c r="H79" s="329">
        <f t="shared" si="15"/>
        <v>0</v>
      </c>
      <c r="I79" s="335" t="e">
        <f t="shared" si="11"/>
        <v>#DIV/0!</v>
      </c>
    </row>
    <row r="80" spans="1:9" s="328" customFormat="1" ht="27.6" x14ac:dyDescent="0.25">
      <c r="A80" s="334"/>
      <c r="B80" s="339" t="str">
        <f>'Line Item Budget'!A59</f>
        <v>Professional Services (Legal, IT, Accounting, Payroll)</v>
      </c>
      <c r="C80" s="325">
        <f>'Line Item Budget'!D59</f>
        <v>0</v>
      </c>
      <c r="D80" s="332"/>
      <c r="E80" s="406">
        <f t="shared" si="9"/>
        <v>0</v>
      </c>
      <c r="F80" s="291"/>
      <c r="G80" s="338">
        <f>September!G80+(E80+F80)</f>
        <v>0</v>
      </c>
      <c r="H80" s="329">
        <f t="shared" si="15"/>
        <v>0</v>
      </c>
      <c r="I80" s="335" t="e">
        <f t="shared" si="11"/>
        <v>#DIV/0!</v>
      </c>
    </row>
    <row r="81" spans="1:10" s="328" customFormat="1" ht="13.8" x14ac:dyDescent="0.25">
      <c r="A81" s="334"/>
      <c r="B81" s="339" t="str">
        <f>'Line Item Budget'!A60</f>
        <v xml:space="preserve">Dues &amp; Subscriptions </v>
      </c>
      <c r="C81" s="325">
        <f>'Line Item Budget'!D60</f>
        <v>0</v>
      </c>
      <c r="D81" s="332"/>
      <c r="E81" s="406">
        <f t="shared" si="9"/>
        <v>0</v>
      </c>
      <c r="F81" s="291"/>
      <c r="G81" s="338">
        <f>September!G81+(E81+F81)</f>
        <v>0</v>
      </c>
      <c r="H81" s="329">
        <f t="shared" si="15"/>
        <v>0</v>
      </c>
      <c r="I81" s="335" t="e">
        <f t="shared" si="11"/>
        <v>#DIV/0!</v>
      </c>
    </row>
    <row r="82" spans="1:10" s="328" customFormat="1" ht="13.8" x14ac:dyDescent="0.25">
      <c r="A82" s="334"/>
      <c r="B82" s="339" t="str">
        <f>'Line Item Budget'!A61</f>
        <v>TPC Licensing Fee</v>
      </c>
      <c r="C82" s="325">
        <f>'Line Item Budget'!D61</f>
        <v>3000</v>
      </c>
      <c r="D82" s="332"/>
      <c r="E82" s="406">
        <f t="shared" si="9"/>
        <v>0</v>
      </c>
      <c r="F82" s="291"/>
      <c r="G82" s="338">
        <f>September!G82+(E82+F82)</f>
        <v>0</v>
      </c>
      <c r="H82" s="329">
        <f t="shared" si="15"/>
        <v>3000</v>
      </c>
      <c r="I82" s="335">
        <f t="shared" si="11"/>
        <v>0</v>
      </c>
    </row>
    <row r="83" spans="1:10" s="328" customFormat="1" ht="13.8" x14ac:dyDescent="0.25">
      <c r="A83" s="334"/>
      <c r="B83" s="339" t="str">
        <f>'Line Item Budget'!A62</f>
        <v>Other (define)</v>
      </c>
      <c r="C83" s="325">
        <f>'Line Item Budget'!D62</f>
        <v>0</v>
      </c>
      <c r="D83" s="332"/>
      <c r="E83" s="406">
        <f t="shared" si="9"/>
        <v>0</v>
      </c>
      <c r="F83" s="291"/>
      <c r="G83" s="338">
        <f>September!G83+(E83+F83)</f>
        <v>0</v>
      </c>
      <c r="H83" s="329">
        <f t="shared" si="15"/>
        <v>0</v>
      </c>
      <c r="I83" s="335" t="e">
        <f t="shared" si="11"/>
        <v>#DIV/0!</v>
      </c>
    </row>
    <row r="84" spans="1:10" s="328" customFormat="1" ht="13.8" x14ac:dyDescent="0.25">
      <c r="A84" s="334"/>
      <c r="B84" s="339" t="str">
        <f>'Line Item Budget'!A63</f>
        <v>Other (define)</v>
      </c>
      <c r="C84" s="325">
        <f>'Line Item Budget'!D63</f>
        <v>0</v>
      </c>
      <c r="D84" s="332"/>
      <c r="E84" s="406">
        <f t="shared" si="9"/>
        <v>0</v>
      </c>
      <c r="F84" s="291"/>
      <c r="G84" s="338">
        <f>September!G84+(E84+F84)</f>
        <v>0</v>
      </c>
      <c r="H84" s="329">
        <f t="shared" si="15"/>
        <v>0</v>
      </c>
      <c r="I84" s="335" t="e">
        <f t="shared" si="11"/>
        <v>#DIV/0!</v>
      </c>
    </row>
    <row r="85" spans="1:10" s="328" customFormat="1" ht="13.8" x14ac:dyDescent="0.25">
      <c r="A85" s="334"/>
      <c r="B85" s="356" t="s">
        <v>201</v>
      </c>
      <c r="C85" s="32"/>
      <c r="D85" s="42">
        <f>SUM(F57:F84)</f>
        <v>0</v>
      </c>
      <c r="E85" s="316"/>
      <c r="F85" s="213"/>
      <c r="G85" s="39"/>
      <c r="H85" s="39"/>
      <c r="I85" s="101"/>
      <c r="J85" s="56"/>
    </row>
    <row r="86" spans="1:10" s="328" customFormat="1" ht="13.8" x14ac:dyDescent="0.25">
      <c r="A86" s="334"/>
      <c r="B86" s="330" t="s">
        <v>206</v>
      </c>
      <c r="C86" s="10">
        <f>SUM(C57:C84)</f>
        <v>3000</v>
      </c>
      <c r="D86" s="11">
        <f>SUM(E57:E84)+D85</f>
        <v>0</v>
      </c>
      <c r="E86" s="312"/>
      <c r="F86" s="314"/>
      <c r="G86" s="212">
        <f>SUM(G57:G85)</f>
        <v>0</v>
      </c>
      <c r="H86" s="40">
        <f>SUM(H57:H85)</f>
        <v>3000</v>
      </c>
      <c r="I86" s="102">
        <f>G86/C86</f>
        <v>0</v>
      </c>
      <c r="J86" s="56"/>
    </row>
    <row r="87" spans="1:10" s="56" customFormat="1" ht="13.8" x14ac:dyDescent="0.25">
      <c r="A87" s="103"/>
      <c r="B87" s="331"/>
      <c r="C87" s="4"/>
      <c r="D87" s="5"/>
      <c r="E87" s="6"/>
      <c r="F87" s="57"/>
      <c r="G87" s="57"/>
      <c r="H87" s="57"/>
      <c r="I87" s="104"/>
    </row>
    <row r="88" spans="1:10" s="56" customFormat="1" ht="13.8" x14ac:dyDescent="0.25">
      <c r="A88" s="103"/>
      <c r="B88" s="331"/>
      <c r="C88" s="4"/>
      <c r="D88" s="6"/>
      <c r="E88" s="6"/>
      <c r="F88" s="57"/>
      <c r="G88" s="57"/>
      <c r="H88" s="57"/>
      <c r="I88" s="104"/>
    </row>
    <row r="89" spans="1:10" s="56" customFormat="1" ht="15" customHeight="1" x14ac:dyDescent="0.25">
      <c r="A89" s="561"/>
      <c r="B89" s="562"/>
      <c r="C89" s="562"/>
      <c r="D89" s="562"/>
      <c r="E89" s="562"/>
      <c r="F89" s="562"/>
      <c r="G89" s="562"/>
      <c r="H89" s="562"/>
      <c r="I89" s="563"/>
    </row>
    <row r="90" spans="1:10" s="328" customFormat="1" ht="28.2" x14ac:dyDescent="0.3">
      <c r="A90" s="550" t="s">
        <v>181</v>
      </c>
      <c r="B90" s="551"/>
      <c r="C90" s="58" t="s">
        <v>158</v>
      </c>
      <c r="D90" s="58" t="s">
        <v>162</v>
      </c>
      <c r="E90" s="322" t="s">
        <v>199</v>
      </c>
      <c r="F90" s="208" t="s">
        <v>200</v>
      </c>
      <c r="G90" s="205" t="s">
        <v>171</v>
      </c>
      <c r="H90" s="59" t="s">
        <v>172</v>
      </c>
      <c r="I90" s="89" t="s">
        <v>173</v>
      </c>
    </row>
    <row r="91" spans="1:10" s="328" customFormat="1" ht="13.8" x14ac:dyDescent="0.25">
      <c r="A91" s="334"/>
      <c r="B91" s="342" t="str">
        <f>'Line Item Budget'!A66</f>
        <v>Define -</v>
      </c>
      <c r="C91" s="8">
        <f>'Line Item Budget'!D66</f>
        <v>0</v>
      </c>
      <c r="D91" s="332"/>
      <c r="E91" s="361">
        <f t="shared" ref="E91:E96" si="16">ROUND(D91,2)</f>
        <v>0</v>
      </c>
      <c r="F91" s="291"/>
      <c r="G91" s="210">
        <f>September!G91+(E91+F91)</f>
        <v>0</v>
      </c>
      <c r="H91" s="38">
        <f t="shared" ref="H91:H96" si="17">C91-G91</f>
        <v>0</v>
      </c>
      <c r="I91" s="105" t="e">
        <f t="shared" ref="I91:I96" si="18">G91/C91</f>
        <v>#DIV/0!</v>
      </c>
    </row>
    <row r="92" spans="1:10" s="328" customFormat="1" ht="13.8" x14ac:dyDescent="0.25">
      <c r="A92" s="334"/>
      <c r="B92" s="343" t="str">
        <f>'Line Item Budget'!A67</f>
        <v>Define -</v>
      </c>
      <c r="C92" s="8">
        <f>'Line Item Budget'!D67</f>
        <v>0</v>
      </c>
      <c r="D92" s="332"/>
      <c r="E92" s="361">
        <f t="shared" si="16"/>
        <v>0</v>
      </c>
      <c r="F92" s="291"/>
      <c r="G92" s="210">
        <f>September!G92+(E92+F92)</f>
        <v>0</v>
      </c>
      <c r="H92" s="38">
        <f t="shared" si="17"/>
        <v>0</v>
      </c>
      <c r="I92" s="105" t="e">
        <f t="shared" si="18"/>
        <v>#DIV/0!</v>
      </c>
    </row>
    <row r="93" spans="1:10" s="328" customFormat="1" ht="13.8" x14ac:dyDescent="0.25">
      <c r="A93" s="334"/>
      <c r="B93" s="343" t="str">
        <f>'Line Item Budget'!A68</f>
        <v>Define -</v>
      </c>
      <c r="C93" s="8">
        <f>'Line Item Budget'!D68</f>
        <v>0</v>
      </c>
      <c r="D93" s="332"/>
      <c r="E93" s="361">
        <f t="shared" si="16"/>
        <v>0</v>
      </c>
      <c r="F93" s="291"/>
      <c r="G93" s="210">
        <f>September!G93+(E93+F93)</f>
        <v>0</v>
      </c>
      <c r="H93" s="38">
        <f t="shared" si="17"/>
        <v>0</v>
      </c>
      <c r="I93" s="105" t="e">
        <f t="shared" si="18"/>
        <v>#DIV/0!</v>
      </c>
    </row>
    <row r="94" spans="1:10" s="328" customFormat="1" ht="13.8" x14ac:dyDescent="0.25">
      <c r="A94" s="334"/>
      <c r="B94" s="343" t="str">
        <f>'Line Item Budget'!A69</f>
        <v>Define -</v>
      </c>
      <c r="C94" s="8">
        <f>'Line Item Budget'!D69</f>
        <v>0</v>
      </c>
      <c r="D94" s="332"/>
      <c r="E94" s="361">
        <f t="shared" si="16"/>
        <v>0</v>
      </c>
      <c r="F94" s="291"/>
      <c r="G94" s="210">
        <f>September!G94+(E94+F94)</f>
        <v>0</v>
      </c>
      <c r="H94" s="38">
        <f t="shared" si="17"/>
        <v>0</v>
      </c>
      <c r="I94" s="105" t="e">
        <f t="shared" si="18"/>
        <v>#DIV/0!</v>
      </c>
    </row>
    <row r="95" spans="1:10" s="328" customFormat="1" ht="13.8" x14ac:dyDescent="0.25">
      <c r="A95" s="334"/>
      <c r="B95" s="343" t="str">
        <f>'Line Item Budget'!A70</f>
        <v>Define -</v>
      </c>
      <c r="C95" s="8">
        <f>'Line Item Budget'!D70</f>
        <v>0</v>
      </c>
      <c r="D95" s="332"/>
      <c r="E95" s="361">
        <f t="shared" si="16"/>
        <v>0</v>
      </c>
      <c r="F95" s="291"/>
      <c r="G95" s="210">
        <f>September!G95+(E95+F95)</f>
        <v>0</v>
      </c>
      <c r="H95" s="38">
        <f t="shared" si="17"/>
        <v>0</v>
      </c>
      <c r="I95" s="105" t="e">
        <f t="shared" si="18"/>
        <v>#DIV/0!</v>
      </c>
    </row>
    <row r="96" spans="1:10" s="328" customFormat="1" ht="13.8" x14ac:dyDescent="0.25">
      <c r="A96" s="334"/>
      <c r="B96" s="343" t="str">
        <f>'Line Item Budget'!A71</f>
        <v>Define -</v>
      </c>
      <c r="C96" s="8">
        <f>'Line Item Budget'!D71</f>
        <v>0</v>
      </c>
      <c r="D96" s="332"/>
      <c r="E96" s="361">
        <f t="shared" si="16"/>
        <v>0</v>
      </c>
      <c r="F96" s="291"/>
      <c r="G96" s="210">
        <f>September!G96+(E96+F96)</f>
        <v>0</v>
      </c>
      <c r="H96" s="38">
        <f t="shared" si="17"/>
        <v>0</v>
      </c>
      <c r="I96" s="105" t="e">
        <f t="shared" si="18"/>
        <v>#DIV/0!</v>
      </c>
    </row>
    <row r="97" spans="1:10" s="328" customFormat="1" x14ac:dyDescent="0.3">
      <c r="A97" s="334"/>
      <c r="B97" s="357" t="s">
        <v>201</v>
      </c>
      <c r="C97" s="32"/>
      <c r="D97" s="42">
        <f>SUM(F91:F96)</f>
        <v>0</v>
      </c>
      <c r="E97" s="316"/>
      <c r="F97" s="302"/>
      <c r="G97" s="39"/>
      <c r="H97" s="39"/>
      <c r="I97" s="101"/>
    </row>
    <row r="98" spans="1:10" s="328" customFormat="1" x14ac:dyDescent="0.3">
      <c r="A98" s="334"/>
      <c r="B98" s="330" t="s">
        <v>207</v>
      </c>
      <c r="C98" s="17">
        <f>SUM(C91:C96)</f>
        <v>0</v>
      </c>
      <c r="D98" s="16">
        <f>SUM(E91:E96)+D97</f>
        <v>0</v>
      </c>
      <c r="E98" s="313"/>
      <c r="F98" s="314"/>
      <c r="G98" s="212">
        <f>SUM(G91:G96)</f>
        <v>0</v>
      </c>
      <c r="H98" s="40">
        <f>SUM(H91:H96)</f>
        <v>0</v>
      </c>
      <c r="I98" s="102" t="e">
        <f>G98/C98</f>
        <v>#DIV/0!</v>
      </c>
      <c r="J98" s="37"/>
    </row>
    <row r="99" spans="1:10" x14ac:dyDescent="0.3">
      <c r="A99" s="86"/>
      <c r="B99" s="358"/>
      <c r="C99" s="84"/>
      <c r="D99" s="50"/>
      <c r="E99" s="50"/>
      <c r="F99" s="46"/>
      <c r="G99" s="46"/>
      <c r="H99" s="46"/>
      <c r="I99" s="85"/>
    </row>
    <row r="100" spans="1:10" ht="19.2" thickBot="1" x14ac:dyDescent="0.5">
      <c r="A100" s="106"/>
      <c r="B100" s="359" t="s">
        <v>208</v>
      </c>
      <c r="C100" s="107">
        <f>C25+C39+C54+C86+C98</f>
        <v>3000</v>
      </c>
      <c r="D100" s="108"/>
      <c r="E100" s="108"/>
      <c r="F100" s="109"/>
      <c r="G100" s="109"/>
      <c r="H100" s="109"/>
      <c r="I100" s="110"/>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04" priority="45" operator="lessThan">
      <formula>0</formula>
    </cfRule>
  </conditionalFormatting>
  <conditionalFormatting sqref="H25:H26">
    <cfRule type="cellIs" dxfId="403" priority="44" operator="lessThan">
      <formula>0</formula>
    </cfRule>
  </conditionalFormatting>
  <conditionalFormatting sqref="H57:H66">
    <cfRule type="cellIs" dxfId="402" priority="26" operator="lessThan">
      <formula>0</formula>
    </cfRule>
  </conditionalFormatting>
  <conditionalFormatting sqref="H91:H96">
    <cfRule type="cellIs" dxfId="401" priority="15" operator="lessThan">
      <formula>0</formula>
    </cfRule>
    <cfRule type="cellIs" dxfId="400" priority="20" operator="lessThan">
      <formula>0</formula>
    </cfRule>
    <cfRule type="cellIs" dxfId="399" priority="24" operator="lessThan">
      <formula>0</formula>
    </cfRule>
  </conditionalFormatting>
  <conditionalFormatting sqref="I91:I96">
    <cfRule type="cellIs" dxfId="398" priority="16" operator="greaterThan">
      <formula>1</formula>
    </cfRule>
    <cfRule type="cellIs" dxfId="397" priority="21" operator="greaterThan">
      <formula>1</formula>
    </cfRule>
  </conditionalFormatting>
  <conditionalFormatting sqref="H14:H23">
    <cfRule type="cellIs" dxfId="396" priority="9" operator="lessThan">
      <formula>0</formula>
    </cfRule>
    <cfRule type="cellIs" dxfId="395" priority="11" operator="lessThan">
      <formula>0</formula>
    </cfRule>
  </conditionalFormatting>
  <conditionalFormatting sqref="H28:H37">
    <cfRule type="cellIs" dxfId="394" priority="7" operator="lessThan">
      <formula>0</formula>
    </cfRule>
  </conditionalFormatting>
  <conditionalFormatting sqref="I50">
    <cfRule type="cellIs" dxfId="393" priority="6" operator="greaterThan">
      <formula>1</formula>
    </cfRule>
  </conditionalFormatting>
  <conditionalFormatting sqref="H50">
    <cfRule type="cellIs" dxfId="392" priority="5" operator="lessThan">
      <formula>0</formula>
    </cfRule>
  </conditionalFormatting>
  <conditionalFormatting sqref="I51">
    <cfRule type="cellIs" dxfId="391" priority="4" operator="greaterThan">
      <formula>1</formula>
    </cfRule>
  </conditionalFormatting>
  <conditionalFormatting sqref="H51">
    <cfRule type="cellIs" dxfId="390" priority="3" operator="lessThan">
      <formula>0</formula>
    </cfRule>
  </conditionalFormatting>
  <conditionalFormatting sqref="I52">
    <cfRule type="cellIs" dxfId="389" priority="2" operator="greaterThan">
      <formula>1</formula>
    </cfRule>
  </conditionalFormatting>
  <conditionalFormatting sqref="H52">
    <cfRule type="cellIs" dxfId="388" priority="1" operator="lessThan">
      <formula>0</formula>
    </cfRule>
  </conditionalFormatting>
  <conditionalFormatting sqref="H35:H38">
    <cfRule type="cellIs" dxfId="387" priority="43" operator="lessThan">
      <formula>0</formula>
    </cfRule>
  </conditionalFormatting>
  <conditionalFormatting sqref="H54">
    <cfRule type="cellIs" dxfId="386" priority="42" operator="lessThan">
      <formula>0</formula>
    </cfRule>
  </conditionalFormatting>
  <conditionalFormatting sqref="C11">
    <cfRule type="cellIs" dxfId="385" priority="19" operator="greaterThan">
      <formula>1</formula>
    </cfRule>
    <cfRule type="cellIs" dxfId="384" priority="23" operator="greaterThan">
      <formula>1</formula>
    </cfRule>
    <cfRule type="cellIs" dxfId="383" priority="41" operator="greaterThan">
      <formula>1</formula>
    </cfRule>
  </conditionalFormatting>
  <conditionalFormatting sqref="I14:I23 I49 I77:I84">
    <cfRule type="cellIs" dxfId="382" priority="40" operator="greaterThan">
      <formula>1</formula>
    </cfRule>
  </conditionalFormatting>
  <conditionalFormatting sqref="I28:I37">
    <cfRule type="cellIs" dxfId="381" priority="18" operator="greaterThan">
      <formula>1</formula>
    </cfRule>
    <cfRule type="cellIs" dxfId="380" priority="39" operator="greaterThan">
      <formula>1</formula>
    </cfRule>
  </conditionalFormatting>
  <conditionalFormatting sqref="I42:I52">
    <cfRule type="cellIs" dxfId="379" priority="17" operator="greaterThan">
      <formula>1</formula>
    </cfRule>
    <cfRule type="cellIs" dxfId="378" priority="22" operator="greaterThan">
      <formula>1</formula>
    </cfRule>
    <cfRule type="cellIs" dxfId="377" priority="28" operator="greaterThan">
      <formula>1</formula>
    </cfRule>
    <cfRule type="cellIs" dxfId="376" priority="37" operator="greaterThan">
      <formula>1</formula>
    </cfRule>
    <cfRule type="cellIs" dxfId="375" priority="38" operator="greaterThan">
      <formula>1</formula>
    </cfRule>
  </conditionalFormatting>
  <conditionalFormatting sqref="I57:I66">
    <cfRule type="cellIs" dxfId="374" priority="34" operator="greaterThan">
      <formula>1</formula>
    </cfRule>
    <cfRule type="cellIs" dxfId="373" priority="36" operator="greaterThan">
      <formula>1</formula>
    </cfRule>
  </conditionalFormatting>
  <conditionalFormatting sqref="I68:I75">
    <cfRule type="cellIs" dxfId="372" priority="32" operator="greaterThan">
      <formula>1</formula>
    </cfRule>
    <cfRule type="cellIs" dxfId="371" priority="33" operator="greaterThan">
      <formula>1</formula>
    </cfRule>
    <cfRule type="cellIs" dxfId="370" priority="35" operator="greaterThan">
      <formula>1</formula>
    </cfRule>
  </conditionalFormatting>
  <conditionalFormatting sqref="H35:H37">
    <cfRule type="cellIs" dxfId="369" priority="8" operator="lessThan">
      <formula>0</formula>
    </cfRule>
    <cfRule type="cellIs" dxfId="368" priority="10" operator="lessThan">
      <formula>0</formula>
    </cfRule>
    <cfRule type="cellIs" dxfId="367" priority="12" operator="lessThan">
      <formula>0</formula>
    </cfRule>
    <cfRule type="cellIs" dxfId="366" priority="13" operator="lessThan">
      <formula>0</formula>
    </cfRule>
    <cfRule type="cellIs" dxfId="365" priority="14" operator="lessThan">
      <formula>0</formula>
    </cfRule>
    <cfRule type="cellIs" dxfId="364" priority="31" operator="greaterThan">
      <formula>$C$28</formula>
    </cfRule>
  </conditionalFormatting>
  <conditionalFormatting sqref="H35:H37">
    <cfRule type="cellIs" dxfId="363" priority="30" operator="lessThan">
      <formula>0</formula>
    </cfRule>
  </conditionalFormatting>
  <conditionalFormatting sqref="H42:H52">
    <cfRule type="cellIs" dxfId="362" priority="27" operator="lessThan">
      <formula>0</formula>
    </cfRule>
    <cfRule type="cellIs" dxfId="361" priority="29" operator="lessThan">
      <formula>0</formula>
    </cfRule>
  </conditionalFormatting>
  <conditionalFormatting sqref="H68:H75">
    <cfRule type="cellIs" dxfId="36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15" ma:contentTypeDescription="Create a new document." ma:contentTypeScope="" ma:versionID="7f764f47899e4c7897a924edc2c0660e">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bd682726a7c0d3463cac8d21d4e8bb71"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189CD2-4F57-4C3E-B7E6-2D718442C0B4}">
  <ds:schemaRefs>
    <ds:schemaRef ds:uri="http://schemas.microsoft.com/sharepoint/v3/contenttype/forms"/>
  </ds:schemaRefs>
</ds:datastoreItem>
</file>

<file path=customXml/itemProps2.xml><?xml version="1.0" encoding="utf-8"?>
<ds:datastoreItem xmlns:ds="http://schemas.openxmlformats.org/officeDocument/2006/customXml" ds:itemID="{90381506-FF46-4B4B-AB72-28426AEF5057}">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2BC17D2-72D9-4148-817B-63D7723B6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Personnel</vt:lpstr>
      <vt:lpstr>Line Item Budget</vt:lpstr>
      <vt:lpstr>Line Items</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Deneen</dc:creator>
  <cp:keywords/>
  <dc:description/>
  <cp:lastModifiedBy>Ramirez, Gretchen A</cp:lastModifiedBy>
  <cp:revision/>
  <dcterms:created xsi:type="dcterms:W3CDTF">2019-02-06T13:28:59Z</dcterms:created>
  <dcterms:modified xsi:type="dcterms:W3CDTF">2022-06-13T17:25:19Z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ies>
</file>