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mc:AlternateContent xmlns:mc="http://schemas.openxmlformats.org/markup-compatibility/2006">
    <mc:Choice Requires="x15">
      <x15ac:absPath xmlns:x15ac="http://schemas.microsoft.com/office/spreadsheetml/2010/11/ac" url="C:\Users\bhflood\Desktop\2018 Block Grant Review\Tools to post\"/>
    </mc:Choice>
  </mc:AlternateContent>
  <bookViews>
    <workbookView xWindow="0" yWindow="0" windowWidth="20490" windowHeight="7470" tabRatio="889" firstSheet="1" activeTab="7"/>
  </bookViews>
  <sheets>
    <sheet name="Updates" sheetId="91" state="hidden" r:id="rId1"/>
    <sheet name="Instructions" sheetId="23" r:id="rId2"/>
    <sheet name="Guidelines" sheetId="24" r:id="rId3"/>
    <sheet name="Workbook Set-up" sheetId="1" r:id="rId4"/>
    <sheet name="Data Validation" sheetId="21" state="hidden" r:id="rId5"/>
    <sheet name="County List" sheetId="53" state="hidden" r:id="rId6"/>
    <sheet name="Reviewers" sheetId="81" state="hidden" r:id="rId7"/>
    <sheet name="MH Adult" sheetId="92" r:id="rId8"/>
    <sheet name="SUD Adult" sheetId="93" r:id="rId9"/>
    <sheet name="SAIOP Adult Elig Checklist" sheetId="84" r:id="rId10"/>
    <sheet name="SAIOP Adult ASAM Checklist" sheetId="86" r:id="rId11"/>
    <sheet name="SAIOP Adult" sheetId="65" r:id="rId12"/>
    <sheet name="POC Summary" sheetId="56" r:id="rId13"/>
    <sheet name="OVERALL SUMMARY" sheetId="16" r:id="rId14"/>
    <sheet name="Data Extraction (1)" sheetId="20" r:id="rId15"/>
    <sheet name="Data Extraction (2)" sheetId="80" r:id="rId16"/>
    <sheet name="County" sheetId="82"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_Q4" localSheetId="15" hidden="1">{#N/A,#N/A,FALSE,"Sheet2";#N/A,#N/A,FALSE,"Outcomes";#N/A,#N/A,FALSE,"Outcomes-AP";#N/A,#N/A,FALSE,"Outcomes-AP2";#N/A,#N/A,FALSE,"Outcomes-AP3";#N/A,#N/A,FALSE,"Outcomes-Inst";#N/A,#N/A,FALSE,"Outcomes-Inst2";#N/A,#N/A,FALSE,"Outcomes-Inst3"}</definedName>
    <definedName name="__Q4" localSheetId="4"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16" hidden="1">County!$A$1:$A$101</definedName>
    <definedName name="_xlnm._FilterDatabase" localSheetId="13" hidden="1">'OVERALL SUMMARY'!$M$6:$M$40</definedName>
    <definedName name="_Q4" localSheetId="15" hidden="1">{#N/A,#N/A,FALSE,"Sheet2";#N/A,#N/A,FALSE,"Outcomes";#N/A,#N/A,FALSE,"Outcomes-AP";#N/A,#N/A,FALSE,"Outcomes-AP2";#N/A,#N/A,FALSE,"Outcomes-AP3";#N/A,#N/A,FALSE,"Outcomes-Inst";#N/A,#N/A,FALSE,"Outcomes-Inst2";#N/A,#N/A,FALSE,"Outcomes-Inst3"}</definedName>
    <definedName name="_Q4" localSheetId="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County">'County List'!$A$1:$A$100</definedName>
    <definedName name="CST_ASAM" localSheetId="7">#REF!</definedName>
    <definedName name="CST_ASAM" localSheetId="10">#REF!</definedName>
    <definedName name="CST_ASAM" localSheetId="8">#REF!</definedName>
    <definedName name="CST_ASAM">#REF!</definedName>
    <definedName name="Diagnoses" localSheetId="16">'[4]Diagnosis by Population fy04-05'!$A$2:$AD$512</definedName>
    <definedName name="Diagnoses">'[5]Diagnosis by Population fy04-05'!$A$2:$AD$512</definedName>
    <definedName name="DX" localSheetId="16">'[4]Diagnosis by Population fy04-05'!$A$3:$A$512</definedName>
    <definedName name="DX">'[5]Diagnosis by Population fy04-05'!$A$3:$A$512</definedName>
    <definedName name="FBC_ASAM" localSheetId="7">#REF!</definedName>
    <definedName name="FBC_ASAM" localSheetId="8">#REF!</definedName>
    <definedName name="FBC_ASAM">#REF!</definedName>
    <definedName name="IESummary">'[6]I&amp;E Summary Data'!$A$5:$U$218</definedName>
    <definedName name="LME_MCO" localSheetId="15">'[7]Data Validation'!$A$5:$A$15</definedName>
    <definedName name="LME_MCO">'Data Validation'!$A$5:$A$11</definedName>
    <definedName name="OLE_LINK1" localSheetId="2">Guidelines!#REF!</definedName>
    <definedName name="Outpatient_Adult_ASAM" localSheetId="7">#REF!</definedName>
    <definedName name="Outpatient_Adult_ASAM" localSheetId="8">#REF!</definedName>
    <definedName name="Outpatient_Adult_ASAM">#REF!</definedName>
    <definedName name="_xlnm.Print_Area" localSheetId="1">Instructions!$A$1:$K$108</definedName>
    <definedName name="_xlnm.Print_Area" localSheetId="7">'MH Adult'!$A$1:$DH$70</definedName>
    <definedName name="_xlnm.Print_Area" localSheetId="13">'OVERALL SUMMARY'!$A$1:$L$40</definedName>
    <definedName name="_xlnm.Print_Area" localSheetId="11">'SAIOP Adult'!$A$1:$CS$37</definedName>
    <definedName name="_xlnm.Print_Area" localSheetId="10">'SAIOP Adult ASAM Checklist'!$A$2:$CO$25</definedName>
    <definedName name="_xlnm.Print_Area" localSheetId="9">'SAIOP Adult Elig Checklist'!$A$2:$CO$35</definedName>
    <definedName name="_xlnm.Print_Area" localSheetId="8">'SUD Adult'!$A$1:$DH$70</definedName>
    <definedName name="_xlnm.Print_Area" localSheetId="3">'Workbook Set-up'!$A$3:$B$31</definedName>
    <definedName name="_xlnm.Print_Titles" localSheetId="14">'Data Extraction (1)'!$1:$7</definedName>
    <definedName name="_xlnm.Print_Titles" localSheetId="7">'MH Adult'!$A:$B,'MH Adult'!$1:$13</definedName>
    <definedName name="_xlnm.Print_Titles" localSheetId="13">'OVERALL SUMMARY'!$1:$5</definedName>
    <definedName name="_xlnm.Print_Titles" localSheetId="12">'POC Summary'!$70:$80</definedName>
    <definedName name="_xlnm.Print_Titles" localSheetId="11">'SAIOP Adult'!$A:$B,'SAIOP Adult'!$1:$8</definedName>
    <definedName name="_xlnm.Print_Titles" localSheetId="10">'SAIOP Adult ASAM Checklist'!$A:$C,'SAIOP Adult ASAM Checklist'!$2:$10</definedName>
    <definedName name="_xlnm.Print_Titles" localSheetId="9">'SAIOP Adult Elig Checklist'!$A:$C,'SAIOP Adult Elig Checklist'!$2:$10</definedName>
    <definedName name="_xlnm.Print_Titles" localSheetId="8">'SUD Adult'!$A:$B,'SUD Adult'!$1:$13</definedName>
    <definedName name="_xlnm.Print_Titles" localSheetId="3">'Workbook Set-up'!$4:$15</definedName>
    <definedName name="SAIOP_Adolescent_ASAM" localSheetId="7">#REF!</definedName>
    <definedName name="SAIOP_Adolescent_ASAM" localSheetId="8">#REF!</definedName>
    <definedName name="SAIOP_Adolescent_ASAM">#REF!</definedName>
    <definedName name="SAIOP_Adolescents_ASAM" localSheetId="7">#REF!</definedName>
    <definedName name="SAIOP_Adolescents_ASAM" localSheetId="8">#REF!</definedName>
    <definedName name="SAIOP_Adolescents_ASAM">#REF!</definedName>
    <definedName name="SAIOP_Adult_ASAM" localSheetId="7">#REF!</definedName>
    <definedName name="SAIOP_Adult_ASAM" localSheetId="8">#REF!</definedName>
    <definedName name="SAIOP_Adult_ASAM">#REF!</definedName>
    <definedName name="Service_Category" localSheetId="15">#REF!</definedName>
    <definedName name="Service_Category" localSheetId="7">#REF!</definedName>
    <definedName name="Service_Category" localSheetId="11">#REF!</definedName>
    <definedName name="Service_Category" localSheetId="10">#REF!</definedName>
    <definedName name="Service_Category" localSheetId="9">#REF!</definedName>
    <definedName name="Service_Category" localSheetId="8">#REF!</definedName>
    <definedName name="Service_Category">#REF!</definedName>
    <definedName name="test" localSheetId="15" hidden="1">{#N/A,#N/A,FALSE,"Sheet2";#N/A,#N/A,FALSE,"Outcomes";#N/A,#N/A,FALSE,"Outcomes-AP";#N/A,#N/A,FALSE,"Outcomes-AP2";#N/A,#N/A,FALSE,"Outcomes-AP3";#N/A,#N/A,FALSE,"Outcomes-Inst";#N/A,#N/A,FALSE,"Outcomes-Inst2";#N/A,#N/A,FALSE,"Outcomes-Inst3"}</definedName>
    <definedName name="test" localSheetId="4"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DA57" i="92" l="1"/>
  <c r="CX57" i="92"/>
  <c r="CU57" i="92"/>
  <c r="CR57" i="92"/>
  <c r="CO57" i="92"/>
  <c r="CL57" i="92"/>
  <c r="CI57" i="92"/>
  <c r="CF57" i="92"/>
  <c r="CC57" i="92"/>
  <c r="BZ57" i="92"/>
  <c r="BW57" i="92"/>
  <c r="BT57" i="92"/>
  <c r="BQ57" i="92"/>
  <c r="BN57" i="92"/>
  <c r="BK57" i="92"/>
  <c r="BH57" i="92"/>
  <c r="BE57" i="92"/>
  <c r="BB57" i="92"/>
  <c r="AY57" i="92"/>
  <c r="AV57" i="92"/>
  <c r="AS57" i="92"/>
  <c r="AP57" i="92"/>
  <c r="AM57" i="92"/>
  <c r="AJ57" i="92"/>
  <c r="AG57" i="92"/>
  <c r="AD57" i="92"/>
  <c r="AA57" i="92"/>
  <c r="X57" i="92"/>
  <c r="U57" i="92"/>
  <c r="R57" i="92"/>
  <c r="O57" i="92"/>
  <c r="L57" i="92"/>
  <c r="I57" i="92"/>
  <c r="DA57" i="93"/>
  <c r="CX57" i="93"/>
  <c r="CU57" i="93"/>
  <c r="CR57" i="93"/>
  <c r="CO57" i="93"/>
  <c r="CL57" i="93"/>
  <c r="CI57" i="93"/>
  <c r="CF57" i="93"/>
  <c r="CC57" i="93"/>
  <c r="BZ57" i="93"/>
  <c r="BW57" i="93"/>
  <c r="BT57" i="93"/>
  <c r="BQ57" i="93"/>
  <c r="BN57" i="93"/>
  <c r="BK57" i="93"/>
  <c r="BH57" i="93"/>
  <c r="BE57" i="93"/>
  <c r="BB57" i="93"/>
  <c r="AY57" i="93"/>
  <c r="AV57" i="93"/>
  <c r="AS57" i="93"/>
  <c r="AP57" i="93"/>
  <c r="AM57" i="93"/>
  <c r="AJ57" i="93"/>
  <c r="AG57" i="93"/>
  <c r="AD57" i="93"/>
  <c r="AA57" i="93"/>
  <c r="X57" i="93"/>
  <c r="U57" i="93"/>
  <c r="R57" i="93"/>
  <c r="O57" i="93"/>
  <c r="M34" i="16"/>
  <c r="M35" i="16"/>
  <c r="M36" i="16"/>
  <c r="M37" i="16"/>
  <c r="M38" i="16"/>
  <c r="M39" i="16"/>
  <c r="M40" i="16"/>
  <c r="M33" i="16"/>
  <c r="M24" i="16"/>
  <c r="M25" i="16"/>
  <c r="M26" i="16"/>
  <c r="M27" i="16"/>
  <c r="M28" i="16"/>
  <c r="M29" i="16"/>
  <c r="M30" i="16"/>
  <c r="M31" i="16"/>
  <c r="M32" i="16"/>
  <c r="M18" i="16"/>
  <c r="M19" i="16"/>
  <c r="E101" i="56"/>
  <c r="DA60" i="93"/>
  <c r="CX60" i="93"/>
  <c r="CU60" i="93"/>
  <c r="CR60" i="93"/>
  <c r="CO60" i="93"/>
  <c r="CL60" i="93"/>
  <c r="CI60" i="93"/>
  <c r="CF60" i="93"/>
  <c r="CC60" i="93"/>
  <c r="BZ60" i="93"/>
  <c r="BW60" i="93"/>
  <c r="BT60" i="93"/>
  <c r="BQ60" i="93"/>
  <c r="BN60" i="93"/>
  <c r="BK60" i="93"/>
  <c r="BH60" i="93"/>
  <c r="BE60" i="93"/>
  <c r="BB60" i="93"/>
  <c r="AY60" i="93"/>
  <c r="AV60" i="93"/>
  <c r="AS60" i="93"/>
  <c r="AP60" i="93"/>
  <c r="AM60" i="93"/>
  <c r="AJ60" i="93"/>
  <c r="AG60" i="93"/>
  <c r="AD60" i="93"/>
  <c r="AA60" i="93"/>
  <c r="X60" i="93"/>
  <c r="U60" i="93"/>
  <c r="R60" i="93"/>
  <c r="O60" i="93"/>
  <c r="L60" i="93"/>
  <c r="I60" i="93"/>
  <c r="F60" i="93"/>
  <c r="C60" i="93"/>
  <c r="DA59" i="93"/>
  <c r="DB59" i="93" s="1"/>
  <c r="CX59" i="93"/>
  <c r="CU59" i="93"/>
  <c r="CR59" i="93"/>
  <c r="CO59" i="93"/>
  <c r="CL59" i="93"/>
  <c r="CI59" i="93"/>
  <c r="CF59" i="93"/>
  <c r="CC59" i="93"/>
  <c r="BZ59" i="93"/>
  <c r="BW59" i="93"/>
  <c r="BT59" i="93"/>
  <c r="BQ59" i="93"/>
  <c r="BN59" i="93"/>
  <c r="BK59" i="93"/>
  <c r="BH59" i="93"/>
  <c r="BE59" i="93"/>
  <c r="BB59" i="93"/>
  <c r="AY59" i="93"/>
  <c r="AV59" i="93"/>
  <c r="AS59" i="93"/>
  <c r="AP59" i="93"/>
  <c r="AM59" i="93"/>
  <c r="AJ59" i="93"/>
  <c r="AG59" i="93"/>
  <c r="AD59" i="93"/>
  <c r="AA59" i="93"/>
  <c r="X59" i="93"/>
  <c r="U59" i="93"/>
  <c r="R59" i="93"/>
  <c r="O59" i="93"/>
  <c r="L59" i="93"/>
  <c r="I59" i="93"/>
  <c r="F59" i="93"/>
  <c r="C59" i="93"/>
  <c r="DA58" i="93"/>
  <c r="CX58" i="93"/>
  <c r="CU58" i="93"/>
  <c r="CR58" i="93"/>
  <c r="CO58" i="93"/>
  <c r="CL58" i="93"/>
  <c r="CI58" i="93"/>
  <c r="CF58" i="93"/>
  <c r="CC58" i="93"/>
  <c r="BZ58" i="93"/>
  <c r="BW58" i="93"/>
  <c r="BT58" i="93"/>
  <c r="BQ58" i="93"/>
  <c r="BN58" i="93"/>
  <c r="BK58" i="93"/>
  <c r="BH58" i="93"/>
  <c r="BE58" i="93"/>
  <c r="BB58" i="93"/>
  <c r="AY58" i="93"/>
  <c r="AV58" i="93"/>
  <c r="AS58" i="93"/>
  <c r="AP58" i="93"/>
  <c r="AM58" i="93"/>
  <c r="AJ58" i="93"/>
  <c r="AG58" i="93"/>
  <c r="AD58" i="93"/>
  <c r="AA58" i="93"/>
  <c r="X58" i="93"/>
  <c r="U58" i="93"/>
  <c r="R58" i="93"/>
  <c r="O58" i="93"/>
  <c r="L58" i="93"/>
  <c r="I58" i="93"/>
  <c r="F58" i="93"/>
  <c r="F57" i="93" s="1"/>
  <c r="C58" i="93"/>
  <c r="AX56" i="93"/>
  <c r="AW56" i="93"/>
  <c r="D56" i="93"/>
  <c r="E56" i="93" s="1"/>
  <c r="AX47" i="93"/>
  <c r="AW47" i="93"/>
  <c r="E47" i="93"/>
  <c r="D47" i="93"/>
  <c r="DC46" i="93"/>
  <c r="DB46" i="93"/>
  <c r="CZ46" i="93"/>
  <c r="CY46" i="93"/>
  <c r="CW46" i="93"/>
  <c r="CV46" i="93"/>
  <c r="CT46" i="93"/>
  <c r="CS46" i="93"/>
  <c r="CQ46" i="93"/>
  <c r="CP46" i="93"/>
  <c r="CN46" i="93"/>
  <c r="CM46" i="93"/>
  <c r="CK46" i="93"/>
  <c r="CJ46" i="93"/>
  <c r="CH46" i="93"/>
  <c r="CG46" i="93"/>
  <c r="CE46" i="93"/>
  <c r="CD46" i="93"/>
  <c r="CB46" i="93"/>
  <c r="CA46" i="93"/>
  <c r="BY46" i="93"/>
  <c r="BX46" i="93"/>
  <c r="BV46" i="93"/>
  <c r="BU46" i="93"/>
  <c r="BS46" i="93"/>
  <c r="BR46" i="93"/>
  <c r="BP46" i="93"/>
  <c r="BO46" i="93"/>
  <c r="BM46" i="93"/>
  <c r="BL46" i="93"/>
  <c r="BJ46" i="93"/>
  <c r="BI46" i="93"/>
  <c r="BG46" i="93"/>
  <c r="BF46" i="93"/>
  <c r="BD46" i="93"/>
  <c r="BC46" i="93"/>
  <c r="BA46" i="93"/>
  <c r="AZ46" i="93"/>
  <c r="AX46" i="93"/>
  <c r="AW46" i="93"/>
  <c r="AU46" i="93"/>
  <c r="AT46" i="93"/>
  <c r="AR46" i="93"/>
  <c r="AQ46" i="93"/>
  <c r="AO46" i="93"/>
  <c r="AN46" i="93"/>
  <c r="AL46" i="93"/>
  <c r="AK46" i="93"/>
  <c r="AI46" i="93"/>
  <c r="AH46" i="93"/>
  <c r="AF46" i="93"/>
  <c r="AE46" i="93"/>
  <c r="AC46" i="93"/>
  <c r="AB46" i="93"/>
  <c r="Z46" i="93"/>
  <c r="Y46" i="93"/>
  <c r="W46" i="93"/>
  <c r="V46" i="93"/>
  <c r="T46" i="93"/>
  <c r="S46" i="93"/>
  <c r="Q46" i="93"/>
  <c r="P46" i="93"/>
  <c r="N46" i="93"/>
  <c r="M46" i="93"/>
  <c r="K46" i="93"/>
  <c r="J46" i="93"/>
  <c r="H46" i="93"/>
  <c r="G46" i="93"/>
  <c r="E46" i="93"/>
  <c r="D46" i="93"/>
  <c r="DC45" i="93"/>
  <c r="DB45" i="93"/>
  <c r="CZ45" i="93"/>
  <c r="CY45" i="93"/>
  <c r="CW45" i="93"/>
  <c r="CV45" i="93"/>
  <c r="CT45" i="93"/>
  <c r="CS45" i="93"/>
  <c r="CQ45" i="93"/>
  <c r="CP45" i="93"/>
  <c r="CN45" i="93"/>
  <c r="CM45" i="93"/>
  <c r="CK45" i="93"/>
  <c r="CJ45" i="93"/>
  <c r="CH45" i="93"/>
  <c r="CG45" i="93"/>
  <c r="CE45" i="93"/>
  <c r="CD45" i="93"/>
  <c r="CB45" i="93"/>
  <c r="CA45" i="93"/>
  <c r="BY45" i="93"/>
  <c r="BX45" i="93"/>
  <c r="BV45" i="93"/>
  <c r="BU45" i="93"/>
  <c r="BS45" i="93"/>
  <c r="BR45" i="93"/>
  <c r="BP45" i="93"/>
  <c r="BO45" i="93"/>
  <c r="BM45" i="93"/>
  <c r="BL45" i="93"/>
  <c r="BJ45" i="93"/>
  <c r="BI45" i="93"/>
  <c r="BG45" i="93"/>
  <c r="BF45" i="93"/>
  <c r="BD45" i="93"/>
  <c r="BC45" i="93"/>
  <c r="BA45" i="93"/>
  <c r="AZ45" i="93"/>
  <c r="AX45" i="93"/>
  <c r="AW45" i="93"/>
  <c r="AU45" i="93"/>
  <c r="AT45" i="93"/>
  <c r="AR45" i="93"/>
  <c r="AQ45" i="93"/>
  <c r="AO45" i="93"/>
  <c r="AN45" i="93"/>
  <c r="AL45" i="93"/>
  <c r="AK45" i="93"/>
  <c r="AI45" i="93"/>
  <c r="AH45" i="93"/>
  <c r="AF45" i="93"/>
  <c r="AE45" i="93"/>
  <c r="AC45" i="93"/>
  <c r="AB45" i="93"/>
  <c r="Z45" i="93"/>
  <c r="Y45" i="93"/>
  <c r="W45" i="93"/>
  <c r="V45" i="93"/>
  <c r="T45" i="93"/>
  <c r="S45" i="93"/>
  <c r="Q45" i="93"/>
  <c r="P45" i="93"/>
  <c r="N45" i="93"/>
  <c r="M45" i="93"/>
  <c r="K45" i="93"/>
  <c r="J45" i="93"/>
  <c r="H45" i="93"/>
  <c r="G45" i="93"/>
  <c r="E45" i="93"/>
  <c r="D45" i="93"/>
  <c r="DC44" i="93"/>
  <c r="DB44" i="93"/>
  <c r="CZ44" i="93"/>
  <c r="CY44" i="93"/>
  <c r="CW44" i="93"/>
  <c r="CV44" i="93"/>
  <c r="CT44" i="93"/>
  <c r="CS44" i="93"/>
  <c r="CQ44" i="93"/>
  <c r="CP44" i="93"/>
  <c r="CN44" i="93"/>
  <c r="CM44" i="93"/>
  <c r="CK44" i="93"/>
  <c r="CJ44" i="93"/>
  <c r="CH44" i="93"/>
  <c r="CG44" i="93"/>
  <c r="CE44" i="93"/>
  <c r="CD44" i="93"/>
  <c r="CB44" i="93"/>
  <c r="CA44" i="93"/>
  <c r="BY44" i="93"/>
  <c r="BX44" i="93"/>
  <c r="BV44" i="93"/>
  <c r="BU44" i="93"/>
  <c r="BS44" i="93"/>
  <c r="BR44" i="93"/>
  <c r="BP44" i="93"/>
  <c r="BO44" i="93"/>
  <c r="BM44" i="93"/>
  <c r="BL44" i="93"/>
  <c r="BJ44" i="93"/>
  <c r="BI44" i="93"/>
  <c r="BG44" i="93"/>
  <c r="BF44" i="93"/>
  <c r="BD44" i="93"/>
  <c r="BC44" i="93"/>
  <c r="BA44" i="93"/>
  <c r="AZ44" i="93"/>
  <c r="AX44" i="93"/>
  <c r="AW44" i="93"/>
  <c r="AU44" i="93"/>
  <c r="AT44" i="93"/>
  <c r="AR44" i="93"/>
  <c r="AQ44" i="93"/>
  <c r="AO44" i="93"/>
  <c r="AN44" i="93"/>
  <c r="AL44" i="93"/>
  <c r="AK44" i="93"/>
  <c r="AI44" i="93"/>
  <c r="AH44" i="93"/>
  <c r="AF44" i="93"/>
  <c r="AE44" i="93"/>
  <c r="AC44" i="93"/>
  <c r="AB44" i="93"/>
  <c r="Z44" i="93"/>
  <c r="Y44" i="93"/>
  <c r="W44" i="93"/>
  <c r="V44" i="93"/>
  <c r="T44" i="93"/>
  <c r="S44" i="93"/>
  <c r="Q44" i="93"/>
  <c r="P44" i="93"/>
  <c r="N44" i="93"/>
  <c r="M44" i="93"/>
  <c r="K44" i="93"/>
  <c r="J44" i="93"/>
  <c r="H44" i="93"/>
  <c r="G44" i="93"/>
  <c r="E44" i="93"/>
  <c r="D44" i="93"/>
  <c r="DC43" i="93"/>
  <c r="DB43" i="93"/>
  <c r="CZ43" i="93"/>
  <c r="CY43" i="93"/>
  <c r="CW43" i="93"/>
  <c r="CV43" i="93"/>
  <c r="CT43" i="93"/>
  <c r="CS43" i="93"/>
  <c r="CQ43" i="93"/>
  <c r="CP43" i="93"/>
  <c r="CN43" i="93"/>
  <c r="CM43" i="93"/>
  <c r="CK43" i="93"/>
  <c r="CJ43" i="93"/>
  <c r="CH43" i="93"/>
  <c r="CG43" i="93"/>
  <c r="CE43" i="93"/>
  <c r="CD43" i="93"/>
  <c r="CB43" i="93"/>
  <c r="CA43" i="93"/>
  <c r="BY43" i="93"/>
  <c r="BX43" i="93"/>
  <c r="BV43" i="93"/>
  <c r="BU43" i="93"/>
  <c r="BS43" i="93"/>
  <c r="BR43" i="93"/>
  <c r="BP43" i="93"/>
  <c r="BO43" i="93"/>
  <c r="BM43" i="93"/>
  <c r="BL43" i="93"/>
  <c r="BJ43" i="93"/>
  <c r="BI43" i="93"/>
  <c r="BG43" i="93"/>
  <c r="BF43" i="93"/>
  <c r="BD43" i="93"/>
  <c r="BC43" i="93"/>
  <c r="BA43" i="93"/>
  <c r="AZ43" i="93"/>
  <c r="AX43" i="93"/>
  <c r="AW43" i="93"/>
  <c r="AU43" i="93"/>
  <c r="AT43" i="93"/>
  <c r="AR43" i="93"/>
  <c r="AQ43" i="93"/>
  <c r="AO43" i="93"/>
  <c r="AN43" i="93"/>
  <c r="AL43" i="93"/>
  <c r="AK43" i="93"/>
  <c r="AI43" i="93"/>
  <c r="AH43" i="93"/>
  <c r="AF43" i="93"/>
  <c r="AE43" i="93"/>
  <c r="AC43" i="93"/>
  <c r="AB43" i="93"/>
  <c r="Z43" i="93"/>
  <c r="Y43" i="93"/>
  <c r="W43" i="93"/>
  <c r="V43" i="93"/>
  <c r="T43" i="93"/>
  <c r="S43" i="93"/>
  <c r="Q43" i="93"/>
  <c r="P43" i="93"/>
  <c r="N43" i="93"/>
  <c r="M43" i="93"/>
  <c r="K43" i="93"/>
  <c r="J43" i="93"/>
  <c r="H43" i="93"/>
  <c r="G43" i="93"/>
  <c r="E43" i="93"/>
  <c r="D43" i="93"/>
  <c r="DC42" i="93"/>
  <c r="DB42" i="93"/>
  <c r="CZ42" i="93"/>
  <c r="CY42" i="93"/>
  <c r="CW42" i="93"/>
  <c r="CV42" i="93"/>
  <c r="CT42" i="93"/>
  <c r="CS42" i="93"/>
  <c r="CQ42" i="93"/>
  <c r="CP42" i="93"/>
  <c r="CN42" i="93"/>
  <c r="CM42" i="93"/>
  <c r="CK42" i="93"/>
  <c r="CJ42" i="93"/>
  <c r="CH42" i="93"/>
  <c r="CG42" i="93"/>
  <c r="CE42" i="93"/>
  <c r="CD42" i="93"/>
  <c r="CB42" i="93"/>
  <c r="CA42" i="93"/>
  <c r="BY42" i="93"/>
  <c r="BX42" i="93"/>
  <c r="BV42" i="93"/>
  <c r="BU42" i="93"/>
  <c r="BS42" i="93"/>
  <c r="BR42" i="93"/>
  <c r="BP42" i="93"/>
  <c r="BO42" i="93"/>
  <c r="BM42" i="93"/>
  <c r="BL42" i="93"/>
  <c r="BJ42" i="93"/>
  <c r="BI42" i="93"/>
  <c r="BG42" i="93"/>
  <c r="BF42" i="93"/>
  <c r="BD42" i="93"/>
  <c r="BC42" i="93"/>
  <c r="BA42" i="93"/>
  <c r="AZ42" i="93"/>
  <c r="AX42" i="93"/>
  <c r="AW42" i="93"/>
  <c r="AU42" i="93"/>
  <c r="AT42" i="93"/>
  <c r="AR42" i="93"/>
  <c r="AQ42" i="93"/>
  <c r="AO42" i="93"/>
  <c r="AN42" i="93"/>
  <c r="AL42" i="93"/>
  <c r="AK42" i="93"/>
  <c r="AI42" i="93"/>
  <c r="AH42" i="93"/>
  <c r="AF42" i="93"/>
  <c r="AE42" i="93"/>
  <c r="AC42" i="93"/>
  <c r="AB42" i="93"/>
  <c r="Z42" i="93"/>
  <c r="Y42" i="93"/>
  <c r="W42" i="93"/>
  <c r="V42" i="93"/>
  <c r="T42" i="93"/>
  <c r="S42" i="93"/>
  <c r="Q42" i="93"/>
  <c r="P42" i="93"/>
  <c r="N42" i="93"/>
  <c r="M42" i="93"/>
  <c r="K42" i="93"/>
  <c r="J42" i="93"/>
  <c r="H42" i="93"/>
  <c r="G42" i="93"/>
  <c r="E42" i="93"/>
  <c r="D42" i="93"/>
  <c r="DC41" i="93"/>
  <c r="DB41" i="93"/>
  <c r="CZ41" i="93"/>
  <c r="CY41" i="93"/>
  <c r="CW41" i="93"/>
  <c r="CV41" i="93"/>
  <c r="CT41" i="93"/>
  <c r="CS41" i="93"/>
  <c r="CQ41" i="93"/>
  <c r="CP41" i="93"/>
  <c r="CN41" i="93"/>
  <c r="CM41" i="93"/>
  <c r="CK41" i="93"/>
  <c r="CJ41" i="93"/>
  <c r="CH41" i="93"/>
  <c r="CG41" i="93"/>
  <c r="CE41" i="93"/>
  <c r="CD41" i="93"/>
  <c r="CB41" i="93"/>
  <c r="CA41" i="93"/>
  <c r="BY41" i="93"/>
  <c r="BX41" i="93"/>
  <c r="BV41" i="93"/>
  <c r="BU41" i="93"/>
  <c r="BS41" i="93"/>
  <c r="BR41" i="93"/>
  <c r="BP41" i="93"/>
  <c r="BO41" i="93"/>
  <c r="BM41" i="93"/>
  <c r="BL41" i="93"/>
  <c r="BJ41" i="93"/>
  <c r="BI41" i="93"/>
  <c r="BG41" i="93"/>
  <c r="BF41" i="93"/>
  <c r="BD41" i="93"/>
  <c r="BC41" i="93"/>
  <c r="BA41" i="93"/>
  <c r="AZ41" i="93"/>
  <c r="AX41" i="93"/>
  <c r="AW41" i="93"/>
  <c r="AU41" i="93"/>
  <c r="AT41" i="93"/>
  <c r="AR41" i="93"/>
  <c r="AQ41" i="93"/>
  <c r="AO41" i="93"/>
  <c r="AN41" i="93"/>
  <c r="AL41" i="93"/>
  <c r="AK41" i="93"/>
  <c r="AI41" i="93"/>
  <c r="AH41" i="93"/>
  <c r="AF41" i="93"/>
  <c r="AE41" i="93"/>
  <c r="AC41" i="93"/>
  <c r="AB41" i="93"/>
  <c r="Z41" i="93"/>
  <c r="Y41" i="93"/>
  <c r="W41" i="93"/>
  <c r="V41" i="93"/>
  <c r="T41" i="93"/>
  <c r="S41" i="93"/>
  <c r="Q41" i="93"/>
  <c r="P41" i="93"/>
  <c r="N41" i="93"/>
  <c r="M41" i="93"/>
  <c r="K41" i="93"/>
  <c r="J41" i="93"/>
  <c r="H41" i="93"/>
  <c r="G41" i="93"/>
  <c r="E41" i="93"/>
  <c r="D41" i="93"/>
  <c r="DC40" i="93"/>
  <c r="DB40" i="93"/>
  <c r="CZ40" i="93"/>
  <c r="CY40" i="93"/>
  <c r="CW40" i="93"/>
  <c r="CV40" i="93"/>
  <c r="CT40" i="93"/>
  <c r="CS40" i="93"/>
  <c r="CQ40" i="93"/>
  <c r="CP40" i="93"/>
  <c r="CN40" i="93"/>
  <c r="CM40" i="93"/>
  <c r="CK40" i="93"/>
  <c r="CJ40" i="93"/>
  <c r="CH40" i="93"/>
  <c r="CG40" i="93"/>
  <c r="CE40" i="93"/>
  <c r="CD40" i="93"/>
  <c r="CB40" i="93"/>
  <c r="CA40" i="93"/>
  <c r="BY40" i="93"/>
  <c r="BX40" i="93"/>
  <c r="BV40" i="93"/>
  <c r="BU40" i="93"/>
  <c r="BS40" i="93"/>
  <c r="BR40" i="93"/>
  <c r="BP40" i="93"/>
  <c r="BO40" i="93"/>
  <c r="BM40" i="93"/>
  <c r="BL40" i="93"/>
  <c r="BJ40" i="93"/>
  <c r="BI40" i="93"/>
  <c r="BG40" i="93"/>
  <c r="BF40" i="93"/>
  <c r="BD40" i="93"/>
  <c r="BC40" i="93"/>
  <c r="BA40" i="93"/>
  <c r="AZ40" i="93"/>
  <c r="AX40" i="93"/>
  <c r="AW40" i="93"/>
  <c r="AU40" i="93"/>
  <c r="AT40" i="93"/>
  <c r="AR40" i="93"/>
  <c r="AQ40" i="93"/>
  <c r="AO40" i="93"/>
  <c r="AN40" i="93"/>
  <c r="AL40" i="93"/>
  <c r="AK40" i="93"/>
  <c r="AI40" i="93"/>
  <c r="AH40" i="93"/>
  <c r="AF40" i="93"/>
  <c r="AE40" i="93"/>
  <c r="AC40" i="93"/>
  <c r="AB40" i="93"/>
  <c r="Z40" i="93"/>
  <c r="Y40" i="93"/>
  <c r="W40" i="93"/>
  <c r="V40" i="93"/>
  <c r="T40" i="93"/>
  <c r="S40" i="93"/>
  <c r="Q40" i="93"/>
  <c r="P40" i="93"/>
  <c r="N40" i="93"/>
  <c r="M40" i="93"/>
  <c r="K40" i="93"/>
  <c r="J40" i="93"/>
  <c r="H40" i="93"/>
  <c r="G40" i="93"/>
  <c r="E40" i="93"/>
  <c r="D40" i="93"/>
  <c r="DC39" i="93"/>
  <c r="DB39" i="93"/>
  <c r="CZ39" i="93"/>
  <c r="CX48" i="93" s="1"/>
  <c r="CY39" i="93"/>
  <c r="CW39" i="93"/>
  <c r="CV39" i="93"/>
  <c r="CT39" i="93"/>
  <c r="CS39" i="93"/>
  <c r="CQ39" i="93"/>
  <c r="CP39" i="93"/>
  <c r="CN39" i="93"/>
  <c r="CL48" i="93" s="1"/>
  <c r="CM39" i="93"/>
  <c r="CK39" i="93"/>
  <c r="CJ39" i="93"/>
  <c r="CH39" i="93"/>
  <c r="CF50" i="93" s="1"/>
  <c r="CG39" i="93"/>
  <c r="CE39" i="93"/>
  <c r="CD39" i="93"/>
  <c r="CB39" i="93"/>
  <c r="CA39" i="93"/>
  <c r="BY39" i="93"/>
  <c r="BX39" i="93"/>
  <c r="BV39" i="93"/>
  <c r="BT50" i="93" s="1"/>
  <c r="BU39" i="93"/>
  <c r="BS39" i="93"/>
  <c r="BR39" i="93"/>
  <c r="BP39" i="93"/>
  <c r="BN52" i="93" s="1"/>
  <c r="BO39" i="93"/>
  <c r="BM39" i="93"/>
  <c r="BL39" i="93"/>
  <c r="BJ39" i="93"/>
  <c r="BH53" i="93" s="1"/>
  <c r="BI39" i="93"/>
  <c r="BG39" i="93"/>
  <c r="BF39" i="93"/>
  <c r="BD39" i="93"/>
  <c r="BB48" i="93" s="1"/>
  <c r="BC39" i="93"/>
  <c r="BA39" i="93"/>
  <c r="AZ39" i="93"/>
  <c r="AX39" i="93"/>
  <c r="AV54" i="93" s="1"/>
  <c r="AW39" i="93"/>
  <c r="AU39" i="93"/>
  <c r="AT39" i="93"/>
  <c r="AR39" i="93"/>
  <c r="AP48" i="93" s="1"/>
  <c r="AQ39" i="93"/>
  <c r="AO39" i="93"/>
  <c r="AN39" i="93"/>
  <c r="AL39" i="93"/>
  <c r="AJ50" i="93" s="1"/>
  <c r="AK39" i="93"/>
  <c r="AI39" i="93"/>
  <c r="AH39" i="93"/>
  <c r="AF39" i="93"/>
  <c r="AE39" i="93"/>
  <c r="AC39" i="93"/>
  <c r="AB39" i="93"/>
  <c r="Z39" i="93"/>
  <c r="X54" i="93" s="1"/>
  <c r="Y39" i="93"/>
  <c r="W39" i="93"/>
  <c r="V39" i="93"/>
  <c r="T39" i="93"/>
  <c r="R52" i="93" s="1"/>
  <c r="S39" i="93"/>
  <c r="Q39" i="93"/>
  <c r="P39" i="93"/>
  <c r="N39" i="93"/>
  <c r="L48" i="93" s="1"/>
  <c r="M39" i="93"/>
  <c r="K39" i="93"/>
  <c r="J39" i="93"/>
  <c r="H39" i="93"/>
  <c r="F52" i="93" s="1"/>
  <c r="G39" i="93"/>
  <c r="E39" i="93"/>
  <c r="D39" i="93"/>
  <c r="DB36" i="93"/>
  <c r="DA61" i="93" s="1"/>
  <c r="DB61" i="93" s="1"/>
  <c r="CY36" i="93"/>
  <c r="CX61" i="93" s="1"/>
  <c r="CX67" i="93" s="1"/>
  <c r="CV36" i="93"/>
  <c r="CU61" i="93" s="1"/>
  <c r="CS36" i="93"/>
  <c r="CR61" i="93" s="1"/>
  <c r="CR69" i="93" s="1"/>
  <c r="CP36" i="93"/>
  <c r="CO61" i="93" s="1"/>
  <c r="CM36" i="93"/>
  <c r="CL61" i="93" s="1"/>
  <c r="CL67" i="93" s="1"/>
  <c r="CJ36" i="93"/>
  <c r="CI61" i="93" s="1"/>
  <c r="CG36" i="93"/>
  <c r="CF61" i="93" s="1"/>
  <c r="CD36" i="93"/>
  <c r="CC61" i="93" s="1"/>
  <c r="CA36" i="93"/>
  <c r="BZ61" i="93" s="1"/>
  <c r="BZ67" i="93" s="1"/>
  <c r="BX36" i="93"/>
  <c r="BW61" i="93" s="1"/>
  <c r="BU36" i="93"/>
  <c r="BT61" i="93" s="1"/>
  <c r="BR36" i="93"/>
  <c r="BQ61" i="93" s="1"/>
  <c r="BO36" i="93"/>
  <c r="BN61" i="93" s="1"/>
  <c r="BN67" i="93" s="1"/>
  <c r="BL36" i="93"/>
  <c r="BK61" i="93" s="1"/>
  <c r="BI36" i="93"/>
  <c r="BH61" i="93" s="1"/>
  <c r="BF36" i="93"/>
  <c r="BE61" i="93" s="1"/>
  <c r="BC36" i="93"/>
  <c r="BB61" i="93" s="1"/>
  <c r="BB67" i="93" s="1"/>
  <c r="AZ36" i="93"/>
  <c r="AY61" i="93" s="1"/>
  <c r="AW36" i="93"/>
  <c r="AV61" i="93" s="1"/>
  <c r="AT36" i="93"/>
  <c r="AS61" i="93" s="1"/>
  <c r="AQ36" i="93"/>
  <c r="AP61" i="93" s="1"/>
  <c r="AP67" i="93" s="1"/>
  <c r="AN36" i="93"/>
  <c r="AM61" i="93" s="1"/>
  <c r="AK36" i="93"/>
  <c r="AJ61" i="93" s="1"/>
  <c r="AH36" i="93"/>
  <c r="AG61" i="93" s="1"/>
  <c r="AE36" i="93"/>
  <c r="AD61" i="93" s="1"/>
  <c r="AD67" i="93" s="1"/>
  <c r="AB36" i="93"/>
  <c r="AA61" i="93" s="1"/>
  <c r="Y36" i="93"/>
  <c r="X61" i="93" s="1"/>
  <c r="V36" i="93"/>
  <c r="U61" i="93" s="1"/>
  <c r="S36" i="93"/>
  <c r="R61" i="93" s="1"/>
  <c r="R67" i="93" s="1"/>
  <c r="P36" i="93"/>
  <c r="O61" i="93" s="1"/>
  <c r="M36" i="93"/>
  <c r="L61" i="93" s="1"/>
  <c r="J36" i="93"/>
  <c r="I61" i="93" s="1"/>
  <c r="G36" i="93"/>
  <c r="F61" i="93" s="1"/>
  <c r="D36" i="93"/>
  <c r="C61" i="93" s="1"/>
  <c r="DB30" i="93"/>
  <c r="CY30" i="93"/>
  <c r="CV30" i="93"/>
  <c r="CS30" i="93"/>
  <c r="CP30" i="93"/>
  <c r="CM30" i="93"/>
  <c r="CJ30" i="93"/>
  <c r="CG30" i="93"/>
  <c r="CD30" i="93"/>
  <c r="CA30" i="93"/>
  <c r="BX30" i="93"/>
  <c r="BU30" i="93"/>
  <c r="BR30" i="93"/>
  <c r="BO30" i="93"/>
  <c r="BL30" i="93"/>
  <c r="BI30" i="93"/>
  <c r="BF30" i="93"/>
  <c r="BC30" i="93"/>
  <c r="AZ30" i="93"/>
  <c r="AW30" i="93"/>
  <c r="AT30" i="93"/>
  <c r="AQ30" i="93"/>
  <c r="AN30" i="93"/>
  <c r="AK30" i="93"/>
  <c r="AH30" i="93"/>
  <c r="AE30" i="93"/>
  <c r="AB30" i="93"/>
  <c r="Y30" i="93"/>
  <c r="V30" i="93"/>
  <c r="S30" i="93"/>
  <c r="P30" i="93"/>
  <c r="M30" i="93"/>
  <c r="J30" i="93"/>
  <c r="G30" i="93"/>
  <c r="D30" i="93"/>
  <c r="DH23" i="93"/>
  <c r="I29" i="16" s="1"/>
  <c r="DF23" i="93"/>
  <c r="K29" i="16" s="1"/>
  <c r="DD23" i="93"/>
  <c r="E98" i="56" s="1"/>
  <c r="F98" i="56" s="1"/>
  <c r="J98" i="56" s="1"/>
  <c r="DH21" i="93"/>
  <c r="I28" i="16" s="1"/>
  <c r="DF21" i="93"/>
  <c r="K28" i="16" s="1"/>
  <c r="DD21" i="93"/>
  <c r="J28" i="16" s="1"/>
  <c r="DH14" i="93"/>
  <c r="I27" i="16" s="1"/>
  <c r="DF14" i="93"/>
  <c r="K27" i="16" s="1"/>
  <c r="DD14" i="93"/>
  <c r="CO4" i="93"/>
  <c r="BZ4" i="93"/>
  <c r="BK4" i="93"/>
  <c r="AV4" i="93"/>
  <c r="AG4" i="93"/>
  <c r="R4" i="93"/>
  <c r="C4" i="93"/>
  <c r="CO3" i="93"/>
  <c r="BZ3" i="93"/>
  <c r="BK3" i="93"/>
  <c r="AV3" i="93"/>
  <c r="AG3" i="93"/>
  <c r="R3" i="93"/>
  <c r="C3" i="93"/>
  <c r="CO2" i="93"/>
  <c r="BZ2" i="93"/>
  <c r="BK2" i="93"/>
  <c r="AV2" i="93"/>
  <c r="AG2" i="93"/>
  <c r="R2" i="93"/>
  <c r="C2" i="93"/>
  <c r="CX55" i="92"/>
  <c r="CX54" i="92"/>
  <c r="CX53" i="92"/>
  <c r="CX52" i="92"/>
  <c r="CX51" i="92"/>
  <c r="CX50" i="92"/>
  <c r="CX49" i="92"/>
  <c r="CX48" i="92"/>
  <c r="CU55" i="92"/>
  <c r="CU54" i="92"/>
  <c r="CU53" i="92"/>
  <c r="CU52" i="92"/>
  <c r="CU51" i="92"/>
  <c r="CU50" i="92"/>
  <c r="CU49" i="92"/>
  <c r="CU48" i="92"/>
  <c r="CR55" i="92"/>
  <c r="CR54" i="92"/>
  <c r="CR53" i="92"/>
  <c r="CR52" i="92"/>
  <c r="CR51" i="92"/>
  <c r="CR50" i="92"/>
  <c r="CR49" i="92"/>
  <c r="CR48" i="92"/>
  <c r="CO55" i="92"/>
  <c r="CO54" i="92"/>
  <c r="CO53" i="92"/>
  <c r="CO52" i="92"/>
  <c r="CO51" i="92"/>
  <c r="CO50" i="92"/>
  <c r="CO49" i="92"/>
  <c r="CO48" i="92"/>
  <c r="CL55" i="92"/>
  <c r="CL54" i="92"/>
  <c r="CL53" i="92"/>
  <c r="CL52" i="92"/>
  <c r="CL51" i="92"/>
  <c r="CL50" i="92"/>
  <c r="CL49" i="92"/>
  <c r="CL48" i="92"/>
  <c r="CI55" i="92"/>
  <c r="CI54" i="92"/>
  <c r="CI53" i="92"/>
  <c r="CI52" i="92"/>
  <c r="CI51" i="92"/>
  <c r="CI50" i="92"/>
  <c r="CI49" i="92"/>
  <c r="CI48" i="92"/>
  <c r="CF55" i="92"/>
  <c r="CF54" i="92"/>
  <c r="CF53" i="92"/>
  <c r="CF52" i="92"/>
  <c r="CF51" i="92"/>
  <c r="CF50" i="92"/>
  <c r="CF49" i="92"/>
  <c r="CF48" i="92"/>
  <c r="CC55" i="92"/>
  <c r="CC54" i="92"/>
  <c r="CC53" i="92"/>
  <c r="CC52" i="92"/>
  <c r="CC51" i="92"/>
  <c r="CC50" i="92"/>
  <c r="CC49" i="92"/>
  <c r="CC48" i="92"/>
  <c r="BZ55" i="92"/>
  <c r="BZ54" i="92"/>
  <c r="BZ53" i="92"/>
  <c r="BZ52" i="92"/>
  <c r="BZ51" i="92"/>
  <c r="BZ50" i="92"/>
  <c r="BZ49" i="92"/>
  <c r="BZ48" i="92"/>
  <c r="BW55" i="92"/>
  <c r="BW54" i="92"/>
  <c r="BW53" i="92"/>
  <c r="BW52" i="92"/>
  <c r="BW51" i="92"/>
  <c r="BW50" i="92"/>
  <c r="BW49" i="92"/>
  <c r="BW48" i="92"/>
  <c r="BT55" i="92"/>
  <c r="BT54" i="92"/>
  <c r="BT53" i="92"/>
  <c r="BT52" i="92"/>
  <c r="BT51" i="92"/>
  <c r="BT50" i="92"/>
  <c r="BT49" i="92"/>
  <c r="BT48" i="92"/>
  <c r="BQ55" i="92"/>
  <c r="BQ54" i="92"/>
  <c r="BQ53" i="92"/>
  <c r="BQ52" i="92"/>
  <c r="BQ51" i="92"/>
  <c r="BQ50" i="92"/>
  <c r="BQ49" i="92"/>
  <c r="BQ48" i="92"/>
  <c r="BN55" i="92"/>
  <c r="BN54" i="92"/>
  <c r="BN53" i="92"/>
  <c r="BN52" i="92"/>
  <c r="BN51" i="92"/>
  <c r="BN50" i="92"/>
  <c r="BN49" i="92"/>
  <c r="BN48" i="92"/>
  <c r="BK55" i="92"/>
  <c r="BK54" i="92"/>
  <c r="BK53" i="92"/>
  <c r="BK52" i="92"/>
  <c r="BK51" i="92"/>
  <c r="BK50" i="92"/>
  <c r="BK49" i="92"/>
  <c r="BK48" i="92"/>
  <c r="BH55" i="92"/>
  <c r="BH54" i="92"/>
  <c r="BH53" i="92"/>
  <c r="BH52" i="92"/>
  <c r="BH51" i="92"/>
  <c r="BH50" i="92"/>
  <c r="BH49" i="92"/>
  <c r="BH48" i="92"/>
  <c r="BE55" i="92"/>
  <c r="BE54" i="92"/>
  <c r="BE53" i="92"/>
  <c r="BE52" i="92"/>
  <c r="BE51" i="92"/>
  <c r="BE50" i="92"/>
  <c r="BE49" i="92"/>
  <c r="BE48" i="92"/>
  <c r="BB55" i="92"/>
  <c r="BB54" i="92"/>
  <c r="BB53" i="92"/>
  <c r="BB52" i="92"/>
  <c r="BB51" i="92"/>
  <c r="BB50" i="92"/>
  <c r="BB49" i="92"/>
  <c r="BB48" i="92"/>
  <c r="AP55" i="92"/>
  <c r="AP54" i="92"/>
  <c r="AP53" i="92"/>
  <c r="AP52" i="92"/>
  <c r="AP51" i="92"/>
  <c r="AP50" i="92"/>
  <c r="AP49" i="92"/>
  <c r="AP48" i="92"/>
  <c r="AM55" i="92"/>
  <c r="AM54" i="92"/>
  <c r="AM53" i="92"/>
  <c r="AM52" i="92"/>
  <c r="AM51" i="92"/>
  <c r="AM50" i="92"/>
  <c r="AM49" i="92"/>
  <c r="AM48" i="92"/>
  <c r="AJ55" i="92"/>
  <c r="AJ54" i="92"/>
  <c r="AJ53" i="92"/>
  <c r="AJ52" i="92"/>
  <c r="AJ51" i="92"/>
  <c r="AJ50" i="92"/>
  <c r="AJ49" i="92"/>
  <c r="AJ48" i="92"/>
  <c r="AG55" i="92"/>
  <c r="AG54" i="92"/>
  <c r="AG53" i="92"/>
  <c r="AG52" i="92"/>
  <c r="AG51" i="92"/>
  <c r="AG50" i="92"/>
  <c r="AG49" i="92"/>
  <c r="AG48" i="92"/>
  <c r="AD55" i="92"/>
  <c r="AD54" i="92"/>
  <c r="AD53" i="92"/>
  <c r="AD52" i="92"/>
  <c r="AD51" i="92"/>
  <c r="AD50" i="92"/>
  <c r="AD49" i="92"/>
  <c r="AD48" i="92"/>
  <c r="AA55" i="92"/>
  <c r="AA54" i="92"/>
  <c r="AA53" i="92"/>
  <c r="AA52" i="92"/>
  <c r="AA51" i="92"/>
  <c r="AA50" i="92"/>
  <c r="AA49" i="92"/>
  <c r="AA48" i="92"/>
  <c r="X55" i="92"/>
  <c r="X54" i="92"/>
  <c r="X53" i="92"/>
  <c r="X52" i="92"/>
  <c r="X51" i="92"/>
  <c r="X50" i="92"/>
  <c r="X49" i="92"/>
  <c r="X48" i="92"/>
  <c r="U55" i="92"/>
  <c r="U54" i="92"/>
  <c r="U53" i="92"/>
  <c r="U52" i="92"/>
  <c r="U51" i="92"/>
  <c r="U50" i="92"/>
  <c r="U49" i="92"/>
  <c r="U48" i="92"/>
  <c r="R55" i="92"/>
  <c r="R54" i="92"/>
  <c r="R53" i="92"/>
  <c r="R52" i="92"/>
  <c r="R51" i="92"/>
  <c r="R50" i="92"/>
  <c r="R49" i="92"/>
  <c r="R48" i="92"/>
  <c r="O55" i="92"/>
  <c r="O54" i="92"/>
  <c r="O53" i="92"/>
  <c r="O52" i="92"/>
  <c r="O51" i="92"/>
  <c r="O50" i="92"/>
  <c r="O49" i="92"/>
  <c r="O48" i="92"/>
  <c r="L55" i="92"/>
  <c r="L54" i="92"/>
  <c r="L53" i="92"/>
  <c r="L52" i="92"/>
  <c r="L51" i="92"/>
  <c r="L50" i="92"/>
  <c r="L49" i="92"/>
  <c r="L48" i="92"/>
  <c r="I55" i="92"/>
  <c r="I54" i="92"/>
  <c r="I53" i="92"/>
  <c r="I52" i="92"/>
  <c r="I51" i="92"/>
  <c r="I50" i="92"/>
  <c r="I49" i="92"/>
  <c r="I48" i="92"/>
  <c r="F55" i="92"/>
  <c r="F54" i="92"/>
  <c r="F53" i="92"/>
  <c r="F52" i="92"/>
  <c r="F51" i="92"/>
  <c r="F50" i="92"/>
  <c r="F49" i="92"/>
  <c r="F48" i="92"/>
  <c r="C55" i="92"/>
  <c r="C54" i="92"/>
  <c r="C53" i="92"/>
  <c r="C52" i="92"/>
  <c r="C51" i="92"/>
  <c r="C50" i="92"/>
  <c r="C49" i="92"/>
  <c r="C48" i="92"/>
  <c r="CI67" i="92"/>
  <c r="BZ61" i="92"/>
  <c r="CL60" i="92"/>
  <c r="CI60" i="92"/>
  <c r="CF60" i="92"/>
  <c r="CC60" i="92"/>
  <c r="BZ60" i="92"/>
  <c r="BW60" i="92"/>
  <c r="BW67" i="92" s="1"/>
  <c r="BT60" i="92"/>
  <c r="BQ60" i="92"/>
  <c r="BN60" i="92"/>
  <c r="BK60" i="92"/>
  <c r="BK67" i="92" s="1"/>
  <c r="BH60" i="92"/>
  <c r="BE60" i="92"/>
  <c r="BB60" i="92"/>
  <c r="AY60" i="92"/>
  <c r="AY67" i="92" s="1"/>
  <c r="AV60" i="92"/>
  <c r="CL59" i="92"/>
  <c r="CI59" i="92"/>
  <c r="CF59" i="92"/>
  <c r="CC59" i="92"/>
  <c r="BZ59" i="92"/>
  <c r="BW59" i="92"/>
  <c r="BT59" i="92"/>
  <c r="BQ59" i="92"/>
  <c r="BN59" i="92"/>
  <c r="BK59" i="92"/>
  <c r="BH59" i="92"/>
  <c r="BE59" i="92"/>
  <c r="BB59" i="92"/>
  <c r="AY59" i="92"/>
  <c r="AV59" i="92"/>
  <c r="CL58" i="92"/>
  <c r="CI58" i="92"/>
  <c r="CF58" i="92"/>
  <c r="CC58" i="92"/>
  <c r="CC65" i="92" s="1"/>
  <c r="BZ58" i="92"/>
  <c r="BW58" i="92"/>
  <c r="BT58" i="92"/>
  <c r="BQ58" i="92"/>
  <c r="BN58" i="92"/>
  <c r="BK58" i="92"/>
  <c r="BH58" i="92"/>
  <c r="BE58" i="92"/>
  <c r="BB58" i="92"/>
  <c r="AY58" i="92"/>
  <c r="AV58" i="92"/>
  <c r="AW56" i="92"/>
  <c r="AX56" i="92" s="1"/>
  <c r="AW47" i="92"/>
  <c r="AX47" i="92" s="1"/>
  <c r="CM46" i="92"/>
  <c r="CN46" i="92" s="1"/>
  <c r="CJ46" i="92"/>
  <c r="CK46" i="92" s="1"/>
  <c r="CG46" i="92"/>
  <c r="CH46" i="92" s="1"/>
  <c r="CD46" i="92"/>
  <c r="CE46" i="92" s="1"/>
  <c r="CA46" i="92"/>
  <c r="CB46" i="92" s="1"/>
  <c r="BX46" i="92"/>
  <c r="BY46" i="92" s="1"/>
  <c r="BU46" i="92"/>
  <c r="BV46" i="92" s="1"/>
  <c r="BR46" i="92"/>
  <c r="BS46" i="92" s="1"/>
  <c r="BO46" i="92"/>
  <c r="BP46" i="92" s="1"/>
  <c r="BL46" i="92"/>
  <c r="BM46" i="92" s="1"/>
  <c r="BI46" i="92"/>
  <c r="BJ46" i="92" s="1"/>
  <c r="BF46" i="92"/>
  <c r="BG46" i="92" s="1"/>
  <c r="BC46" i="92"/>
  <c r="BD46" i="92" s="1"/>
  <c r="AZ46" i="92"/>
  <c r="BA46" i="92" s="1"/>
  <c r="AW46" i="92"/>
  <c r="AX46" i="92" s="1"/>
  <c r="CM45" i="92"/>
  <c r="CN45" i="92" s="1"/>
  <c r="CJ45" i="92"/>
  <c r="CK45" i="92" s="1"/>
  <c r="CG45" i="92"/>
  <c r="CH45" i="92" s="1"/>
  <c r="CD45" i="92"/>
  <c r="CE45" i="92" s="1"/>
  <c r="CA45" i="92"/>
  <c r="CB45" i="92" s="1"/>
  <c r="BX45" i="92"/>
  <c r="BY45" i="92" s="1"/>
  <c r="BU45" i="92"/>
  <c r="BV45" i="92" s="1"/>
  <c r="BR45" i="92"/>
  <c r="BS45" i="92" s="1"/>
  <c r="BO45" i="92"/>
  <c r="BP45" i="92" s="1"/>
  <c r="BL45" i="92"/>
  <c r="BM45" i="92" s="1"/>
  <c r="BI45" i="92"/>
  <c r="BJ45" i="92" s="1"/>
  <c r="BF45" i="92"/>
  <c r="BG45" i="92" s="1"/>
  <c r="BC45" i="92"/>
  <c r="BD45" i="92" s="1"/>
  <c r="AZ45" i="92"/>
  <c r="BA45" i="92" s="1"/>
  <c r="AW45" i="92"/>
  <c r="AX45" i="92" s="1"/>
  <c r="CM44" i="92"/>
  <c r="CN44" i="92" s="1"/>
  <c r="CJ44" i="92"/>
  <c r="CK44" i="92" s="1"/>
  <c r="CG44" i="92"/>
  <c r="CH44" i="92" s="1"/>
  <c r="CD44" i="92"/>
  <c r="CE44" i="92" s="1"/>
  <c r="CA44" i="92"/>
  <c r="CB44" i="92" s="1"/>
  <c r="BX44" i="92"/>
  <c r="BY44" i="92" s="1"/>
  <c r="BU44" i="92"/>
  <c r="BV44" i="92" s="1"/>
  <c r="BR44" i="92"/>
  <c r="BS44" i="92" s="1"/>
  <c r="BO44" i="92"/>
  <c r="BP44" i="92" s="1"/>
  <c r="BL44" i="92"/>
  <c r="BM44" i="92" s="1"/>
  <c r="BI44" i="92"/>
  <c r="BJ44" i="92" s="1"/>
  <c r="BF44" i="92"/>
  <c r="BG44" i="92" s="1"/>
  <c r="BC44" i="92"/>
  <c r="BD44" i="92" s="1"/>
  <c r="AZ44" i="92"/>
  <c r="BA44" i="92" s="1"/>
  <c r="AW44" i="92"/>
  <c r="CM43" i="92"/>
  <c r="CN43" i="92" s="1"/>
  <c r="CJ43" i="92"/>
  <c r="CK43" i="92" s="1"/>
  <c r="CG43" i="92"/>
  <c r="CH43" i="92" s="1"/>
  <c r="CD43" i="92"/>
  <c r="CE43" i="92" s="1"/>
  <c r="CA43" i="92"/>
  <c r="CB43" i="92" s="1"/>
  <c r="BX43" i="92"/>
  <c r="BY43" i="92" s="1"/>
  <c r="BU43" i="92"/>
  <c r="BV43" i="92" s="1"/>
  <c r="BR43" i="92"/>
  <c r="BS43" i="92" s="1"/>
  <c r="BO43" i="92"/>
  <c r="BP43" i="92" s="1"/>
  <c r="BL43" i="92"/>
  <c r="BM43" i="92" s="1"/>
  <c r="BI43" i="92"/>
  <c r="BJ43" i="92" s="1"/>
  <c r="BF43" i="92"/>
  <c r="BG43" i="92" s="1"/>
  <c r="BC43" i="92"/>
  <c r="BD43" i="92" s="1"/>
  <c r="AZ43" i="92"/>
  <c r="BA43" i="92" s="1"/>
  <c r="AW43" i="92"/>
  <c r="CM42" i="92"/>
  <c r="CN42" i="92" s="1"/>
  <c r="CJ42" i="92"/>
  <c r="CK42" i="92" s="1"/>
  <c r="CG42" i="92"/>
  <c r="CH42" i="92" s="1"/>
  <c r="CD42" i="92"/>
  <c r="CE42" i="92" s="1"/>
  <c r="CA42" i="92"/>
  <c r="CB42" i="92" s="1"/>
  <c r="BX42" i="92"/>
  <c r="BY42" i="92" s="1"/>
  <c r="BU42" i="92"/>
  <c r="BV42" i="92" s="1"/>
  <c r="BR42" i="92"/>
  <c r="BS42" i="92" s="1"/>
  <c r="BO42" i="92"/>
  <c r="BP42" i="92" s="1"/>
  <c r="BL42" i="92"/>
  <c r="BM42" i="92" s="1"/>
  <c r="BI42" i="92"/>
  <c r="BJ42" i="92" s="1"/>
  <c r="BF42" i="92"/>
  <c r="BG42" i="92" s="1"/>
  <c r="BC42" i="92"/>
  <c r="BD42" i="92" s="1"/>
  <c r="AZ42" i="92"/>
  <c r="BA42" i="92" s="1"/>
  <c r="AY52" i="92" s="1"/>
  <c r="AW42" i="92"/>
  <c r="CM41" i="92"/>
  <c r="CN41" i="92" s="1"/>
  <c r="CJ41" i="92"/>
  <c r="CK41" i="92" s="1"/>
  <c r="CG41" i="92"/>
  <c r="CH41" i="92" s="1"/>
  <c r="CD41" i="92"/>
  <c r="CE41" i="92" s="1"/>
  <c r="CA41" i="92"/>
  <c r="CB41" i="92" s="1"/>
  <c r="BX41" i="92"/>
  <c r="BY41" i="92" s="1"/>
  <c r="BU41" i="92"/>
  <c r="BV41" i="92" s="1"/>
  <c r="BR41" i="92"/>
  <c r="BS41" i="92" s="1"/>
  <c r="BO41" i="92"/>
  <c r="BP41" i="92" s="1"/>
  <c r="BL41" i="92"/>
  <c r="BM41" i="92" s="1"/>
  <c r="BI41" i="92"/>
  <c r="BJ41" i="92" s="1"/>
  <c r="BF41" i="92"/>
  <c r="BG41" i="92" s="1"/>
  <c r="BC41" i="92"/>
  <c r="BD41" i="92" s="1"/>
  <c r="AZ41" i="92"/>
  <c r="BA41" i="92" s="1"/>
  <c r="AY49" i="92" s="1"/>
  <c r="AW41" i="92"/>
  <c r="CM40" i="92"/>
  <c r="CN40" i="92" s="1"/>
  <c r="CJ40" i="92"/>
  <c r="CK40" i="92" s="1"/>
  <c r="CG40" i="92"/>
  <c r="CH40" i="92" s="1"/>
  <c r="CD40" i="92"/>
  <c r="CE40" i="92" s="1"/>
  <c r="CA40" i="92"/>
  <c r="CB40" i="92" s="1"/>
  <c r="BX40" i="92"/>
  <c r="BY40" i="92" s="1"/>
  <c r="BU40" i="92"/>
  <c r="BV40" i="92" s="1"/>
  <c r="BR40" i="92"/>
  <c r="BS40" i="92" s="1"/>
  <c r="BO40" i="92"/>
  <c r="BP40" i="92" s="1"/>
  <c r="BL40" i="92"/>
  <c r="BM40" i="92" s="1"/>
  <c r="BI40" i="92"/>
  <c r="BJ40" i="92" s="1"/>
  <c r="BF40" i="92"/>
  <c r="BG40" i="92" s="1"/>
  <c r="BC40" i="92"/>
  <c r="BD40" i="92" s="1"/>
  <c r="AZ40" i="92"/>
  <c r="BA40" i="92" s="1"/>
  <c r="AW40" i="92"/>
  <c r="CM39" i="92"/>
  <c r="CN39" i="92" s="1"/>
  <c r="CJ39" i="92"/>
  <c r="CK39" i="92" s="1"/>
  <c r="CG39" i="92"/>
  <c r="CH39" i="92" s="1"/>
  <c r="CD39" i="92"/>
  <c r="CE39" i="92" s="1"/>
  <c r="CA39" i="92"/>
  <c r="CB39" i="92" s="1"/>
  <c r="BX39" i="92"/>
  <c r="BY39" i="92" s="1"/>
  <c r="BU39" i="92"/>
  <c r="BV39" i="92" s="1"/>
  <c r="BR39" i="92"/>
  <c r="BS39" i="92" s="1"/>
  <c r="BO39" i="92"/>
  <c r="BP39" i="92" s="1"/>
  <c r="BL39" i="92"/>
  <c r="BM39" i="92" s="1"/>
  <c r="BI39" i="92"/>
  <c r="BJ39" i="92" s="1"/>
  <c r="BF39" i="92"/>
  <c r="BG39" i="92" s="1"/>
  <c r="BC39" i="92"/>
  <c r="BD39" i="92" s="1"/>
  <c r="AZ39" i="92"/>
  <c r="BA39" i="92" s="1"/>
  <c r="AY55" i="92" s="1"/>
  <c r="AW39" i="92"/>
  <c r="CM36" i="92"/>
  <c r="CL61" i="92" s="1"/>
  <c r="CJ36" i="92"/>
  <c r="CI61" i="92" s="1"/>
  <c r="CG36" i="92"/>
  <c r="CF61" i="92" s="1"/>
  <c r="CD36" i="92"/>
  <c r="CC61" i="92" s="1"/>
  <c r="CA36" i="92"/>
  <c r="BX36" i="92"/>
  <c r="BW61" i="92" s="1"/>
  <c r="BU36" i="92"/>
  <c r="BT61" i="92" s="1"/>
  <c r="BR36" i="92"/>
  <c r="BQ61" i="92" s="1"/>
  <c r="BO36" i="92"/>
  <c r="BN61" i="92" s="1"/>
  <c r="BL36" i="92"/>
  <c r="BK61" i="92" s="1"/>
  <c r="BI36" i="92"/>
  <c r="BH61" i="92" s="1"/>
  <c r="BF36" i="92"/>
  <c r="BE61" i="92" s="1"/>
  <c r="BC36" i="92"/>
  <c r="BB61" i="92" s="1"/>
  <c r="AZ36" i="92"/>
  <c r="AY61" i="92" s="1"/>
  <c r="AW36" i="92"/>
  <c r="AV61" i="92" s="1"/>
  <c r="CM30" i="92"/>
  <c r="CJ30" i="92"/>
  <c r="CG30" i="92"/>
  <c r="CD30" i="92"/>
  <c r="CA30" i="92"/>
  <c r="BX30" i="92"/>
  <c r="BU30" i="92"/>
  <c r="BR30" i="92"/>
  <c r="BO30" i="92"/>
  <c r="BL30" i="92"/>
  <c r="BI30" i="92"/>
  <c r="BF30" i="92"/>
  <c r="BC30" i="92"/>
  <c r="AZ30" i="92"/>
  <c r="AW30" i="92"/>
  <c r="BZ4" i="92"/>
  <c r="BK4" i="92"/>
  <c r="AV4" i="92"/>
  <c r="BZ3" i="92"/>
  <c r="BK3" i="92"/>
  <c r="AV3" i="92"/>
  <c r="BZ2" i="92"/>
  <c r="BK2" i="92"/>
  <c r="AV2" i="92"/>
  <c r="AU46" i="92"/>
  <c r="AU45" i="92"/>
  <c r="AU44" i="92"/>
  <c r="AU43" i="92"/>
  <c r="AU42" i="92"/>
  <c r="AU41" i="92"/>
  <c r="AR46" i="92"/>
  <c r="AR45" i="92"/>
  <c r="AR44" i="92"/>
  <c r="AR43" i="92"/>
  <c r="AR42" i="92"/>
  <c r="AR41" i="92"/>
  <c r="AR40" i="92"/>
  <c r="AO46" i="92"/>
  <c r="AO45" i="92"/>
  <c r="AO44" i="92"/>
  <c r="AO43" i="92"/>
  <c r="AO42" i="92"/>
  <c r="AO41" i="92"/>
  <c r="AO40" i="92"/>
  <c r="AL46" i="92"/>
  <c r="AL45" i="92"/>
  <c r="AL44" i="92"/>
  <c r="AL43" i="92"/>
  <c r="AL42" i="92"/>
  <c r="AL41" i="92"/>
  <c r="AL40" i="92"/>
  <c r="AI46" i="92"/>
  <c r="AI45" i="92"/>
  <c r="AI44" i="92"/>
  <c r="AI43" i="92"/>
  <c r="AI42" i="92"/>
  <c r="AI41" i="92"/>
  <c r="AI40" i="92"/>
  <c r="AF46" i="92"/>
  <c r="AF45" i="92"/>
  <c r="AF44" i="92"/>
  <c r="AF43" i="92"/>
  <c r="AF42" i="92"/>
  <c r="AF41" i="92"/>
  <c r="AF40" i="92"/>
  <c r="AC46" i="92"/>
  <c r="AC45" i="92"/>
  <c r="AC44" i="92"/>
  <c r="AC43" i="92"/>
  <c r="AC42" i="92"/>
  <c r="AC41" i="92"/>
  <c r="AC40" i="92"/>
  <c r="Z46" i="92"/>
  <c r="Z45" i="92"/>
  <c r="Z44" i="92"/>
  <c r="Z43" i="92"/>
  <c r="Z42" i="92"/>
  <c r="Z41" i="92"/>
  <c r="Z40" i="92"/>
  <c r="W46" i="92"/>
  <c r="W45" i="92"/>
  <c r="W44" i="92"/>
  <c r="W43" i="92"/>
  <c r="W42" i="92"/>
  <c r="W41" i="92"/>
  <c r="W40" i="92"/>
  <c r="T46" i="92"/>
  <c r="T45" i="92"/>
  <c r="T44" i="92"/>
  <c r="T43" i="92"/>
  <c r="T42" i="92"/>
  <c r="T41" i="92"/>
  <c r="T40" i="92"/>
  <c r="Q46" i="92"/>
  <c r="Q45" i="92"/>
  <c r="Q44" i="92"/>
  <c r="Q43" i="92"/>
  <c r="Q42" i="92"/>
  <c r="Q41" i="92"/>
  <c r="Q40" i="92"/>
  <c r="N46" i="92"/>
  <c r="N45" i="92"/>
  <c r="N44" i="92"/>
  <c r="N43" i="92"/>
  <c r="N42" i="92"/>
  <c r="N41" i="92"/>
  <c r="N40" i="92"/>
  <c r="K46" i="92"/>
  <c r="K45" i="92"/>
  <c r="K44" i="92"/>
  <c r="K43" i="92"/>
  <c r="K42" i="92"/>
  <c r="K41" i="92"/>
  <c r="K40" i="92"/>
  <c r="H46" i="92"/>
  <c r="H45" i="92"/>
  <c r="H44" i="92"/>
  <c r="H43" i="92"/>
  <c r="H42" i="92"/>
  <c r="H41" i="92"/>
  <c r="H40" i="92"/>
  <c r="E45" i="92"/>
  <c r="E44" i="92"/>
  <c r="E43" i="92"/>
  <c r="E42" i="92"/>
  <c r="E41" i="92"/>
  <c r="E40" i="92"/>
  <c r="E46" i="92"/>
  <c r="L57" i="93" l="1"/>
  <c r="I57" i="93"/>
  <c r="E97" i="56"/>
  <c r="F97" i="56" s="1"/>
  <c r="J97" i="56" s="1"/>
  <c r="C57" i="93"/>
  <c r="E96" i="56"/>
  <c r="F96" i="56" s="1"/>
  <c r="J96" i="56" s="1"/>
  <c r="K96" i="56" s="1"/>
  <c r="DG14" i="93"/>
  <c r="DG23" i="93"/>
  <c r="DE23" i="93"/>
  <c r="L29" i="16" s="1"/>
  <c r="J29" i="16"/>
  <c r="H29" i="16" s="1"/>
  <c r="H28" i="16"/>
  <c r="DE21" i="93"/>
  <c r="L28" i="16" s="1"/>
  <c r="F67" i="93"/>
  <c r="J27" i="16"/>
  <c r="DE14" i="93"/>
  <c r="L27" i="16" s="1"/>
  <c r="L65" i="93"/>
  <c r="L69" i="93"/>
  <c r="BH65" i="93"/>
  <c r="BH69" i="93"/>
  <c r="DF36" i="93"/>
  <c r="K30" i="16" s="1"/>
  <c r="K31" i="16" s="1"/>
  <c r="CZ55" i="93"/>
  <c r="BD55" i="93"/>
  <c r="AZ55" i="93"/>
  <c r="H55" i="93"/>
  <c r="BA54" i="93"/>
  <c r="M54" i="93"/>
  <c r="C54" i="93"/>
  <c r="BF53" i="93"/>
  <c r="CY55" i="93"/>
  <c r="BG55" i="93"/>
  <c r="BC55" i="93"/>
  <c r="K55" i="93"/>
  <c r="G55" i="93"/>
  <c r="CZ54" i="93"/>
  <c r="BD54" i="93"/>
  <c r="AZ54" i="93"/>
  <c r="H54" i="93"/>
  <c r="N55" i="93"/>
  <c r="BC54" i="93"/>
  <c r="G54" i="93"/>
  <c r="BG53" i="93"/>
  <c r="N53" i="93"/>
  <c r="J53" i="93"/>
  <c r="C52" i="93"/>
  <c r="BA55" i="93"/>
  <c r="M55" i="93"/>
  <c r="C55" i="93"/>
  <c r="N54" i="93"/>
  <c r="BA53" i="93"/>
  <c r="M53" i="93"/>
  <c r="C53" i="93"/>
  <c r="C49" i="93"/>
  <c r="BF55" i="93"/>
  <c r="J55" i="93"/>
  <c r="CY54" i="93"/>
  <c r="BG54" i="93"/>
  <c r="K54" i="93"/>
  <c r="CZ53" i="93"/>
  <c r="BD53" i="93"/>
  <c r="AZ53" i="93"/>
  <c r="H53" i="93"/>
  <c r="C50" i="93"/>
  <c r="I54" i="93"/>
  <c r="I50" i="93"/>
  <c r="I53" i="93"/>
  <c r="I51" i="93"/>
  <c r="I52" i="93"/>
  <c r="I48" i="93"/>
  <c r="O55" i="93"/>
  <c r="O54" i="93"/>
  <c r="O52" i="93"/>
  <c r="O49" i="93"/>
  <c r="O50" i="93"/>
  <c r="U54" i="93"/>
  <c r="U50" i="93"/>
  <c r="U53" i="93"/>
  <c r="U51" i="93"/>
  <c r="U52" i="93"/>
  <c r="U48" i="93"/>
  <c r="AA55" i="93"/>
  <c r="AA52" i="93"/>
  <c r="AA49" i="93"/>
  <c r="AA54" i="93"/>
  <c r="AA50" i="93"/>
  <c r="AG54" i="93"/>
  <c r="AG50" i="93"/>
  <c r="AG55" i="93"/>
  <c r="AG53" i="93"/>
  <c r="AG51" i="93"/>
  <c r="AG52" i="93"/>
  <c r="AG48" i="93"/>
  <c r="AM55" i="93"/>
  <c r="AM54" i="93"/>
  <c r="AM52" i="93"/>
  <c r="AM48" i="93"/>
  <c r="AM49" i="93"/>
  <c r="AM50" i="93"/>
  <c r="AS54" i="93"/>
  <c r="AS50" i="93"/>
  <c r="AS53" i="93"/>
  <c r="AS51" i="93"/>
  <c r="AS52" i="93"/>
  <c r="AS48" i="93"/>
  <c r="AY55" i="93"/>
  <c r="AY52" i="93"/>
  <c r="AY48" i="93"/>
  <c r="AY49" i="93"/>
  <c r="AY54" i="93"/>
  <c r="AY50" i="93"/>
  <c r="BE54" i="93"/>
  <c r="BE50" i="93"/>
  <c r="BE53" i="93"/>
  <c r="BE51" i="93"/>
  <c r="BE52" i="93"/>
  <c r="BE48" i="93"/>
  <c r="BK54" i="93"/>
  <c r="BK52" i="93"/>
  <c r="BK48" i="93"/>
  <c r="BK55" i="93"/>
  <c r="BK49" i="93"/>
  <c r="BK53" i="93"/>
  <c r="BK50" i="93"/>
  <c r="BQ55" i="93"/>
  <c r="BQ54" i="93"/>
  <c r="BQ50" i="93"/>
  <c r="BQ53" i="93"/>
  <c r="BQ51" i="93"/>
  <c r="BQ52" i="93"/>
  <c r="BQ48" i="93"/>
  <c r="BW54" i="93"/>
  <c r="BW53" i="93"/>
  <c r="BW52" i="93"/>
  <c r="BW48" i="93"/>
  <c r="BW49" i="93"/>
  <c r="BW50" i="93"/>
  <c r="CC55" i="93"/>
  <c r="CC50" i="93"/>
  <c r="CC51" i="93"/>
  <c r="CC54" i="93"/>
  <c r="CC52" i="93"/>
  <c r="CC48" i="93"/>
  <c r="CI54" i="93"/>
  <c r="CI53" i="93"/>
  <c r="CI52" i="93"/>
  <c r="CI48" i="93"/>
  <c r="CI55" i="93"/>
  <c r="CI49" i="93"/>
  <c r="CI50" i="93"/>
  <c r="CO55" i="93"/>
  <c r="CO54" i="93"/>
  <c r="CO50" i="93"/>
  <c r="CO53" i="93"/>
  <c r="CO51" i="93"/>
  <c r="CO52" i="93"/>
  <c r="CO48" i="93"/>
  <c r="CU54" i="93"/>
  <c r="CU53" i="93"/>
  <c r="CU52" i="93"/>
  <c r="CU48" i="93"/>
  <c r="CU49" i="93"/>
  <c r="CU50" i="93"/>
  <c r="DA54" i="93"/>
  <c r="DA53" i="93"/>
  <c r="DA50" i="93"/>
  <c r="DA55" i="93"/>
  <c r="DA51" i="93"/>
  <c r="DA52" i="93"/>
  <c r="DA48" i="93"/>
  <c r="F48" i="93"/>
  <c r="X48" i="93"/>
  <c r="AG49" i="93"/>
  <c r="CC49" i="93"/>
  <c r="X50" i="93"/>
  <c r="O51" i="93"/>
  <c r="BK51" i="93"/>
  <c r="BB52" i="93"/>
  <c r="CX52" i="93"/>
  <c r="AA53" i="93"/>
  <c r="CX54" i="93"/>
  <c r="BE55" i="93"/>
  <c r="DG21" i="93"/>
  <c r="AA48" i="93"/>
  <c r="AS49" i="93"/>
  <c r="CO49" i="93"/>
  <c r="AA51" i="93"/>
  <c r="BW51" i="93"/>
  <c r="G53" i="93"/>
  <c r="AM53" i="93"/>
  <c r="CC53" i="93"/>
  <c r="I55" i="93"/>
  <c r="BW55" i="93"/>
  <c r="X65" i="93"/>
  <c r="X69" i="93"/>
  <c r="AJ65" i="93"/>
  <c r="AJ69" i="93"/>
  <c r="AV69" i="93"/>
  <c r="BT65" i="93"/>
  <c r="BT69" i="93"/>
  <c r="CF65" i="93"/>
  <c r="CF69" i="93"/>
  <c r="DD36" i="93"/>
  <c r="DH36" i="93"/>
  <c r="I30" i="16" s="1"/>
  <c r="I31" i="16" s="1"/>
  <c r="F55" i="93"/>
  <c r="F53" i="93"/>
  <c r="F49" i="93"/>
  <c r="F54" i="93"/>
  <c r="F50" i="93"/>
  <c r="F51" i="93"/>
  <c r="L55" i="93"/>
  <c r="L54" i="93"/>
  <c r="L51" i="93"/>
  <c r="L52" i="93"/>
  <c r="L53" i="93"/>
  <c r="L49" i="93"/>
  <c r="R55" i="93"/>
  <c r="R54" i="93"/>
  <c r="R49" i="93"/>
  <c r="R50" i="93"/>
  <c r="R53" i="93"/>
  <c r="R51" i="93"/>
  <c r="X53" i="93"/>
  <c r="X51" i="93"/>
  <c r="X52" i="93"/>
  <c r="X55" i="93"/>
  <c r="X49" i="93"/>
  <c r="AD55" i="93"/>
  <c r="AD54" i="93"/>
  <c r="AD49" i="93"/>
  <c r="AD50" i="93"/>
  <c r="AD53" i="93"/>
  <c r="AD51" i="93"/>
  <c r="AJ55" i="93"/>
  <c r="AJ53" i="93"/>
  <c r="AJ51" i="93"/>
  <c r="AJ54" i="93"/>
  <c r="AJ52" i="93"/>
  <c r="AJ49" i="93"/>
  <c r="AP55" i="93"/>
  <c r="AP54" i="93"/>
  <c r="AP49" i="93"/>
  <c r="AP50" i="93"/>
  <c r="AP53" i="93"/>
  <c r="AP51" i="93"/>
  <c r="AV53" i="93"/>
  <c r="AV51" i="93"/>
  <c r="AV52" i="93"/>
  <c r="AV48" i="93"/>
  <c r="AV55" i="93"/>
  <c r="AV49" i="93"/>
  <c r="BB55" i="93"/>
  <c r="BB53" i="93"/>
  <c r="BB49" i="93"/>
  <c r="BB54" i="93"/>
  <c r="BB50" i="93"/>
  <c r="BB51" i="93"/>
  <c r="BH55" i="93"/>
  <c r="BH54" i="93"/>
  <c r="BH51" i="93"/>
  <c r="BH52" i="93"/>
  <c r="BH48" i="93"/>
  <c r="BH49" i="93"/>
  <c r="BN53" i="93"/>
  <c r="BN55" i="93"/>
  <c r="BN49" i="93"/>
  <c r="BN54" i="93"/>
  <c r="BN50" i="93"/>
  <c r="BN51" i="93"/>
  <c r="BT55" i="93"/>
  <c r="BT54" i="93"/>
  <c r="BT53" i="93"/>
  <c r="BT51" i="93"/>
  <c r="BT52" i="93"/>
  <c r="BT48" i="93"/>
  <c r="BT49" i="93"/>
  <c r="BZ53" i="93"/>
  <c r="BZ49" i="93"/>
  <c r="BZ50" i="93"/>
  <c r="BZ55" i="93"/>
  <c r="BZ51" i="93"/>
  <c r="CF55" i="93"/>
  <c r="CF54" i="93"/>
  <c r="CF51" i="93"/>
  <c r="CF52" i="93"/>
  <c r="CF48" i="93"/>
  <c r="CF53" i="93"/>
  <c r="CF49" i="93"/>
  <c r="CL53" i="93"/>
  <c r="CL55" i="93"/>
  <c r="CL49" i="93"/>
  <c r="CL54" i="93"/>
  <c r="CL50" i="93"/>
  <c r="CL51" i="93"/>
  <c r="CR55" i="93"/>
  <c r="CR54" i="93"/>
  <c r="CR53" i="93"/>
  <c r="CR51" i="93"/>
  <c r="CR52" i="93"/>
  <c r="CR48" i="93"/>
  <c r="CR49" i="93"/>
  <c r="CX53" i="93"/>
  <c r="CX49" i="93"/>
  <c r="CX50" i="93"/>
  <c r="CX55" i="93"/>
  <c r="CX51" i="93"/>
  <c r="O48" i="93"/>
  <c r="AD48" i="93"/>
  <c r="BN48" i="93"/>
  <c r="I49" i="93"/>
  <c r="BE49" i="93"/>
  <c r="DA49" i="93"/>
  <c r="AV50" i="93"/>
  <c r="CR50" i="93"/>
  <c r="AM51" i="93"/>
  <c r="CI51" i="93"/>
  <c r="AD52" i="93"/>
  <c r="BZ52" i="93"/>
  <c r="K53" i="93"/>
  <c r="AY53" i="93"/>
  <c r="CY53" i="93"/>
  <c r="BF54" i="93"/>
  <c r="U55" i="93"/>
  <c r="CU55" i="93"/>
  <c r="AV65" i="93"/>
  <c r="C48" i="93"/>
  <c r="R48" i="93"/>
  <c r="AJ48" i="93"/>
  <c r="BZ48" i="93"/>
  <c r="U49" i="93"/>
  <c r="BQ49" i="93"/>
  <c r="L50" i="93"/>
  <c r="BH50" i="93"/>
  <c r="C51" i="93"/>
  <c r="AY51" i="93"/>
  <c r="CU51" i="93"/>
  <c r="AP52" i="93"/>
  <c r="CL52" i="93"/>
  <c r="O53" i="93"/>
  <c r="BC53" i="93"/>
  <c r="J54" i="93"/>
  <c r="BZ54" i="93"/>
  <c r="AS55" i="93"/>
  <c r="F69" i="93"/>
  <c r="R69" i="93"/>
  <c r="AD69" i="93"/>
  <c r="AP69" i="93"/>
  <c r="BB69" i="93"/>
  <c r="BN69" i="93"/>
  <c r="BZ69" i="93"/>
  <c r="CL69" i="93"/>
  <c r="CX69" i="93"/>
  <c r="CR65" i="93"/>
  <c r="I69" i="93"/>
  <c r="I65" i="93"/>
  <c r="I67" i="93"/>
  <c r="U69" i="93"/>
  <c r="U65" i="93"/>
  <c r="U67" i="93"/>
  <c r="AG69" i="93"/>
  <c r="AG65" i="93"/>
  <c r="AG67" i="93"/>
  <c r="AS69" i="93"/>
  <c r="AS65" i="93"/>
  <c r="AS67" i="93"/>
  <c r="BE69" i="93"/>
  <c r="BE65" i="93"/>
  <c r="BE67" i="93"/>
  <c r="BQ69" i="93"/>
  <c r="BQ65" i="93"/>
  <c r="BQ67" i="93"/>
  <c r="CC69" i="93"/>
  <c r="CC65" i="93"/>
  <c r="CC67" i="93"/>
  <c r="CO69" i="93"/>
  <c r="CO65" i="93"/>
  <c r="CO67" i="93"/>
  <c r="DA69" i="93"/>
  <c r="DA65" i="93"/>
  <c r="DA67" i="93"/>
  <c r="DB58" i="93"/>
  <c r="L67" i="93"/>
  <c r="X67" i="93"/>
  <c r="AJ67" i="93"/>
  <c r="AV67" i="93"/>
  <c r="BH67" i="93"/>
  <c r="BT67" i="93"/>
  <c r="CF67" i="93"/>
  <c r="CR67" i="93"/>
  <c r="C67" i="93"/>
  <c r="O67" i="93"/>
  <c r="AA67" i="93"/>
  <c r="AM67" i="93"/>
  <c r="AY67" i="93"/>
  <c r="BK67" i="93"/>
  <c r="BW67" i="93"/>
  <c r="CI67" i="93"/>
  <c r="CU67" i="93"/>
  <c r="C65" i="93"/>
  <c r="O65" i="93"/>
  <c r="AA65" i="93"/>
  <c r="AM65" i="93"/>
  <c r="AY65" i="93"/>
  <c r="BK65" i="93"/>
  <c r="BW65" i="93"/>
  <c r="CI65" i="93"/>
  <c r="CU65" i="93"/>
  <c r="C69" i="93"/>
  <c r="O69" i="93"/>
  <c r="AA69" i="93"/>
  <c r="AM69" i="93"/>
  <c r="AY69" i="93"/>
  <c r="BK69" i="93"/>
  <c r="BW69" i="93"/>
  <c r="CI69" i="93"/>
  <c r="CU69" i="93"/>
  <c r="F65" i="93"/>
  <c r="R65" i="93"/>
  <c r="AD65" i="93"/>
  <c r="AP65" i="93"/>
  <c r="BB65" i="93"/>
  <c r="BN65" i="93"/>
  <c r="BZ65" i="93"/>
  <c r="CL65" i="93"/>
  <c r="CX65" i="93"/>
  <c r="AY48" i="92"/>
  <c r="AY53" i="92"/>
  <c r="AY50" i="92"/>
  <c r="AY54" i="92"/>
  <c r="AY51" i="92"/>
  <c r="AX44" i="92"/>
  <c r="AX41" i="92"/>
  <c r="AX43" i="92"/>
  <c r="AX42" i="92"/>
  <c r="AV50" i="92" s="1"/>
  <c r="AX40" i="92"/>
  <c r="AX39" i="92"/>
  <c r="BE67" i="92"/>
  <c r="AV67" i="92"/>
  <c r="BH67" i="92"/>
  <c r="BT67" i="92"/>
  <c r="CF67" i="92"/>
  <c r="BE69" i="92"/>
  <c r="BQ67" i="92"/>
  <c r="AY69" i="92"/>
  <c r="BK69" i="92"/>
  <c r="BW69" i="92"/>
  <c r="CI69" i="92"/>
  <c r="BE65" i="92"/>
  <c r="BQ69" i="92"/>
  <c r="CC67" i="92"/>
  <c r="CC66" i="92" s="1"/>
  <c r="BB69" i="92"/>
  <c r="BN69" i="92"/>
  <c r="BZ69" i="92"/>
  <c r="CL69" i="92"/>
  <c r="BQ65" i="92"/>
  <c r="CC69" i="92"/>
  <c r="AV65" i="92"/>
  <c r="BH65" i="92"/>
  <c r="BT65" i="92"/>
  <c r="CF65" i="92"/>
  <c r="BB67" i="92"/>
  <c r="BN67" i="92"/>
  <c r="BZ67" i="92"/>
  <c r="CL67" i="92"/>
  <c r="AV69" i="92"/>
  <c r="BH69" i="92"/>
  <c r="BT69" i="92"/>
  <c r="CF69" i="92"/>
  <c r="AY65" i="92"/>
  <c r="BK65" i="92"/>
  <c r="BW65" i="92"/>
  <c r="CI65" i="92"/>
  <c r="BB65" i="92"/>
  <c r="BN65" i="92"/>
  <c r="BZ65" i="92"/>
  <c r="CL65" i="92"/>
  <c r="DB36" i="92"/>
  <c r="CY36" i="92"/>
  <c r="CV36" i="92"/>
  <c r="CS36" i="92"/>
  <c r="CP36" i="92"/>
  <c r="AT36" i="92"/>
  <c r="AQ36" i="92"/>
  <c r="AN36" i="92"/>
  <c r="AK36" i="92"/>
  <c r="AH36" i="92"/>
  <c r="AE36" i="92"/>
  <c r="AB36" i="92"/>
  <c r="Y36" i="92"/>
  <c r="V36" i="92"/>
  <c r="S36" i="92"/>
  <c r="P36" i="92"/>
  <c r="M36" i="92"/>
  <c r="J36" i="92"/>
  <c r="G36" i="92"/>
  <c r="D36" i="92"/>
  <c r="E107" i="56"/>
  <c r="DD21" i="92"/>
  <c r="DF21" i="92"/>
  <c r="DH21" i="92"/>
  <c r="I18" i="16" s="1"/>
  <c r="DD23" i="92"/>
  <c r="DF23" i="92"/>
  <c r="K19" i="16" s="1"/>
  <c r="DH23" i="92"/>
  <c r="I19" i="16" s="1"/>
  <c r="DH14" i="92"/>
  <c r="I17" i="16" s="1"/>
  <c r="DF14" i="92"/>
  <c r="K17" i="16" s="1"/>
  <c r="DD14" i="92"/>
  <c r="J17" i="16" s="1"/>
  <c r="J30" i="16" l="1"/>
  <c r="E99" i="56"/>
  <c r="F99" i="56" s="1"/>
  <c r="J99" i="56" s="1"/>
  <c r="K99" i="56" s="1"/>
  <c r="K97" i="56"/>
  <c r="K98" i="56"/>
  <c r="H30" i="16"/>
  <c r="J31" i="16"/>
  <c r="L31" i="16" s="1"/>
  <c r="H27" i="16"/>
  <c r="CL68" i="93"/>
  <c r="CL66" i="93"/>
  <c r="O68" i="93"/>
  <c r="O66" i="93"/>
  <c r="CO66" i="93"/>
  <c r="CO68" i="93"/>
  <c r="AS66" i="93"/>
  <c r="AS68" i="93"/>
  <c r="DA66" i="93"/>
  <c r="DA68" i="93"/>
  <c r="BE66" i="93"/>
  <c r="BE68" i="93"/>
  <c r="I66" i="93"/>
  <c r="I68" i="93"/>
  <c r="DE36" i="93"/>
  <c r="L30" i="16" s="1"/>
  <c r="DG36" i="93"/>
  <c r="BT66" i="93"/>
  <c r="BT68" i="93"/>
  <c r="AJ66" i="93"/>
  <c r="AJ68" i="93"/>
  <c r="BH66" i="93"/>
  <c r="BH68" i="93"/>
  <c r="BZ68" i="93"/>
  <c r="BZ66" i="93"/>
  <c r="AD68" i="93"/>
  <c r="AD66" i="93"/>
  <c r="CU68" i="93"/>
  <c r="CU66" i="93"/>
  <c r="AY68" i="93"/>
  <c r="AY66" i="93"/>
  <c r="C68" i="93"/>
  <c r="C66" i="93"/>
  <c r="BN68" i="93"/>
  <c r="BN66" i="93"/>
  <c r="R68" i="93"/>
  <c r="R66" i="93"/>
  <c r="CI68" i="93"/>
  <c r="CI66" i="93"/>
  <c r="AM68" i="93"/>
  <c r="AM66" i="93"/>
  <c r="BQ66" i="93"/>
  <c r="BQ68" i="93"/>
  <c r="U66" i="93"/>
  <c r="U68" i="93"/>
  <c r="AP68" i="93"/>
  <c r="AP66" i="93"/>
  <c r="BK68" i="93"/>
  <c r="BK66" i="93"/>
  <c r="CX68" i="93"/>
  <c r="CX66" i="93"/>
  <c r="BB68" i="93"/>
  <c r="BB66" i="93"/>
  <c r="F68" i="93"/>
  <c r="F66" i="93"/>
  <c r="BW68" i="93"/>
  <c r="BW66" i="93"/>
  <c r="AA68" i="93"/>
  <c r="AA66" i="93"/>
  <c r="CC66" i="93"/>
  <c r="CC68" i="93"/>
  <c r="AG66" i="93"/>
  <c r="AG68" i="93"/>
  <c r="CR66" i="93"/>
  <c r="CR68" i="93"/>
  <c r="AV66" i="93"/>
  <c r="AV68" i="93"/>
  <c r="CF66" i="93"/>
  <c r="CF68" i="93"/>
  <c r="X66" i="93"/>
  <c r="X68" i="93"/>
  <c r="L66" i="93"/>
  <c r="L68" i="93"/>
  <c r="AV52" i="92"/>
  <c r="AV53" i="92"/>
  <c r="AV51" i="92"/>
  <c r="AV49" i="92"/>
  <c r="AV54" i="92"/>
  <c r="AV55" i="92"/>
  <c r="AV48" i="92"/>
  <c r="BB66" i="92"/>
  <c r="BB68" i="92"/>
  <c r="AY68" i="92"/>
  <c r="AY66" i="92"/>
  <c r="AV68" i="92"/>
  <c r="AV66" i="92"/>
  <c r="BN66" i="92"/>
  <c r="BN68" i="92"/>
  <c r="CL66" i="92"/>
  <c r="CL68" i="92"/>
  <c r="CI68" i="92"/>
  <c r="CI66" i="92"/>
  <c r="CF68" i="92"/>
  <c r="CF66" i="92"/>
  <c r="BE66" i="92"/>
  <c r="BE68" i="92"/>
  <c r="CC68" i="92"/>
  <c r="BK68" i="92"/>
  <c r="BK66" i="92"/>
  <c r="BH68" i="92"/>
  <c r="BH66" i="92"/>
  <c r="BZ66" i="92"/>
  <c r="BZ68" i="92"/>
  <c r="BW68" i="92"/>
  <c r="BW66" i="92"/>
  <c r="BT68" i="92"/>
  <c r="BT66" i="92"/>
  <c r="BQ66" i="92"/>
  <c r="BQ68" i="92"/>
  <c r="DG21" i="92"/>
  <c r="E87" i="56"/>
  <c r="F87" i="56" s="1"/>
  <c r="J87" i="56" s="1"/>
  <c r="J19" i="16"/>
  <c r="E86" i="56"/>
  <c r="F86" i="56" s="1"/>
  <c r="J86" i="56" s="1"/>
  <c r="J18" i="16"/>
  <c r="E85" i="56"/>
  <c r="H19" i="16"/>
  <c r="DE21" i="92"/>
  <c r="L18" i="16" s="1"/>
  <c r="K18" i="16"/>
  <c r="DE23" i="92"/>
  <c r="L19" i="16" s="1"/>
  <c r="DG23" i="92"/>
  <c r="DE14" i="92"/>
  <c r="L17" i="16" s="1"/>
  <c r="DG14" i="92"/>
  <c r="DA61" i="92"/>
  <c r="DB61" i="92" s="1"/>
  <c r="CX61" i="92"/>
  <c r="CU61" i="92"/>
  <c r="CR61" i="92"/>
  <c r="CO61" i="92"/>
  <c r="AS61" i="92"/>
  <c r="AP61" i="92"/>
  <c r="AM61" i="92"/>
  <c r="AJ61" i="92"/>
  <c r="AG61" i="92"/>
  <c r="AD61" i="92"/>
  <c r="AA61" i="92"/>
  <c r="U61" i="92"/>
  <c r="R61" i="92"/>
  <c r="O61" i="92"/>
  <c r="L61" i="92"/>
  <c r="I61" i="92"/>
  <c r="F61" i="92"/>
  <c r="X61" i="92"/>
  <c r="C60" i="92"/>
  <c r="DA60" i="92"/>
  <c r="CX60" i="92"/>
  <c r="CU60" i="92"/>
  <c r="CR60" i="92"/>
  <c r="CO60" i="92"/>
  <c r="AS60" i="92"/>
  <c r="AP60" i="92"/>
  <c r="AM60" i="92"/>
  <c r="AJ60" i="92"/>
  <c r="AG60" i="92"/>
  <c r="AD60" i="92"/>
  <c r="AA60" i="92"/>
  <c r="X60" i="92"/>
  <c r="U60" i="92"/>
  <c r="R60" i="92"/>
  <c r="O60" i="92"/>
  <c r="L60" i="92"/>
  <c r="I60" i="92"/>
  <c r="F60" i="92"/>
  <c r="D30" i="92"/>
  <c r="F58" i="92"/>
  <c r="I58" i="92"/>
  <c r="L58" i="92"/>
  <c r="O58" i="92"/>
  <c r="R58" i="92"/>
  <c r="U58" i="92"/>
  <c r="X58" i="92"/>
  <c r="AA58" i="92"/>
  <c r="AD58" i="92"/>
  <c r="AG58" i="92"/>
  <c r="AJ58" i="92"/>
  <c r="AM58" i="92"/>
  <c r="AP58" i="92"/>
  <c r="AS58" i="92"/>
  <c r="CO58" i="92"/>
  <c r="CR58" i="92"/>
  <c r="CU58" i="92"/>
  <c r="CX58" i="92"/>
  <c r="DA58" i="92"/>
  <c r="DB58" i="92" s="1"/>
  <c r="F59" i="92"/>
  <c r="I59" i="92"/>
  <c r="L59" i="92"/>
  <c r="O59" i="92"/>
  <c r="R59" i="92"/>
  <c r="U59" i="92"/>
  <c r="X59" i="92"/>
  <c r="AA59" i="92"/>
  <c r="AD59" i="92"/>
  <c r="AG59" i="92"/>
  <c r="AJ59" i="92"/>
  <c r="AM59" i="92"/>
  <c r="AP59" i="92"/>
  <c r="AS59" i="92"/>
  <c r="CO59" i="92"/>
  <c r="CR59" i="92"/>
  <c r="CU59" i="92"/>
  <c r="CX59" i="92"/>
  <c r="DA59" i="92"/>
  <c r="C59" i="92"/>
  <c r="C58" i="92"/>
  <c r="C2" i="92"/>
  <c r="C24" i="20" l="1"/>
  <c r="B18" i="20"/>
  <c r="C18" i="20"/>
  <c r="C19" i="20"/>
  <c r="C23" i="20"/>
  <c r="B19" i="20"/>
  <c r="C25" i="20"/>
  <c r="B22" i="20"/>
  <c r="C21" i="20"/>
  <c r="B24" i="20"/>
  <c r="B20" i="20"/>
  <c r="C22" i="20"/>
  <c r="C20" i="20"/>
  <c r="B21" i="20"/>
  <c r="C26" i="20"/>
  <c r="C27" i="20"/>
  <c r="B26" i="20"/>
  <c r="B23" i="20"/>
  <c r="B25" i="20"/>
  <c r="B27" i="20"/>
  <c r="F57" i="92"/>
  <c r="H31" i="16"/>
  <c r="J8" i="80" s="1"/>
  <c r="H18" i="16"/>
  <c r="C61" i="92"/>
  <c r="C65" i="92" s="1"/>
  <c r="DD36" i="92"/>
  <c r="DF36" i="92"/>
  <c r="K20" i="16" s="1"/>
  <c r="DH36" i="92"/>
  <c r="I20" i="16" s="1"/>
  <c r="R65" i="92"/>
  <c r="U69" i="92"/>
  <c r="AG69" i="92"/>
  <c r="AS69" i="92"/>
  <c r="CX69" i="92"/>
  <c r="CO65" i="92"/>
  <c r="CU67" i="92"/>
  <c r="AS67" i="92"/>
  <c r="AP67" i="92"/>
  <c r="AJ67" i="92"/>
  <c r="AD67" i="92"/>
  <c r="X69" i="92"/>
  <c r="L67" i="92"/>
  <c r="DA69" i="92"/>
  <c r="DA67" i="92"/>
  <c r="CO69" i="92"/>
  <c r="R67" i="92"/>
  <c r="R68" i="92" s="1"/>
  <c r="U67" i="92"/>
  <c r="AD65" i="92"/>
  <c r="AD68" i="92" s="1"/>
  <c r="CX67" i="92"/>
  <c r="AG67" i="92"/>
  <c r="DB59" i="92"/>
  <c r="X65" i="92"/>
  <c r="L65" i="92"/>
  <c r="AJ65" i="92"/>
  <c r="L69" i="92"/>
  <c r="DA65" i="92"/>
  <c r="DA66" i="92" s="1"/>
  <c r="AP65" i="92"/>
  <c r="AJ69" i="92"/>
  <c r="CU65" i="92"/>
  <c r="X67" i="92"/>
  <c r="CO67" i="92"/>
  <c r="I67" i="92"/>
  <c r="CR65" i="92"/>
  <c r="AM65" i="92"/>
  <c r="AA65" i="92"/>
  <c r="O65" i="92"/>
  <c r="F65" i="92"/>
  <c r="I69" i="92"/>
  <c r="F67" i="92"/>
  <c r="I65" i="92"/>
  <c r="U65" i="92"/>
  <c r="U68" i="92" s="1"/>
  <c r="AG65" i="92"/>
  <c r="AS65" i="92"/>
  <c r="CX65" i="92"/>
  <c r="O69" i="92"/>
  <c r="AA69" i="92"/>
  <c r="AM69" i="92"/>
  <c r="CR69" i="92"/>
  <c r="O67" i="92"/>
  <c r="AA67" i="92"/>
  <c r="AM67" i="92"/>
  <c r="CR67" i="92"/>
  <c r="F69" i="92"/>
  <c r="R69" i="92"/>
  <c r="AD69" i="92"/>
  <c r="AP69" i="92"/>
  <c r="CU69" i="92"/>
  <c r="L8" i="80" l="1"/>
  <c r="C57" i="92"/>
  <c r="I8" i="80"/>
  <c r="M8" i="80"/>
  <c r="K8" i="80"/>
  <c r="CO68" i="92"/>
  <c r="AP68" i="92"/>
  <c r="L68" i="92"/>
  <c r="C69" i="92"/>
  <c r="CU66" i="92"/>
  <c r="AJ68" i="92"/>
  <c r="J20" i="16"/>
  <c r="H20" i="16" s="1"/>
  <c r="E88" i="56"/>
  <c r="AA68" i="92"/>
  <c r="C67" i="92"/>
  <c r="C68" i="92" s="1"/>
  <c r="DE36" i="92"/>
  <c r="L20" i="16" s="1"/>
  <c r="DG36" i="92"/>
  <c r="AS68" i="92"/>
  <c r="R66" i="92"/>
  <c r="CU68" i="92"/>
  <c r="AD66" i="92"/>
  <c r="U66" i="92"/>
  <c r="L66" i="92"/>
  <c r="AP66" i="92"/>
  <c r="AS66" i="92"/>
  <c r="CO66" i="92"/>
  <c r="CX68" i="92"/>
  <c r="AJ66" i="92"/>
  <c r="X66" i="92"/>
  <c r="AG68" i="92"/>
  <c r="DA68" i="92"/>
  <c r="F68" i="92"/>
  <c r="X68" i="92"/>
  <c r="CR66" i="92"/>
  <c r="CR68" i="92"/>
  <c r="AM66" i="92"/>
  <c r="CX66" i="92"/>
  <c r="O68" i="92"/>
  <c r="AA66" i="92"/>
  <c r="I68" i="92"/>
  <c r="AG66" i="92"/>
  <c r="AM68" i="92"/>
  <c r="I66" i="92"/>
  <c r="F66" i="92"/>
  <c r="O66" i="92"/>
  <c r="C66" i="92" l="1"/>
  <c r="D56" i="92"/>
  <c r="E56" i="92" s="1"/>
  <c r="D47" i="92" l="1"/>
  <c r="E47" i="92" s="1"/>
  <c r="DB30" i="92" l="1"/>
  <c r="CY30" i="92"/>
  <c r="CV30" i="92"/>
  <c r="CS30" i="92"/>
  <c r="CP30" i="92"/>
  <c r="AT30" i="92"/>
  <c r="AQ30" i="92"/>
  <c r="AN30" i="92"/>
  <c r="AK30" i="92"/>
  <c r="AH30" i="92"/>
  <c r="AE30" i="92"/>
  <c r="AB30" i="92"/>
  <c r="Y30" i="92"/>
  <c r="V30" i="92"/>
  <c r="S30" i="92"/>
  <c r="P30" i="92"/>
  <c r="M30" i="92"/>
  <c r="J30" i="92"/>
  <c r="G30" i="92"/>
  <c r="CO4" i="92"/>
  <c r="AG4" i="92"/>
  <c r="CO3" i="92"/>
  <c r="AG3" i="92"/>
  <c r="CO2" i="92"/>
  <c r="AG2" i="92"/>
  <c r="R4" i="92"/>
  <c r="R3" i="92"/>
  <c r="R2" i="92"/>
  <c r="DB46" i="92"/>
  <c r="DC46" i="92" s="1"/>
  <c r="DB45" i="92"/>
  <c r="DC45" i="92" s="1"/>
  <c r="DB44" i="92"/>
  <c r="DC44" i="92" s="1"/>
  <c r="DB43" i="92"/>
  <c r="DC43" i="92" s="1"/>
  <c r="DB42" i="92"/>
  <c r="DC42" i="92" s="1"/>
  <c r="DB41" i="92"/>
  <c r="DC41" i="92" s="1"/>
  <c r="DB40" i="92"/>
  <c r="DC40" i="92" s="1"/>
  <c r="DB39" i="92"/>
  <c r="DC39" i="92" s="1"/>
  <c r="CY46" i="92"/>
  <c r="CZ46" i="92" s="1"/>
  <c r="CY45" i="92"/>
  <c r="CZ45" i="92" s="1"/>
  <c r="CY44" i="92"/>
  <c r="CZ44" i="92" s="1"/>
  <c r="CY43" i="92"/>
  <c r="CZ43" i="92" s="1"/>
  <c r="CY42" i="92"/>
  <c r="CZ42" i="92" s="1"/>
  <c r="CY41" i="92"/>
  <c r="CZ41" i="92" s="1"/>
  <c r="CY40" i="92"/>
  <c r="CZ40" i="92" s="1"/>
  <c r="CY39" i="92"/>
  <c r="CZ39" i="92" s="1"/>
  <c r="CV46" i="92"/>
  <c r="CW46" i="92" s="1"/>
  <c r="CV45" i="92"/>
  <c r="CW45" i="92" s="1"/>
  <c r="CV44" i="92"/>
  <c r="CW44" i="92" s="1"/>
  <c r="CV43" i="92"/>
  <c r="CW43" i="92" s="1"/>
  <c r="CV42" i="92"/>
  <c r="CW42" i="92" s="1"/>
  <c r="CV41" i="92"/>
  <c r="CW41" i="92" s="1"/>
  <c r="CV40" i="92"/>
  <c r="CW40" i="92" s="1"/>
  <c r="CV39" i="92"/>
  <c r="CW39" i="92" s="1"/>
  <c r="CS46" i="92"/>
  <c r="CT46" i="92" s="1"/>
  <c r="CS45" i="92"/>
  <c r="CT45" i="92" s="1"/>
  <c r="CS44" i="92"/>
  <c r="CT44" i="92" s="1"/>
  <c r="CS43" i="92"/>
  <c r="CT43" i="92" s="1"/>
  <c r="CS42" i="92"/>
  <c r="CT42" i="92" s="1"/>
  <c r="CS41" i="92"/>
  <c r="CT41" i="92" s="1"/>
  <c r="CS40" i="92"/>
  <c r="CT40" i="92" s="1"/>
  <c r="CS39" i="92"/>
  <c r="CT39" i="92" s="1"/>
  <c r="CP46" i="92"/>
  <c r="CQ46" i="92" s="1"/>
  <c r="CP45" i="92"/>
  <c r="CQ45" i="92" s="1"/>
  <c r="CP44" i="92"/>
  <c r="CQ44" i="92" s="1"/>
  <c r="CP43" i="92"/>
  <c r="CQ43" i="92" s="1"/>
  <c r="CP42" i="92"/>
  <c r="CQ42" i="92" s="1"/>
  <c r="CP41" i="92"/>
  <c r="CQ41" i="92" s="1"/>
  <c r="CP40" i="92"/>
  <c r="CQ40" i="92" s="1"/>
  <c r="CP39" i="92"/>
  <c r="CQ39" i="92" s="1"/>
  <c r="AT46" i="92"/>
  <c r="AT45" i="92"/>
  <c r="AT44" i="92"/>
  <c r="AT43" i="92"/>
  <c r="AT42" i="92"/>
  <c r="AT41" i="92"/>
  <c r="AT40" i="92"/>
  <c r="AU40" i="92" s="1"/>
  <c r="AT39" i="92"/>
  <c r="AU39" i="92" s="1"/>
  <c r="AQ46" i="92"/>
  <c r="AQ45" i="92"/>
  <c r="AQ44" i="92"/>
  <c r="AQ43" i="92"/>
  <c r="AQ42" i="92"/>
  <c r="AQ41" i="92"/>
  <c r="AQ40" i="92"/>
  <c r="AQ39" i="92"/>
  <c r="AR39" i="92" s="1"/>
  <c r="AN46" i="92"/>
  <c r="AN45" i="92"/>
  <c r="AN44" i="92"/>
  <c r="AN43" i="92"/>
  <c r="AN42" i="92"/>
  <c r="AN41" i="92"/>
  <c r="AN40" i="92"/>
  <c r="AN39" i="92"/>
  <c r="AO39" i="92" s="1"/>
  <c r="AK46" i="92"/>
  <c r="AK45" i="92"/>
  <c r="AK44" i="92"/>
  <c r="AK43" i="92"/>
  <c r="AK42" i="92"/>
  <c r="AK41" i="92"/>
  <c r="AK40" i="92"/>
  <c r="AK39" i="92"/>
  <c r="AL39" i="92" s="1"/>
  <c r="AH46" i="92"/>
  <c r="AH45" i="92"/>
  <c r="AH44" i="92"/>
  <c r="AH43" i="92"/>
  <c r="AH42" i="92"/>
  <c r="AH41" i="92"/>
  <c r="AH40" i="92"/>
  <c r="AH39" i="92"/>
  <c r="AI39" i="92" s="1"/>
  <c r="AE46" i="92"/>
  <c r="AE45" i="92"/>
  <c r="AE44" i="92"/>
  <c r="AE43" i="92"/>
  <c r="AE42" i="92"/>
  <c r="AE41" i="92"/>
  <c r="AE40" i="92"/>
  <c r="AE39" i="92"/>
  <c r="AF39" i="92" s="1"/>
  <c r="AB46" i="92"/>
  <c r="AB45" i="92"/>
  <c r="AB44" i="92"/>
  <c r="AB43" i="92"/>
  <c r="AB42" i="92"/>
  <c r="AB41" i="92"/>
  <c r="AB40" i="92"/>
  <c r="AB39" i="92"/>
  <c r="AC39" i="92" s="1"/>
  <c r="Y46" i="92"/>
  <c r="Y45" i="92"/>
  <c r="Y44" i="92"/>
  <c r="Y43" i="92"/>
  <c r="Y42" i="92"/>
  <c r="Y41" i="92"/>
  <c r="Y40" i="92"/>
  <c r="Y39" i="92"/>
  <c r="Z39" i="92" s="1"/>
  <c r="V46" i="92"/>
  <c r="V45" i="92"/>
  <c r="V44" i="92"/>
  <c r="V43" i="92"/>
  <c r="V42" i="92"/>
  <c r="V41" i="92"/>
  <c r="V40" i="92"/>
  <c r="V39" i="92"/>
  <c r="W39" i="92" s="1"/>
  <c r="S46" i="92"/>
  <c r="S45" i="92"/>
  <c r="S44" i="92"/>
  <c r="S43" i="92"/>
  <c r="S42" i="92"/>
  <c r="S41" i="92"/>
  <c r="S40" i="92"/>
  <c r="S39" i="92"/>
  <c r="T39" i="92" s="1"/>
  <c r="P46" i="92"/>
  <c r="P45" i="92"/>
  <c r="P44" i="92"/>
  <c r="P43" i="92"/>
  <c r="P42" i="92"/>
  <c r="P41" i="92"/>
  <c r="P40" i="92"/>
  <c r="P39" i="92"/>
  <c r="Q39" i="92" s="1"/>
  <c r="M46" i="92"/>
  <c r="M45" i="92"/>
  <c r="M44" i="92"/>
  <c r="M43" i="92"/>
  <c r="M42" i="92"/>
  <c r="M41" i="92"/>
  <c r="M40" i="92"/>
  <c r="M39" i="92"/>
  <c r="N39" i="92" s="1"/>
  <c r="J46" i="92"/>
  <c r="J45" i="92"/>
  <c r="J44" i="92"/>
  <c r="J43" i="92"/>
  <c r="J42" i="92"/>
  <c r="J41" i="92"/>
  <c r="J40" i="92"/>
  <c r="J39" i="92"/>
  <c r="K39" i="92" s="1"/>
  <c r="G46" i="92"/>
  <c r="G45" i="92"/>
  <c r="G44" i="92"/>
  <c r="G43" i="92"/>
  <c r="G42" i="92"/>
  <c r="G41" i="92"/>
  <c r="G40" i="92"/>
  <c r="G39" i="92"/>
  <c r="H39" i="92" s="1"/>
  <c r="D40" i="92"/>
  <c r="D41" i="92"/>
  <c r="D42" i="92"/>
  <c r="D43" i="92"/>
  <c r="D44" i="92"/>
  <c r="D45" i="92"/>
  <c r="D46" i="92"/>
  <c r="D39" i="92"/>
  <c r="E39" i="92" s="1"/>
  <c r="C21" i="1"/>
  <c r="DA55" i="92" l="1"/>
  <c r="DA51" i="92"/>
  <c r="DA48" i="92"/>
  <c r="DA54" i="92"/>
  <c r="DA50" i="92"/>
  <c r="DA53" i="92"/>
  <c r="DA49" i="92"/>
  <c r="DA52" i="92"/>
  <c r="AS55" i="92"/>
  <c r="AS51" i="92"/>
  <c r="AS48" i="92"/>
  <c r="AS54" i="92"/>
  <c r="AS50" i="92"/>
  <c r="AS53" i="92"/>
  <c r="AS49" i="92"/>
  <c r="AS52" i="92"/>
  <c r="BD55" i="92"/>
  <c r="AZ55" i="92"/>
  <c r="BA54" i="92"/>
  <c r="BF53" i="92"/>
  <c r="BG55" i="92"/>
  <c r="BC55" i="92"/>
  <c r="BD54" i="92"/>
  <c r="AZ54" i="92"/>
  <c r="BA53" i="92"/>
  <c r="BF55" i="92"/>
  <c r="BG54" i="92"/>
  <c r="BC54" i="92"/>
  <c r="BD53" i="92"/>
  <c r="AZ53" i="92"/>
  <c r="BA55" i="92"/>
  <c r="BF54" i="92"/>
  <c r="BG53" i="92"/>
  <c r="BC53" i="92"/>
  <c r="C4" i="92"/>
  <c r="C3" i="92"/>
  <c r="M14" i="16"/>
  <c r="M15" i="16"/>
  <c r="M16" i="16"/>
  <c r="M17" i="16"/>
  <c r="M20" i="16"/>
  <c r="M21" i="16"/>
  <c r="M22" i="16"/>
  <c r="G53" i="92" l="1"/>
  <c r="M53" i="92"/>
  <c r="G54" i="92"/>
  <c r="M54" i="92"/>
  <c r="G55" i="92"/>
  <c r="M55" i="92"/>
  <c r="K54" i="92"/>
  <c r="CZ55" i="92"/>
  <c r="H53" i="92"/>
  <c r="N53" i="92"/>
  <c r="H54" i="92"/>
  <c r="N54" i="92"/>
  <c r="H55" i="92"/>
  <c r="N55" i="92"/>
  <c r="CZ53" i="92"/>
  <c r="CZ54" i="92"/>
  <c r="J53" i="92"/>
  <c r="CY53" i="92"/>
  <c r="J54" i="92"/>
  <c r="CY54" i="92"/>
  <c r="J55" i="92"/>
  <c r="CY55" i="92"/>
  <c r="K53" i="92"/>
  <c r="K55" i="92"/>
  <c r="D11" i="84"/>
  <c r="CO11" i="84"/>
  <c r="CN11" i="84"/>
  <c r="CM11" i="84"/>
  <c r="CL11" i="84"/>
  <c r="CK11" i="84"/>
  <c r="CJ11" i="84"/>
  <c r="CI11" i="84"/>
  <c r="CH11" i="84"/>
  <c r="CG11" i="84"/>
  <c r="CF11" i="84"/>
  <c r="CE11" i="84"/>
  <c r="CD11" i="84"/>
  <c r="CC11" i="84"/>
  <c r="CB11" i="84"/>
  <c r="CA11" i="84"/>
  <c r="BZ11" i="84"/>
  <c r="BY11" i="84"/>
  <c r="BX11" i="84"/>
  <c r="BW11" i="84"/>
  <c r="BV11" i="84"/>
  <c r="BU11" i="84"/>
  <c r="BT11" i="84"/>
  <c r="BS11" i="84"/>
  <c r="BR11" i="84"/>
  <c r="BQ11" i="84"/>
  <c r="BP11" i="84"/>
  <c r="BO11" i="84"/>
  <c r="BN11" i="84"/>
  <c r="BM11" i="84"/>
  <c r="BL11" i="84"/>
  <c r="BK11" i="84"/>
  <c r="BJ11" i="84"/>
  <c r="BI11" i="84"/>
  <c r="BH11" i="84"/>
  <c r="BG11" i="84"/>
  <c r="BF11" i="84"/>
  <c r="BE11" i="84"/>
  <c r="BD11" i="84"/>
  <c r="BC11" i="84"/>
  <c r="BB11" i="84"/>
  <c r="BA11" i="84"/>
  <c r="AZ11" i="84"/>
  <c r="AY11" i="84"/>
  <c r="AX11" i="84"/>
  <c r="AW11" i="84"/>
  <c r="AV11" i="84"/>
  <c r="AU11" i="84"/>
  <c r="AT11" i="84"/>
  <c r="AS11" i="84"/>
  <c r="AR11" i="84"/>
  <c r="AQ11" i="84"/>
  <c r="AP11" i="84"/>
  <c r="AO11" i="84"/>
  <c r="AN11" i="84"/>
  <c r="AM11" i="84"/>
  <c r="AL11" i="84"/>
  <c r="AK11" i="84"/>
  <c r="AJ11" i="84"/>
  <c r="AI11" i="84"/>
  <c r="AH11" i="84"/>
  <c r="AG11" i="84"/>
  <c r="AF11" i="84"/>
  <c r="AE11" i="84"/>
  <c r="AD11" i="84"/>
  <c r="AC11" i="84"/>
  <c r="AB11" i="84"/>
  <c r="AA11" i="84"/>
  <c r="Z11" i="84"/>
  <c r="Y11" i="84"/>
  <c r="X11" i="84"/>
  <c r="W11" i="84"/>
  <c r="V11" i="84"/>
  <c r="U11" i="84"/>
  <c r="T11" i="84"/>
  <c r="S11" i="84"/>
  <c r="R11" i="84"/>
  <c r="Q11" i="84"/>
  <c r="P11" i="84"/>
  <c r="O11" i="84"/>
  <c r="N11" i="84"/>
  <c r="M11" i="84"/>
  <c r="L11" i="84"/>
  <c r="K11" i="84"/>
  <c r="J11" i="84"/>
  <c r="I11" i="84"/>
  <c r="H11" i="84"/>
  <c r="G11" i="84"/>
  <c r="F11" i="84"/>
  <c r="E11" i="84"/>
  <c r="CO24" i="84"/>
  <c r="CN24" i="84"/>
  <c r="CM24" i="84"/>
  <c r="CL24" i="84"/>
  <c r="CK24" i="84"/>
  <c r="CJ24" i="84"/>
  <c r="CI24" i="84"/>
  <c r="CH24" i="84"/>
  <c r="CG24" i="84"/>
  <c r="CF24" i="84"/>
  <c r="CE24" i="84"/>
  <c r="CD24" i="84"/>
  <c r="CC24" i="84"/>
  <c r="CB24" i="84"/>
  <c r="CA24" i="84"/>
  <c r="BZ24" i="84"/>
  <c r="BY24" i="84"/>
  <c r="BX24" i="84"/>
  <c r="BW24" i="84"/>
  <c r="BV24" i="84"/>
  <c r="BU24" i="84"/>
  <c r="BT24" i="84"/>
  <c r="BS24" i="84"/>
  <c r="BR24" i="84"/>
  <c r="BQ24" i="84"/>
  <c r="BP24" i="84"/>
  <c r="BO24" i="84"/>
  <c r="BN24" i="84"/>
  <c r="BM24" i="84"/>
  <c r="BL24" i="84"/>
  <c r="BK24" i="84"/>
  <c r="BJ24" i="84"/>
  <c r="BI24" i="84"/>
  <c r="BH24" i="84"/>
  <c r="BG24" i="84"/>
  <c r="BF24" i="84"/>
  <c r="BE24" i="84"/>
  <c r="BD24" i="84"/>
  <c r="BC24" i="84"/>
  <c r="BB24" i="84"/>
  <c r="BA24" i="84"/>
  <c r="AZ24" i="84"/>
  <c r="AY24" i="84"/>
  <c r="AX24" i="84"/>
  <c r="AW24" i="84"/>
  <c r="AV24" i="84"/>
  <c r="AU24" i="84"/>
  <c r="AT24" i="84"/>
  <c r="AS24" i="84"/>
  <c r="AR24" i="84"/>
  <c r="AQ24" i="84"/>
  <c r="AP24" i="84"/>
  <c r="AO24" i="84"/>
  <c r="AN24" i="84"/>
  <c r="AM24" i="84"/>
  <c r="AL24" i="84"/>
  <c r="AK24" i="84"/>
  <c r="AJ24" i="84"/>
  <c r="AI24" i="84"/>
  <c r="AH24" i="84"/>
  <c r="AG24" i="84"/>
  <c r="AF24" i="84"/>
  <c r="AE24" i="84"/>
  <c r="AD24" i="84"/>
  <c r="AC24" i="84"/>
  <c r="AB24" i="84"/>
  <c r="AA24" i="84"/>
  <c r="Z24" i="84"/>
  <c r="Y24" i="84"/>
  <c r="X24" i="84"/>
  <c r="W24" i="84"/>
  <c r="V24" i="84"/>
  <c r="U24" i="84"/>
  <c r="T24" i="84"/>
  <c r="S24" i="84"/>
  <c r="R24" i="84"/>
  <c r="Q24" i="84"/>
  <c r="P24" i="84"/>
  <c r="O24" i="84"/>
  <c r="N24" i="84"/>
  <c r="M24" i="84"/>
  <c r="L24" i="84"/>
  <c r="K24" i="84"/>
  <c r="J24" i="84"/>
  <c r="I24" i="84"/>
  <c r="H24" i="84"/>
  <c r="G24" i="84"/>
  <c r="F24" i="84"/>
  <c r="E24" i="84"/>
  <c r="D24" i="84"/>
  <c r="CO19" i="84"/>
  <c r="CN19" i="84"/>
  <c r="CM19" i="84"/>
  <c r="CL19" i="84"/>
  <c r="CK19" i="84"/>
  <c r="CJ19" i="84"/>
  <c r="CI19" i="84"/>
  <c r="CH19" i="84"/>
  <c r="CG19" i="84"/>
  <c r="CF19" i="84"/>
  <c r="CE19" i="84"/>
  <c r="CD19" i="84"/>
  <c r="CC19" i="84"/>
  <c r="CB19" i="84"/>
  <c r="CA19" i="84"/>
  <c r="BZ19" i="84"/>
  <c r="BY19" i="84"/>
  <c r="BX19" i="84"/>
  <c r="BW19" i="84"/>
  <c r="BV19" i="84"/>
  <c r="BU19" i="84"/>
  <c r="BT19" i="84"/>
  <c r="BS19" i="84"/>
  <c r="BR19" i="84"/>
  <c r="BQ19" i="84"/>
  <c r="BP19" i="84"/>
  <c r="BO19" i="84"/>
  <c r="BN19" i="84"/>
  <c r="BM19" i="84"/>
  <c r="BL19" i="84"/>
  <c r="BK19" i="84"/>
  <c r="BJ19" i="84"/>
  <c r="BI19" i="84"/>
  <c r="BH19" i="84"/>
  <c r="BG19" i="84"/>
  <c r="BF19" i="84"/>
  <c r="BE19" i="84"/>
  <c r="BD19" i="84"/>
  <c r="BC19" i="84"/>
  <c r="BB19" i="84"/>
  <c r="BA19" i="84"/>
  <c r="AZ19" i="84"/>
  <c r="AY19" i="84"/>
  <c r="AX19" i="84"/>
  <c r="AW19" i="84"/>
  <c r="AV19" i="84"/>
  <c r="AU19" i="84"/>
  <c r="AT19" i="84"/>
  <c r="AS19" i="84"/>
  <c r="AR19" i="84"/>
  <c r="AQ19" i="84"/>
  <c r="AP19" i="84"/>
  <c r="AO19" i="84"/>
  <c r="AN19" i="84"/>
  <c r="AM19" i="84"/>
  <c r="AL19" i="84"/>
  <c r="AK19" i="84"/>
  <c r="AJ19" i="84"/>
  <c r="AI19" i="84"/>
  <c r="AH19" i="84"/>
  <c r="AG19" i="84"/>
  <c r="AF19" i="84"/>
  <c r="AE19" i="84"/>
  <c r="AD19" i="84"/>
  <c r="AC19" i="84"/>
  <c r="AB19" i="84"/>
  <c r="AA19" i="84"/>
  <c r="Z19" i="84"/>
  <c r="Y19" i="84"/>
  <c r="X19" i="84"/>
  <c r="W19" i="84"/>
  <c r="V19" i="84"/>
  <c r="U19" i="84"/>
  <c r="T19" i="84"/>
  <c r="S19" i="84"/>
  <c r="R19" i="84"/>
  <c r="Q19" i="84"/>
  <c r="P19" i="84"/>
  <c r="O19" i="84"/>
  <c r="N19" i="84"/>
  <c r="M19" i="84"/>
  <c r="L19" i="84"/>
  <c r="K19" i="84"/>
  <c r="J19" i="84"/>
  <c r="I19" i="84"/>
  <c r="H19" i="84"/>
  <c r="G19" i="84"/>
  <c r="F19" i="84"/>
  <c r="E19" i="84"/>
  <c r="D19" i="84"/>
  <c r="H35" i="84" l="1"/>
  <c r="L35" i="84"/>
  <c r="P35" i="84"/>
  <c r="T35" i="84"/>
  <c r="X35" i="84"/>
  <c r="AB35" i="84"/>
  <c r="AF35" i="84"/>
  <c r="AJ35" i="84"/>
  <c r="AN35" i="84"/>
  <c r="AR35" i="84"/>
  <c r="AV35" i="84"/>
  <c r="AZ35" i="84"/>
  <c r="BD35" i="84"/>
  <c r="BH35" i="84"/>
  <c r="BL35" i="84"/>
  <c r="BP35" i="84"/>
  <c r="BT35" i="84"/>
  <c r="BX35" i="84"/>
  <c r="CB35" i="84"/>
  <c r="CF35" i="84"/>
  <c r="CJ35" i="84"/>
  <c r="CN35" i="84"/>
  <c r="E35" i="84"/>
  <c r="I35" i="84"/>
  <c r="M35" i="84"/>
  <c r="Q35" i="84"/>
  <c r="U35" i="84"/>
  <c r="Y35" i="84"/>
  <c r="AC35" i="84"/>
  <c r="AG35" i="84"/>
  <c r="AK35" i="84"/>
  <c r="AO35" i="84"/>
  <c r="AS35" i="84"/>
  <c r="AW35" i="84"/>
  <c r="BA35" i="84"/>
  <c r="BE35" i="84"/>
  <c r="BI35" i="84"/>
  <c r="BM35" i="84"/>
  <c r="BQ35" i="84"/>
  <c r="BU35" i="84"/>
  <c r="CC35" i="84"/>
  <c r="BY35" i="84"/>
  <c r="CG35" i="84"/>
  <c r="CO35" i="84"/>
  <c r="G35" i="84"/>
  <c r="K35" i="84"/>
  <c r="O35" i="84"/>
  <c r="S35" i="84"/>
  <c r="W35" i="84"/>
  <c r="AA35" i="84"/>
  <c r="AE35" i="84"/>
  <c r="AI35" i="84"/>
  <c r="AM35" i="84"/>
  <c r="AQ35" i="84"/>
  <c r="AU35" i="84"/>
  <c r="AY35" i="84"/>
  <c r="BC35" i="84"/>
  <c r="BG35" i="84"/>
  <c r="BK35" i="84"/>
  <c r="BO35" i="84"/>
  <c r="BS35" i="84"/>
  <c r="BW35" i="84"/>
  <c r="CA35" i="84"/>
  <c r="CE35" i="84"/>
  <c r="CI35" i="84"/>
  <c r="CM35" i="84"/>
  <c r="CK35" i="84"/>
  <c r="F35" i="84"/>
  <c r="J35" i="84"/>
  <c r="N35" i="84"/>
  <c r="R35" i="84"/>
  <c r="V35" i="84"/>
  <c r="Z35" i="84"/>
  <c r="AD35" i="84"/>
  <c r="AH35" i="84"/>
  <c r="AL35" i="84"/>
  <c r="AP35" i="84"/>
  <c r="AT35" i="84"/>
  <c r="AX35" i="84"/>
  <c r="BB35" i="84"/>
  <c r="BF35" i="84"/>
  <c r="BJ35" i="84"/>
  <c r="BN35" i="84"/>
  <c r="BR35" i="84"/>
  <c r="BV35" i="84"/>
  <c r="BZ35" i="84"/>
  <c r="CD35" i="84"/>
  <c r="CH35" i="84"/>
  <c r="CL35" i="84"/>
  <c r="D35" i="84"/>
  <c r="CO8" i="86" l="1"/>
  <c r="CN8" i="86"/>
  <c r="CM8" i="86"/>
  <c r="CL8" i="86"/>
  <c r="CK8" i="86"/>
  <c r="CJ8" i="86"/>
  <c r="CI8" i="86"/>
  <c r="CH8" i="86"/>
  <c r="CG8" i="86"/>
  <c r="CF8" i="86"/>
  <c r="CE8" i="86"/>
  <c r="CD8" i="86"/>
  <c r="CC8" i="86"/>
  <c r="CB8" i="86"/>
  <c r="CA8" i="86"/>
  <c r="BZ8" i="86"/>
  <c r="BY8" i="86"/>
  <c r="BX8" i="86"/>
  <c r="BW8" i="86"/>
  <c r="BV8" i="86"/>
  <c r="BU8" i="86"/>
  <c r="BT8" i="86"/>
  <c r="BS8" i="86"/>
  <c r="BR8" i="86"/>
  <c r="BQ8" i="86"/>
  <c r="BP8" i="86"/>
  <c r="BO8" i="86"/>
  <c r="BN8" i="86"/>
  <c r="BM8" i="86"/>
  <c r="BL8" i="86"/>
  <c r="BK8" i="86"/>
  <c r="BJ8" i="86"/>
  <c r="BI8" i="86"/>
  <c r="BH8" i="86"/>
  <c r="BG8" i="86"/>
  <c r="BF8" i="86"/>
  <c r="BE8" i="86"/>
  <c r="BD8" i="86"/>
  <c r="BC8" i="86"/>
  <c r="BB8" i="86"/>
  <c r="BA8" i="86"/>
  <c r="AZ8" i="86"/>
  <c r="AY8" i="86"/>
  <c r="AX8" i="86"/>
  <c r="AW8" i="86"/>
  <c r="AV8" i="86"/>
  <c r="AU8" i="86"/>
  <c r="AT8" i="86"/>
  <c r="AS8" i="86"/>
  <c r="AR8" i="86"/>
  <c r="AQ8" i="86"/>
  <c r="AP8" i="86"/>
  <c r="AO8" i="86"/>
  <c r="AN8" i="86"/>
  <c r="AM8" i="86"/>
  <c r="AL8" i="86"/>
  <c r="AK8" i="86"/>
  <c r="AJ8" i="86"/>
  <c r="AI8" i="86"/>
  <c r="AH8" i="86"/>
  <c r="AG8" i="86"/>
  <c r="AF8" i="86"/>
  <c r="AE8" i="86"/>
  <c r="AD8" i="86"/>
  <c r="AC8" i="86"/>
  <c r="AB8" i="86"/>
  <c r="AA8" i="86"/>
  <c r="Z8" i="86"/>
  <c r="Y8" i="86"/>
  <c r="X8" i="86"/>
  <c r="W8" i="86"/>
  <c r="V8" i="86"/>
  <c r="U8" i="86"/>
  <c r="T8" i="86"/>
  <c r="S8" i="86"/>
  <c r="R8" i="86"/>
  <c r="Q8" i="86"/>
  <c r="P8" i="86"/>
  <c r="O8" i="86"/>
  <c r="N8" i="86"/>
  <c r="M8" i="86"/>
  <c r="L8" i="86"/>
  <c r="K8" i="86"/>
  <c r="J8" i="86"/>
  <c r="I8" i="86"/>
  <c r="H8" i="86"/>
  <c r="G8" i="86"/>
  <c r="F8" i="86"/>
  <c r="E8" i="86"/>
  <c r="CO7" i="86"/>
  <c r="CN7" i="86"/>
  <c r="CM7" i="86"/>
  <c r="CL7" i="86"/>
  <c r="CK7" i="86"/>
  <c r="CJ7" i="86"/>
  <c r="CI7" i="86"/>
  <c r="CH7" i="86"/>
  <c r="CG7" i="86"/>
  <c r="CF7" i="86"/>
  <c r="CE7" i="86"/>
  <c r="CD7" i="86"/>
  <c r="CC7" i="86"/>
  <c r="CB7" i="86"/>
  <c r="CA7" i="86"/>
  <c r="BZ7" i="86"/>
  <c r="BY7" i="86"/>
  <c r="BX7" i="86"/>
  <c r="BW7" i="86"/>
  <c r="BV7" i="86"/>
  <c r="BU7" i="86"/>
  <c r="BT7" i="86"/>
  <c r="BS7" i="86"/>
  <c r="BR7" i="86"/>
  <c r="BQ7" i="86"/>
  <c r="BP7" i="86"/>
  <c r="BO7" i="86"/>
  <c r="BN7" i="86"/>
  <c r="BM7" i="86"/>
  <c r="BL7" i="86"/>
  <c r="BK7" i="86"/>
  <c r="BJ7" i="86"/>
  <c r="BI7" i="86"/>
  <c r="BH7" i="86"/>
  <c r="BG7" i="86"/>
  <c r="BF7" i="86"/>
  <c r="BE7" i="86"/>
  <c r="BD7" i="86"/>
  <c r="BC7" i="86"/>
  <c r="BB7" i="86"/>
  <c r="BA7" i="86"/>
  <c r="AZ7" i="86"/>
  <c r="AY7" i="86"/>
  <c r="AX7" i="86"/>
  <c r="AW7" i="86"/>
  <c r="AV7" i="86"/>
  <c r="AU7" i="86"/>
  <c r="AT7" i="86"/>
  <c r="AS7" i="86"/>
  <c r="AR7" i="86"/>
  <c r="AQ7" i="86"/>
  <c r="AP7" i="86"/>
  <c r="AO7" i="86"/>
  <c r="AN7" i="86"/>
  <c r="AM7" i="86"/>
  <c r="AL7" i="86"/>
  <c r="AK7" i="86"/>
  <c r="AJ7" i="86"/>
  <c r="AI7" i="86"/>
  <c r="AH7" i="86"/>
  <c r="AG7" i="86"/>
  <c r="AF7" i="86"/>
  <c r="AE7" i="86"/>
  <c r="AD7" i="86"/>
  <c r="AC7" i="86"/>
  <c r="AB7" i="86"/>
  <c r="AA7" i="86"/>
  <c r="Z7" i="86"/>
  <c r="Y7" i="86"/>
  <c r="X7" i="86"/>
  <c r="W7" i="86"/>
  <c r="V7" i="86"/>
  <c r="U7" i="86"/>
  <c r="T7" i="86"/>
  <c r="S7" i="86"/>
  <c r="R7" i="86"/>
  <c r="Q7" i="86"/>
  <c r="P7" i="86"/>
  <c r="O7" i="86"/>
  <c r="N7" i="86"/>
  <c r="M7" i="86"/>
  <c r="L7" i="86"/>
  <c r="K7" i="86"/>
  <c r="J7" i="86"/>
  <c r="I7" i="86"/>
  <c r="H7" i="86"/>
  <c r="G7" i="86"/>
  <c r="F7" i="86"/>
  <c r="E7" i="86"/>
  <c r="CO6" i="86"/>
  <c r="CN6" i="86"/>
  <c r="CM6" i="86"/>
  <c r="CL6" i="86"/>
  <c r="CK6" i="86"/>
  <c r="CJ6" i="86"/>
  <c r="CI6" i="86"/>
  <c r="CH6" i="86"/>
  <c r="CG6" i="86"/>
  <c r="CF6" i="86"/>
  <c r="CE6" i="86"/>
  <c r="CD6" i="86"/>
  <c r="CC6" i="86"/>
  <c r="CB6" i="86"/>
  <c r="CA6" i="86"/>
  <c r="BZ6" i="86"/>
  <c r="BY6" i="86"/>
  <c r="BX6" i="86"/>
  <c r="BW6" i="86"/>
  <c r="BV6" i="86"/>
  <c r="BU6" i="86"/>
  <c r="BT6" i="86"/>
  <c r="BS6" i="86"/>
  <c r="BR6" i="86"/>
  <c r="BQ6" i="86"/>
  <c r="BP6" i="86"/>
  <c r="BO6" i="86"/>
  <c r="BN6" i="86"/>
  <c r="BM6" i="86"/>
  <c r="BL6" i="86"/>
  <c r="BK6" i="86"/>
  <c r="BJ6" i="86"/>
  <c r="BI6" i="86"/>
  <c r="BH6" i="86"/>
  <c r="BG6" i="86"/>
  <c r="BF6" i="86"/>
  <c r="BE6" i="86"/>
  <c r="BD6" i="86"/>
  <c r="BC6" i="86"/>
  <c r="BB6" i="86"/>
  <c r="BA6" i="86"/>
  <c r="AZ6" i="86"/>
  <c r="AY6" i="86"/>
  <c r="AX6" i="86"/>
  <c r="AW6" i="86"/>
  <c r="AV6" i="86"/>
  <c r="AU6" i="86"/>
  <c r="AT6" i="86"/>
  <c r="AS6" i="86"/>
  <c r="AR6" i="86"/>
  <c r="AQ6" i="86"/>
  <c r="AP6" i="86"/>
  <c r="AO6" i="86"/>
  <c r="AN6" i="86"/>
  <c r="AM6" i="86"/>
  <c r="AL6" i="86"/>
  <c r="AK6" i="86"/>
  <c r="AJ6" i="86"/>
  <c r="AI6" i="86"/>
  <c r="AH6" i="86"/>
  <c r="AG6" i="86"/>
  <c r="AF6" i="86"/>
  <c r="AE6" i="86"/>
  <c r="AD6" i="86"/>
  <c r="AC6" i="86"/>
  <c r="AB6" i="86"/>
  <c r="AA6" i="86"/>
  <c r="Z6" i="86"/>
  <c r="Y6" i="86"/>
  <c r="X6" i="86"/>
  <c r="W6" i="86"/>
  <c r="V6" i="86"/>
  <c r="U6" i="86"/>
  <c r="T6" i="86"/>
  <c r="S6" i="86"/>
  <c r="R6" i="86"/>
  <c r="Q6" i="86"/>
  <c r="P6" i="86"/>
  <c r="O6" i="86"/>
  <c r="N6" i="86"/>
  <c r="M6" i="86"/>
  <c r="L6" i="86"/>
  <c r="K6" i="86"/>
  <c r="J6" i="86"/>
  <c r="I6" i="86"/>
  <c r="H6" i="86"/>
  <c r="G6" i="86"/>
  <c r="F6" i="86"/>
  <c r="E6" i="86"/>
  <c r="CN7" i="65"/>
  <c r="CM7" i="65"/>
  <c r="CL7" i="65"/>
  <c r="CK7" i="65"/>
  <c r="CJ7" i="65"/>
  <c r="CI7" i="65"/>
  <c r="CH7" i="65"/>
  <c r="CG7" i="65"/>
  <c r="CF7" i="65"/>
  <c r="CE7" i="65"/>
  <c r="CD7" i="65"/>
  <c r="CC7" i="65"/>
  <c r="CB7" i="65"/>
  <c r="CA7" i="65"/>
  <c r="BZ7" i="65"/>
  <c r="BY7" i="65"/>
  <c r="BX7" i="65"/>
  <c r="BW7" i="65"/>
  <c r="BV7" i="65"/>
  <c r="BU7" i="65"/>
  <c r="BT7" i="65"/>
  <c r="BS7" i="65"/>
  <c r="BR7" i="65"/>
  <c r="BQ7" i="65"/>
  <c r="BP7" i="65"/>
  <c r="BO7" i="65"/>
  <c r="BN7" i="65"/>
  <c r="BM7" i="65"/>
  <c r="BL7" i="65"/>
  <c r="BK7" i="65"/>
  <c r="BJ7" i="65"/>
  <c r="BI7" i="65"/>
  <c r="BH7" i="65"/>
  <c r="BG7" i="65"/>
  <c r="BF7" i="65"/>
  <c r="BE7" i="65"/>
  <c r="BD7" i="65"/>
  <c r="BC7" i="65"/>
  <c r="BB7" i="65"/>
  <c r="BA7" i="65"/>
  <c r="AZ7" i="65"/>
  <c r="AY7" i="65"/>
  <c r="AX7" i="65"/>
  <c r="AW7" i="65"/>
  <c r="AV7" i="65"/>
  <c r="AU7" i="65"/>
  <c r="AT7" i="65"/>
  <c r="AS7" i="65"/>
  <c r="AR7" i="65"/>
  <c r="AQ7" i="65"/>
  <c r="AP7" i="65"/>
  <c r="AO7" i="65"/>
  <c r="AN7" i="65"/>
  <c r="AM7" i="65"/>
  <c r="AL7" i="65"/>
  <c r="AK7" i="65"/>
  <c r="AJ7" i="65"/>
  <c r="AI7" i="65"/>
  <c r="AH7" i="65"/>
  <c r="AG7" i="65"/>
  <c r="AF7" i="65"/>
  <c r="AE7" i="65"/>
  <c r="AD7" i="65"/>
  <c r="AC7" i="65"/>
  <c r="AB7" i="65"/>
  <c r="AA7" i="65"/>
  <c r="Z7" i="65"/>
  <c r="Y7" i="65"/>
  <c r="X7" i="65"/>
  <c r="W7" i="65"/>
  <c r="V7" i="65"/>
  <c r="U7" i="65"/>
  <c r="T7" i="65"/>
  <c r="S7" i="65"/>
  <c r="R7" i="65"/>
  <c r="Q7" i="65"/>
  <c r="P7" i="65"/>
  <c r="O7" i="65"/>
  <c r="N7" i="65"/>
  <c r="M7" i="65"/>
  <c r="L7" i="65"/>
  <c r="K7" i="65"/>
  <c r="J7" i="65"/>
  <c r="I7" i="65"/>
  <c r="H7" i="65"/>
  <c r="G7" i="65"/>
  <c r="F7" i="65"/>
  <c r="E7" i="65"/>
  <c r="D7" i="65"/>
  <c r="CN6" i="65"/>
  <c r="CM6" i="65"/>
  <c r="CL6" i="65"/>
  <c r="CK6" i="65"/>
  <c r="CJ6" i="65"/>
  <c r="CI6" i="65"/>
  <c r="CH6" i="65"/>
  <c r="CG6" i="65"/>
  <c r="CF6" i="65"/>
  <c r="CE6" i="65"/>
  <c r="CD6" i="65"/>
  <c r="CC6" i="65"/>
  <c r="CB6" i="65"/>
  <c r="CA6" i="65"/>
  <c r="BZ6" i="65"/>
  <c r="BY6" i="65"/>
  <c r="BX6" i="65"/>
  <c r="BW6" i="65"/>
  <c r="BV6" i="65"/>
  <c r="BU6" i="65"/>
  <c r="BT6" i="65"/>
  <c r="BS6" i="65"/>
  <c r="BR6" i="65"/>
  <c r="BQ6" i="65"/>
  <c r="BP6" i="65"/>
  <c r="BO6" i="65"/>
  <c r="BN6" i="65"/>
  <c r="BM6" i="65"/>
  <c r="BL6" i="65"/>
  <c r="BK6" i="65"/>
  <c r="BJ6" i="65"/>
  <c r="BI6" i="65"/>
  <c r="BH6" i="65"/>
  <c r="BG6" i="65"/>
  <c r="BF6" i="65"/>
  <c r="BE6" i="65"/>
  <c r="BD6" i="65"/>
  <c r="BC6" i="65"/>
  <c r="BB6" i="65"/>
  <c r="BA6" i="65"/>
  <c r="AZ6" i="65"/>
  <c r="AY6" i="65"/>
  <c r="AX6" i="65"/>
  <c r="AW6" i="65"/>
  <c r="AV6" i="65"/>
  <c r="AU6" i="65"/>
  <c r="AT6" i="65"/>
  <c r="AS6" i="65"/>
  <c r="AR6" i="65"/>
  <c r="AQ6" i="65"/>
  <c r="AP6" i="65"/>
  <c r="AO6" i="65"/>
  <c r="AN6" i="65"/>
  <c r="AM6" i="65"/>
  <c r="AL6" i="65"/>
  <c r="AK6" i="65"/>
  <c r="AJ6" i="65"/>
  <c r="AI6" i="65"/>
  <c r="AH6" i="65"/>
  <c r="AG6" i="65"/>
  <c r="AF6" i="65"/>
  <c r="AE6" i="65"/>
  <c r="AD6" i="65"/>
  <c r="AC6" i="65"/>
  <c r="AB6" i="65"/>
  <c r="AA6" i="65"/>
  <c r="Z6" i="65"/>
  <c r="Y6" i="65"/>
  <c r="X6" i="65"/>
  <c r="W6" i="65"/>
  <c r="V6" i="65"/>
  <c r="U6" i="65"/>
  <c r="T6" i="65"/>
  <c r="S6" i="65"/>
  <c r="R6" i="65"/>
  <c r="Q6" i="65"/>
  <c r="P6" i="65"/>
  <c r="O6" i="65"/>
  <c r="N6" i="65"/>
  <c r="M6" i="65"/>
  <c r="L6" i="65"/>
  <c r="K6" i="65"/>
  <c r="J6" i="65"/>
  <c r="I6" i="65"/>
  <c r="H6" i="65"/>
  <c r="G6" i="65"/>
  <c r="F6" i="65"/>
  <c r="E6" i="65"/>
  <c r="D6" i="65"/>
  <c r="CN5" i="65"/>
  <c r="CM5" i="65"/>
  <c r="CL5" i="65"/>
  <c r="CK5" i="65"/>
  <c r="CJ5" i="65"/>
  <c r="CI5" i="65"/>
  <c r="CH5" i="65"/>
  <c r="CG5" i="65"/>
  <c r="CF5" i="65"/>
  <c r="CE5" i="65"/>
  <c r="CD5" i="65"/>
  <c r="CC5" i="65"/>
  <c r="CB5" i="65"/>
  <c r="CA5" i="65"/>
  <c r="BZ5" i="65"/>
  <c r="BY5" i="65"/>
  <c r="BX5" i="65"/>
  <c r="BW5" i="65"/>
  <c r="BV5" i="65"/>
  <c r="BU5" i="65"/>
  <c r="BT5" i="65"/>
  <c r="BS5" i="65"/>
  <c r="BR5" i="65"/>
  <c r="BQ5" i="65"/>
  <c r="BP5" i="65"/>
  <c r="BO5" i="65"/>
  <c r="BN5" i="65"/>
  <c r="BM5" i="65"/>
  <c r="BL5" i="65"/>
  <c r="BK5" i="65"/>
  <c r="BJ5" i="65"/>
  <c r="BI5" i="65"/>
  <c r="BH5" i="65"/>
  <c r="BG5" i="65"/>
  <c r="BF5" i="65"/>
  <c r="BE5" i="65"/>
  <c r="BD5" i="65"/>
  <c r="BC5" i="65"/>
  <c r="BB5" i="65"/>
  <c r="BA5" i="65"/>
  <c r="AZ5" i="65"/>
  <c r="AY5" i="65"/>
  <c r="AX5" i="65"/>
  <c r="AW5" i="65"/>
  <c r="AV5" i="65"/>
  <c r="AU5" i="65"/>
  <c r="AT5" i="65"/>
  <c r="AS5" i="65"/>
  <c r="AR5" i="65"/>
  <c r="AQ5" i="65"/>
  <c r="AP5" i="65"/>
  <c r="AO5" i="65"/>
  <c r="AN5" i="65"/>
  <c r="AM5" i="65"/>
  <c r="AL5" i="65"/>
  <c r="AK5" i="65"/>
  <c r="AJ5" i="65"/>
  <c r="AI5" i="65"/>
  <c r="AH5" i="65"/>
  <c r="AG5" i="65"/>
  <c r="AF5" i="65"/>
  <c r="AE5" i="65"/>
  <c r="AD5" i="65"/>
  <c r="AC5" i="65"/>
  <c r="AB5" i="65"/>
  <c r="AA5" i="65"/>
  <c r="Z5" i="65"/>
  <c r="Y5" i="65"/>
  <c r="X5" i="65"/>
  <c r="W5" i="65"/>
  <c r="V5" i="65"/>
  <c r="U5" i="65"/>
  <c r="T5" i="65"/>
  <c r="S5" i="65"/>
  <c r="R5" i="65"/>
  <c r="Q5" i="65"/>
  <c r="P5" i="65"/>
  <c r="O5" i="65"/>
  <c r="N5" i="65"/>
  <c r="M5" i="65"/>
  <c r="L5" i="65"/>
  <c r="K5" i="65"/>
  <c r="J5" i="65"/>
  <c r="I5" i="65"/>
  <c r="H5" i="65"/>
  <c r="G5" i="65"/>
  <c r="F5" i="65"/>
  <c r="E5" i="65"/>
  <c r="D5" i="65"/>
  <c r="C7" i="65"/>
  <c r="C6" i="65"/>
  <c r="C5" i="65"/>
  <c r="D8" i="86"/>
  <c r="D7" i="86"/>
  <c r="D6" i="86"/>
  <c r="CO24" i="86"/>
  <c r="CN24" i="86"/>
  <c r="CM24" i="86"/>
  <c r="CL24" i="86"/>
  <c r="CK24" i="86"/>
  <c r="CJ24" i="86"/>
  <c r="CI24" i="86"/>
  <c r="CH24" i="86"/>
  <c r="CG24" i="86"/>
  <c r="CF24" i="86"/>
  <c r="CE24" i="86"/>
  <c r="CD24" i="86"/>
  <c r="CC24" i="86"/>
  <c r="CB24" i="86"/>
  <c r="CA24" i="86"/>
  <c r="BZ24" i="86"/>
  <c r="BY24" i="86"/>
  <c r="BX24" i="86"/>
  <c r="BW24" i="86"/>
  <c r="BV24" i="86"/>
  <c r="BU24" i="86"/>
  <c r="BT24" i="86"/>
  <c r="BS24" i="86"/>
  <c r="BR24" i="86"/>
  <c r="BQ24" i="86"/>
  <c r="BP24" i="86"/>
  <c r="BO24" i="86"/>
  <c r="BN24" i="86"/>
  <c r="BM24" i="86"/>
  <c r="BL24" i="86"/>
  <c r="BK24" i="86"/>
  <c r="BJ24" i="86"/>
  <c r="BI24" i="86"/>
  <c r="BH24" i="86"/>
  <c r="BG24" i="86"/>
  <c r="BF24" i="86"/>
  <c r="BE24" i="86"/>
  <c r="BD24" i="86"/>
  <c r="BC24" i="86"/>
  <c r="BB24" i="86"/>
  <c r="BA24" i="86"/>
  <c r="AZ24" i="86"/>
  <c r="AY24" i="86"/>
  <c r="AX24" i="86"/>
  <c r="AW24" i="86"/>
  <c r="AV24" i="86"/>
  <c r="AU24" i="86"/>
  <c r="AT24" i="86"/>
  <c r="AS24" i="86"/>
  <c r="AR24" i="86"/>
  <c r="AQ24" i="86"/>
  <c r="AP24" i="86"/>
  <c r="AO24" i="86"/>
  <c r="AN24" i="86"/>
  <c r="AM24" i="86"/>
  <c r="AL24" i="86"/>
  <c r="AK24" i="86"/>
  <c r="AJ24" i="86"/>
  <c r="AI24" i="86"/>
  <c r="AH24" i="86"/>
  <c r="AG24" i="86"/>
  <c r="AF24" i="86"/>
  <c r="AE24" i="86"/>
  <c r="AD24" i="86"/>
  <c r="AC24" i="86"/>
  <c r="AB24" i="86"/>
  <c r="AA24" i="86"/>
  <c r="Z24" i="86"/>
  <c r="Y24" i="86"/>
  <c r="X24" i="86"/>
  <c r="W24" i="86"/>
  <c r="V24" i="86"/>
  <c r="U24" i="86"/>
  <c r="T24" i="86"/>
  <c r="S24" i="86"/>
  <c r="R24" i="86"/>
  <c r="Q24" i="86"/>
  <c r="P24" i="86"/>
  <c r="O24" i="86"/>
  <c r="N24" i="86"/>
  <c r="M24" i="86"/>
  <c r="L24" i="86"/>
  <c r="K24" i="86"/>
  <c r="J24" i="86"/>
  <c r="I24" i="86"/>
  <c r="H24" i="86"/>
  <c r="G24" i="86"/>
  <c r="F24" i="86"/>
  <c r="E24" i="86"/>
  <c r="D24" i="86"/>
  <c r="CO23" i="86"/>
  <c r="CN23" i="86"/>
  <c r="CM23" i="86"/>
  <c r="CL23" i="86"/>
  <c r="CK23" i="86"/>
  <c r="CJ23" i="86"/>
  <c r="CI23" i="86"/>
  <c r="CH23" i="86"/>
  <c r="CG23" i="86"/>
  <c r="CF23" i="86"/>
  <c r="CE23" i="86"/>
  <c r="CD23" i="86"/>
  <c r="CC23" i="86"/>
  <c r="CB23" i="86"/>
  <c r="CA23" i="86"/>
  <c r="BZ23" i="86"/>
  <c r="BY23" i="86"/>
  <c r="BX23" i="86"/>
  <c r="BW23" i="86"/>
  <c r="BV23" i="86"/>
  <c r="BU23" i="86"/>
  <c r="BT23" i="86"/>
  <c r="BS23" i="86"/>
  <c r="BR23" i="86"/>
  <c r="BQ23" i="86"/>
  <c r="BP23" i="86"/>
  <c r="BO23" i="86"/>
  <c r="BN23" i="86"/>
  <c r="BM23" i="86"/>
  <c r="BL23" i="86"/>
  <c r="BK23" i="86"/>
  <c r="BJ23" i="86"/>
  <c r="BI23" i="86"/>
  <c r="BH23" i="86"/>
  <c r="BG23" i="86"/>
  <c r="BF23" i="86"/>
  <c r="BE23" i="86"/>
  <c r="BD23" i="86"/>
  <c r="BC23" i="86"/>
  <c r="BB23" i="86"/>
  <c r="BA23" i="86"/>
  <c r="AZ23" i="86"/>
  <c r="AY23" i="86"/>
  <c r="AX23" i="86"/>
  <c r="AW23" i="86"/>
  <c r="AV23" i="86"/>
  <c r="AU23" i="86"/>
  <c r="AT23" i="86"/>
  <c r="AS23" i="86"/>
  <c r="AR23" i="86"/>
  <c r="AQ23" i="86"/>
  <c r="AP23" i="86"/>
  <c r="AO23" i="86"/>
  <c r="AN23" i="86"/>
  <c r="AM23" i="86"/>
  <c r="AL23" i="86"/>
  <c r="AK23" i="86"/>
  <c r="AJ23" i="86"/>
  <c r="AI23" i="86"/>
  <c r="AH23" i="86"/>
  <c r="AG23" i="86"/>
  <c r="AF23" i="86"/>
  <c r="AE23" i="86"/>
  <c r="AD23" i="86"/>
  <c r="AC23" i="86"/>
  <c r="AB23" i="86"/>
  <c r="AA23" i="86"/>
  <c r="Z23" i="86"/>
  <c r="Y23" i="86"/>
  <c r="X23" i="86"/>
  <c r="W23" i="86"/>
  <c r="V23" i="86"/>
  <c r="U23" i="86"/>
  <c r="T23" i="86"/>
  <c r="S23" i="86"/>
  <c r="R23" i="86"/>
  <c r="Q23" i="86"/>
  <c r="P23" i="86"/>
  <c r="O23" i="86"/>
  <c r="N23" i="86"/>
  <c r="M23" i="86"/>
  <c r="L23" i="86"/>
  <c r="K23" i="86"/>
  <c r="J23" i="86"/>
  <c r="I23" i="86"/>
  <c r="H23" i="86"/>
  <c r="G23" i="86"/>
  <c r="F23" i="86"/>
  <c r="E23" i="86"/>
  <c r="D23" i="86"/>
  <c r="CO22" i="86"/>
  <c r="CN22" i="86"/>
  <c r="CM22" i="86"/>
  <c r="CL22" i="86"/>
  <c r="CK22" i="86"/>
  <c r="CJ22" i="86"/>
  <c r="CI22" i="86"/>
  <c r="CH22" i="86"/>
  <c r="CG22" i="86"/>
  <c r="CF22" i="86"/>
  <c r="CE22" i="86"/>
  <c r="CD22" i="86"/>
  <c r="CC22" i="86"/>
  <c r="CB22" i="86"/>
  <c r="CA22" i="86"/>
  <c r="BZ22" i="86"/>
  <c r="BY22" i="86"/>
  <c r="BX22" i="86"/>
  <c r="BW22" i="86"/>
  <c r="BV22" i="86"/>
  <c r="BU22" i="86"/>
  <c r="BT22" i="86"/>
  <c r="BS22" i="86"/>
  <c r="BR22" i="86"/>
  <c r="BQ22" i="86"/>
  <c r="BP22" i="86"/>
  <c r="BO22" i="86"/>
  <c r="BN22" i="86"/>
  <c r="BM22" i="86"/>
  <c r="BL22" i="86"/>
  <c r="BK22" i="86"/>
  <c r="BJ22" i="86"/>
  <c r="BI22" i="86"/>
  <c r="BH22" i="86"/>
  <c r="BG22" i="86"/>
  <c r="BF22" i="86"/>
  <c r="BE22" i="86"/>
  <c r="BD22" i="86"/>
  <c r="BC22" i="86"/>
  <c r="BB22" i="86"/>
  <c r="BA22" i="86"/>
  <c r="AZ22" i="86"/>
  <c r="AY22" i="86"/>
  <c r="AX22" i="86"/>
  <c r="AW22" i="86"/>
  <c r="AV22" i="86"/>
  <c r="AU22" i="86"/>
  <c r="AT22" i="86"/>
  <c r="AS22" i="86"/>
  <c r="AR22" i="86"/>
  <c r="AQ22" i="86"/>
  <c r="AP22" i="86"/>
  <c r="AO22" i="86"/>
  <c r="AN22" i="86"/>
  <c r="AM22" i="86"/>
  <c r="AL22" i="86"/>
  <c r="AK22" i="86"/>
  <c r="AJ22" i="86"/>
  <c r="AI22" i="86"/>
  <c r="AH22" i="86"/>
  <c r="AG22" i="86"/>
  <c r="AF22" i="86"/>
  <c r="AE22" i="86"/>
  <c r="AD22" i="86"/>
  <c r="AC22" i="86"/>
  <c r="AB22" i="86"/>
  <c r="AA22" i="86"/>
  <c r="Z22" i="86"/>
  <c r="Y22" i="86"/>
  <c r="X22" i="86"/>
  <c r="W22" i="86"/>
  <c r="V22" i="86"/>
  <c r="U22" i="86"/>
  <c r="T22" i="86"/>
  <c r="S22" i="86"/>
  <c r="R22" i="86"/>
  <c r="Q22" i="86"/>
  <c r="P22" i="86"/>
  <c r="O22" i="86"/>
  <c r="N22" i="86"/>
  <c r="M22" i="86"/>
  <c r="L22" i="86"/>
  <c r="K22" i="86"/>
  <c r="J22" i="86"/>
  <c r="I22" i="86"/>
  <c r="H22" i="86"/>
  <c r="G22" i="86"/>
  <c r="F22" i="86"/>
  <c r="E22" i="86"/>
  <c r="D22" i="86"/>
  <c r="CO21" i="86"/>
  <c r="CO25" i="86" s="1"/>
  <c r="CN12" i="65" s="1"/>
  <c r="CN21" i="86"/>
  <c r="CN25" i="86" s="1"/>
  <c r="CM12" i="65" s="1"/>
  <c r="CM21" i="86"/>
  <c r="CM25" i="86" s="1"/>
  <c r="CL12" i="65" s="1"/>
  <c r="CL21" i="86"/>
  <c r="CL25" i="86" s="1"/>
  <c r="CK12" i="65" s="1"/>
  <c r="CK21" i="86"/>
  <c r="CK25" i="86" s="1"/>
  <c r="CJ12" i="65" s="1"/>
  <c r="CJ21" i="86"/>
  <c r="CJ25" i="86" s="1"/>
  <c r="CI12" i="65" s="1"/>
  <c r="CI21" i="86"/>
  <c r="CI25" i="86" s="1"/>
  <c r="CH12" i="65" s="1"/>
  <c r="CH21" i="86"/>
  <c r="CH25" i="86" s="1"/>
  <c r="CG12" i="65" s="1"/>
  <c r="CG21" i="86"/>
  <c r="CG25" i="86" s="1"/>
  <c r="CF12" i="65" s="1"/>
  <c r="CF21" i="86"/>
  <c r="CF25" i="86" s="1"/>
  <c r="CE12" i="65" s="1"/>
  <c r="CE21" i="86"/>
  <c r="CE25" i="86" s="1"/>
  <c r="CD12" i="65" s="1"/>
  <c r="CD21" i="86"/>
  <c r="CD25" i="86" s="1"/>
  <c r="CC12" i="65" s="1"/>
  <c r="CC21" i="86"/>
  <c r="CC25" i="86" s="1"/>
  <c r="CB12" i="65" s="1"/>
  <c r="CB21" i="86"/>
  <c r="CB25" i="86" s="1"/>
  <c r="CA12" i="65" s="1"/>
  <c r="CA21" i="86"/>
  <c r="CA25" i="86" s="1"/>
  <c r="BZ12" i="65" s="1"/>
  <c r="BZ21" i="86"/>
  <c r="BZ25" i="86" s="1"/>
  <c r="BY12" i="65" s="1"/>
  <c r="BY21" i="86"/>
  <c r="BY25" i="86" s="1"/>
  <c r="BX12" i="65" s="1"/>
  <c r="BX21" i="86"/>
  <c r="BX25" i="86" s="1"/>
  <c r="BW12" i="65" s="1"/>
  <c r="BW21" i="86"/>
  <c r="BW25" i="86" s="1"/>
  <c r="BV12" i="65" s="1"/>
  <c r="BV21" i="86"/>
  <c r="BV25" i="86" s="1"/>
  <c r="BU12" i="65" s="1"/>
  <c r="BU21" i="86"/>
  <c r="BU25" i="86" s="1"/>
  <c r="BT12" i="65" s="1"/>
  <c r="BT21" i="86"/>
  <c r="BT25" i="86" s="1"/>
  <c r="BS12" i="65" s="1"/>
  <c r="BS21" i="86"/>
  <c r="BS25" i="86" s="1"/>
  <c r="BR12" i="65" s="1"/>
  <c r="BR21" i="86"/>
  <c r="BR25" i="86" s="1"/>
  <c r="BQ12" i="65" s="1"/>
  <c r="BQ21" i="86"/>
  <c r="BQ25" i="86" s="1"/>
  <c r="BP12" i="65" s="1"/>
  <c r="BP21" i="86"/>
  <c r="BP25" i="86" s="1"/>
  <c r="BO12" i="65" s="1"/>
  <c r="BO21" i="86"/>
  <c r="BO25" i="86" s="1"/>
  <c r="BN12" i="65" s="1"/>
  <c r="BN21" i="86"/>
  <c r="BN25" i="86" s="1"/>
  <c r="BM12" i="65" s="1"/>
  <c r="BM21" i="86"/>
  <c r="BM25" i="86" s="1"/>
  <c r="BL12" i="65" s="1"/>
  <c r="BL21" i="86"/>
  <c r="BL25" i="86" s="1"/>
  <c r="BK12" i="65" s="1"/>
  <c r="BK21" i="86"/>
  <c r="BK25" i="86" s="1"/>
  <c r="BJ12" i="65" s="1"/>
  <c r="BJ21" i="86"/>
  <c r="BJ25" i="86" s="1"/>
  <c r="BI12" i="65" s="1"/>
  <c r="BI21" i="86"/>
  <c r="BI25" i="86" s="1"/>
  <c r="BH12" i="65" s="1"/>
  <c r="BH21" i="86"/>
  <c r="BH25" i="86" s="1"/>
  <c r="BG12" i="65" s="1"/>
  <c r="BG21" i="86"/>
  <c r="BG25" i="86" s="1"/>
  <c r="BF12" i="65" s="1"/>
  <c r="BF21" i="86"/>
  <c r="BF25" i="86" s="1"/>
  <c r="BE12" i="65" s="1"/>
  <c r="BE21" i="86"/>
  <c r="BE25" i="86" s="1"/>
  <c r="BD12" i="65" s="1"/>
  <c r="BD21" i="86"/>
  <c r="BD25" i="86" s="1"/>
  <c r="BC12" i="65" s="1"/>
  <c r="BC21" i="86"/>
  <c r="BC25" i="86" s="1"/>
  <c r="BB12" i="65" s="1"/>
  <c r="BB21" i="86"/>
  <c r="BB25" i="86" s="1"/>
  <c r="BA12" i="65" s="1"/>
  <c r="BA21" i="86"/>
  <c r="BA25" i="86" s="1"/>
  <c r="AZ12" i="65" s="1"/>
  <c r="AZ21" i="86"/>
  <c r="AZ25" i="86" s="1"/>
  <c r="AY12" i="65" s="1"/>
  <c r="AY21" i="86"/>
  <c r="AY25" i="86" s="1"/>
  <c r="AX12" i="65" s="1"/>
  <c r="AX21" i="86"/>
  <c r="AX25" i="86" s="1"/>
  <c r="AW12" i="65" s="1"/>
  <c r="AW21" i="86"/>
  <c r="AW25" i="86" s="1"/>
  <c r="AV12" i="65" s="1"/>
  <c r="AV21" i="86"/>
  <c r="AV25" i="86" s="1"/>
  <c r="AU12" i="65" s="1"/>
  <c r="AU21" i="86"/>
  <c r="AU25" i="86" s="1"/>
  <c r="AT12" i="65" s="1"/>
  <c r="AT21" i="86"/>
  <c r="AT25" i="86" s="1"/>
  <c r="AS12" i="65" s="1"/>
  <c r="AS21" i="86"/>
  <c r="AS25" i="86" s="1"/>
  <c r="AR12" i="65" s="1"/>
  <c r="AR21" i="86"/>
  <c r="AR25" i="86" s="1"/>
  <c r="AQ12" i="65" s="1"/>
  <c r="AQ21" i="86"/>
  <c r="AQ25" i="86" s="1"/>
  <c r="AP12" i="65" s="1"/>
  <c r="AP21" i="86"/>
  <c r="AP25" i="86" s="1"/>
  <c r="AO12" i="65" s="1"/>
  <c r="AO21" i="86"/>
  <c r="AO25" i="86" s="1"/>
  <c r="AN12" i="65" s="1"/>
  <c r="AN21" i="86"/>
  <c r="AN25" i="86" s="1"/>
  <c r="AM12" i="65" s="1"/>
  <c r="AM21" i="86"/>
  <c r="AM25" i="86" s="1"/>
  <c r="AL12" i="65" s="1"/>
  <c r="AL21" i="86"/>
  <c r="AL25" i="86" s="1"/>
  <c r="AK12" i="65" s="1"/>
  <c r="AK21" i="86"/>
  <c r="AK25" i="86" s="1"/>
  <c r="AJ12" i="65" s="1"/>
  <c r="AJ21" i="86"/>
  <c r="AJ25" i="86" s="1"/>
  <c r="AI12" i="65" s="1"/>
  <c r="AI21" i="86"/>
  <c r="AI25" i="86" s="1"/>
  <c r="AH12" i="65" s="1"/>
  <c r="AH21" i="86"/>
  <c r="AH25" i="86" s="1"/>
  <c r="AG12" i="65" s="1"/>
  <c r="AG21" i="86"/>
  <c r="AG25" i="86" s="1"/>
  <c r="AF12" i="65" s="1"/>
  <c r="AF21" i="86"/>
  <c r="AF25" i="86" s="1"/>
  <c r="AE12" i="65" s="1"/>
  <c r="AE21" i="86"/>
  <c r="AE25" i="86" s="1"/>
  <c r="AD12" i="65" s="1"/>
  <c r="AD21" i="86"/>
  <c r="AD25" i="86" s="1"/>
  <c r="AC12" i="65" s="1"/>
  <c r="AC21" i="86"/>
  <c r="AC25" i="86" s="1"/>
  <c r="AB12" i="65" s="1"/>
  <c r="AB21" i="86"/>
  <c r="AB25" i="86" s="1"/>
  <c r="AA12" i="65" s="1"/>
  <c r="AA21" i="86"/>
  <c r="AA25" i="86" s="1"/>
  <c r="Z21" i="86"/>
  <c r="Z25" i="86" s="1"/>
  <c r="Y12" i="65" s="1"/>
  <c r="Y21" i="86"/>
  <c r="Y25" i="86" s="1"/>
  <c r="X21" i="86"/>
  <c r="X25" i="86" s="1"/>
  <c r="W21" i="86"/>
  <c r="W25" i="86" s="1"/>
  <c r="V21" i="86"/>
  <c r="V25" i="86" s="1"/>
  <c r="U21" i="86"/>
  <c r="U25" i="86" s="1"/>
  <c r="T21" i="86"/>
  <c r="T25" i="86" s="1"/>
  <c r="S12" i="65" s="1"/>
  <c r="S21" i="86"/>
  <c r="S25" i="86" s="1"/>
  <c r="R21" i="86"/>
  <c r="R25" i="86" s="1"/>
  <c r="Q21" i="86"/>
  <c r="Q25" i="86" s="1"/>
  <c r="P21" i="86"/>
  <c r="P25" i="86" s="1"/>
  <c r="O21" i="86"/>
  <c r="O25" i="86" s="1"/>
  <c r="N21" i="86"/>
  <c r="N25" i="86" s="1"/>
  <c r="M12" i="65" s="1"/>
  <c r="M21" i="86"/>
  <c r="M25" i="86" s="1"/>
  <c r="L21" i="86"/>
  <c r="L25" i="86" s="1"/>
  <c r="K21" i="86"/>
  <c r="K25" i="86" s="1"/>
  <c r="J21" i="86"/>
  <c r="J25" i="86" s="1"/>
  <c r="I21" i="86"/>
  <c r="I25" i="86" s="1"/>
  <c r="H21" i="86"/>
  <c r="H25" i="86" s="1"/>
  <c r="G12" i="65" s="1"/>
  <c r="G21" i="86"/>
  <c r="G25" i="86" s="1"/>
  <c r="F21" i="86"/>
  <c r="E21" i="86"/>
  <c r="D21" i="86"/>
  <c r="CJ5" i="86"/>
  <c r="BX5" i="86"/>
  <c r="BL5" i="86"/>
  <c r="AZ5" i="86"/>
  <c r="AN5" i="86"/>
  <c r="AB5" i="86"/>
  <c r="P5" i="86"/>
  <c r="D5" i="86"/>
  <c r="CJ4" i="86"/>
  <c r="BX4" i="86"/>
  <c r="BL4" i="86"/>
  <c r="AZ4" i="86"/>
  <c r="AN4" i="86"/>
  <c r="AB4" i="86"/>
  <c r="P4" i="86"/>
  <c r="D4" i="86"/>
  <c r="CJ3" i="86"/>
  <c r="BX3" i="86"/>
  <c r="BL3" i="86"/>
  <c r="AZ3" i="86"/>
  <c r="AN3" i="86"/>
  <c r="AB3" i="86"/>
  <c r="P3" i="86"/>
  <c r="D3" i="86"/>
  <c r="K12" i="65" l="1"/>
  <c r="O12" i="65"/>
  <c r="W12" i="65"/>
  <c r="H12" i="65"/>
  <c r="L12" i="65"/>
  <c r="P12" i="65"/>
  <c r="T12" i="65"/>
  <c r="X12" i="65"/>
  <c r="I12" i="65"/>
  <c r="Q12" i="65"/>
  <c r="U12" i="65"/>
  <c r="F12" i="65"/>
  <c r="J12" i="65"/>
  <c r="N12" i="65"/>
  <c r="R12" i="65"/>
  <c r="V12" i="65"/>
  <c r="Z12" i="65"/>
  <c r="E25" i="86"/>
  <c r="F25" i="86"/>
  <c r="D25" i="86"/>
  <c r="C12" i="65" s="1"/>
  <c r="C10" i="65" s="1"/>
  <c r="M23" i="16"/>
  <c r="M13" i="16"/>
  <c r="CN10" i="65"/>
  <c r="CM10" i="65"/>
  <c r="CL10" i="65"/>
  <c r="CK10" i="65"/>
  <c r="CJ10" i="65"/>
  <c r="CI10" i="65"/>
  <c r="CH10" i="65"/>
  <c r="CG10" i="65"/>
  <c r="CF10" i="65"/>
  <c r="CE10" i="65"/>
  <c r="CD10" i="65"/>
  <c r="CC10" i="65"/>
  <c r="CB10" i="65"/>
  <c r="CA10" i="65"/>
  <c r="BZ10" i="65"/>
  <c r="BY10" i="65"/>
  <c r="BX10" i="65"/>
  <c r="BW10" i="65"/>
  <c r="BV10" i="65"/>
  <c r="BU10" i="65"/>
  <c r="BT10" i="65"/>
  <c r="BS10" i="65"/>
  <c r="BR10" i="65"/>
  <c r="BQ10" i="65"/>
  <c r="BP10" i="65"/>
  <c r="BO10" i="65"/>
  <c r="BN10" i="65"/>
  <c r="BM10" i="65"/>
  <c r="BL10" i="65"/>
  <c r="BK10" i="65"/>
  <c r="BJ10" i="65"/>
  <c r="BI10" i="65"/>
  <c r="BH10" i="65"/>
  <c r="BG10" i="65"/>
  <c r="BF10" i="65"/>
  <c r="BE10" i="65"/>
  <c r="BD10" i="65"/>
  <c r="BC10" i="65"/>
  <c r="BB10" i="65"/>
  <c r="BA10" i="65"/>
  <c r="AZ10" i="65"/>
  <c r="AY10" i="65"/>
  <c r="AX10" i="65"/>
  <c r="AW10" i="65"/>
  <c r="AV10" i="65"/>
  <c r="AU10" i="65"/>
  <c r="AT10" i="65"/>
  <c r="AS10" i="65"/>
  <c r="AR10" i="65"/>
  <c r="AQ10" i="65"/>
  <c r="AP10" i="65"/>
  <c r="AO10" i="65"/>
  <c r="AN10" i="65"/>
  <c r="AM10" i="65"/>
  <c r="AL10" i="65"/>
  <c r="AK10" i="65"/>
  <c r="AJ10" i="65"/>
  <c r="AI10" i="65"/>
  <c r="AH10" i="65"/>
  <c r="AG10" i="65"/>
  <c r="AF10" i="65"/>
  <c r="AE10" i="65"/>
  <c r="AD10" i="65"/>
  <c r="AC10" i="65"/>
  <c r="AB10" i="65"/>
  <c r="AA10" i="65"/>
  <c r="Z10" i="65"/>
  <c r="Y10" i="65"/>
  <c r="X10" i="65"/>
  <c r="W10" i="65"/>
  <c r="V10" i="65"/>
  <c r="U10" i="65"/>
  <c r="T10" i="65"/>
  <c r="S10" i="65"/>
  <c r="R10" i="65"/>
  <c r="Q10" i="65"/>
  <c r="P10" i="65"/>
  <c r="O10" i="65"/>
  <c r="N10" i="65"/>
  <c r="M10" i="65"/>
  <c r="L10" i="65"/>
  <c r="K10" i="65"/>
  <c r="J10" i="65"/>
  <c r="I10" i="65"/>
  <c r="H10" i="65"/>
  <c r="G10" i="65"/>
  <c r="F10" i="65"/>
  <c r="CJ5" i="84"/>
  <c r="BX5" i="84"/>
  <c r="BL5" i="84"/>
  <c r="AZ5" i="84"/>
  <c r="AN5" i="84"/>
  <c r="AB5" i="84"/>
  <c r="P5" i="84"/>
  <c r="D5" i="84"/>
  <c r="CJ4" i="84"/>
  <c r="BX4" i="84"/>
  <c r="BL4" i="84"/>
  <c r="AZ4" i="84"/>
  <c r="AN4" i="84"/>
  <c r="AB4" i="84"/>
  <c r="P4" i="84"/>
  <c r="D4" i="84"/>
  <c r="CJ3" i="84"/>
  <c r="BX3" i="84"/>
  <c r="BL3" i="84"/>
  <c r="AZ3" i="84"/>
  <c r="AN3" i="84"/>
  <c r="AB3" i="84"/>
  <c r="P3" i="84"/>
  <c r="D3" i="84"/>
  <c r="E12" i="65" l="1"/>
  <c r="E10" i="65" s="1"/>
  <c r="D12" i="65"/>
  <c r="D10" i="65" s="1"/>
  <c r="F88" i="56"/>
  <c r="J88" i="56" s="1"/>
  <c r="A2" i="16"/>
  <c r="CI2" i="65" l="1"/>
  <c r="BW2" i="65"/>
  <c r="BK2" i="65"/>
  <c r="AY2" i="65"/>
  <c r="AM2" i="65"/>
  <c r="AA2" i="65"/>
  <c r="O2" i="65"/>
  <c r="C2" i="65"/>
  <c r="A3" i="16" l="1"/>
  <c r="D75" i="56"/>
  <c r="D43" i="56"/>
  <c r="BW3" i="65"/>
  <c r="BK3" i="65"/>
  <c r="AY3" i="65"/>
  <c r="AM3" i="65"/>
  <c r="AA3" i="65"/>
  <c r="O3" i="65"/>
  <c r="C3" i="65"/>
  <c r="C8" i="80" l="1"/>
  <c r="B8" i="80"/>
  <c r="A8" i="80"/>
  <c r="D73" i="56" l="1"/>
  <c r="D42" i="56"/>
  <c r="D41" i="56"/>
  <c r="D40" i="56"/>
  <c r="A28" i="56"/>
  <c r="C30" i="1" l="1"/>
  <c r="C29" i="1"/>
  <c r="C28" i="1"/>
  <c r="C27" i="1"/>
  <c r="C26" i="1"/>
  <c r="C25" i="1"/>
  <c r="C24" i="1"/>
  <c r="C23" i="1"/>
  <c r="C22" i="1"/>
  <c r="D21" i="1" l="1"/>
  <c r="D30" i="1"/>
  <c r="D27" i="1"/>
  <c r="D26" i="1"/>
  <c r="D23" i="1"/>
  <c r="D24" i="1"/>
  <c r="D28" i="1"/>
  <c r="D29" i="1"/>
  <c r="D22" i="1"/>
  <c r="D25" i="1"/>
  <c r="D48" i="56" l="1"/>
  <c r="D59" i="56"/>
  <c r="D51" i="56"/>
  <c r="D54" i="56"/>
  <c r="D61" i="56"/>
  <c r="D52" i="56"/>
  <c r="D58" i="56"/>
  <c r="D50" i="56"/>
  <c r="D60" i="56"/>
  <c r="D57" i="56"/>
  <c r="D49" i="56"/>
  <c r="D55" i="56"/>
  <c r="D56" i="56"/>
  <c r="D53" i="56"/>
  <c r="B7" i="20"/>
  <c r="B6" i="20"/>
  <c r="A4" i="16" l="1"/>
  <c r="CI4" i="65" l="1"/>
  <c r="BW4" i="65"/>
  <c r="BK4" i="65"/>
  <c r="AY4" i="65"/>
  <c r="AM4" i="65"/>
  <c r="AA4" i="65"/>
  <c r="O4" i="65"/>
  <c r="C4" i="65"/>
  <c r="D72" i="56" l="1"/>
  <c r="D74" i="56"/>
  <c r="CQ10" i="65" l="1"/>
  <c r="K38" i="16" s="1"/>
  <c r="CS10" i="65"/>
  <c r="I38" i="16" s="1"/>
  <c r="CO10" i="65"/>
  <c r="E108" i="56" l="1"/>
  <c r="F108" i="56" s="1"/>
  <c r="CR10" i="65"/>
  <c r="J38" i="16"/>
  <c r="CP10" i="65"/>
  <c r="H38" i="16" l="1"/>
  <c r="L38" i="16"/>
  <c r="J108" i="56"/>
  <c r="K108" i="56" l="1"/>
  <c r="I21" i="16" l="1"/>
  <c r="K21" i="16"/>
  <c r="F85" i="56" l="1"/>
  <c r="J85" i="56" s="1"/>
  <c r="K88" i="56" s="1"/>
  <c r="K85" i="56" l="1"/>
  <c r="K87" i="56"/>
  <c r="K86" i="56"/>
  <c r="H17" i="16"/>
  <c r="H21" i="16" s="1"/>
  <c r="J21" i="16"/>
  <c r="C8" i="20" l="1"/>
  <c r="C17" i="20"/>
  <c r="B8" i="20"/>
  <c r="B9" i="20"/>
  <c r="C15" i="20"/>
  <c r="B17" i="20"/>
  <c r="B10" i="20"/>
  <c r="C13" i="20"/>
  <c r="C12" i="20"/>
  <c r="C10" i="20"/>
  <c r="C11" i="20"/>
  <c r="B11" i="20"/>
  <c r="B16" i="20"/>
  <c r="C9" i="20"/>
  <c r="B12" i="20"/>
  <c r="B14" i="20"/>
  <c r="B13" i="20"/>
  <c r="C14" i="20"/>
  <c r="B15" i="20"/>
  <c r="C16" i="20"/>
  <c r="L21" i="16"/>
  <c r="E90" i="56" s="1"/>
  <c r="F8" i="80"/>
  <c r="G8" i="80"/>
  <c r="D8" i="80"/>
  <c r="E8" i="80"/>
  <c r="Q9" i="65"/>
  <c r="Q19" i="65" s="1"/>
  <c r="BS9" i="65"/>
  <c r="BQ9" i="65"/>
  <c r="BQ19" i="65" s="1"/>
  <c r="CK9" i="65"/>
  <c r="AO9" i="65"/>
  <c r="AO19" i="65" s="1"/>
  <c r="F9" i="65"/>
  <c r="F17" i="65" s="1"/>
  <c r="BP9" i="65"/>
  <c r="BV9" i="65"/>
  <c r="BV17" i="65" s="1"/>
  <c r="AB9" i="65"/>
  <c r="AB17" i="65" s="1"/>
  <c r="CE9" i="65"/>
  <c r="CE17" i="65" s="1"/>
  <c r="P9" i="65"/>
  <c r="P17" i="65" s="1"/>
  <c r="BX9" i="65"/>
  <c r="BX17" i="65" s="1"/>
  <c r="I9" i="65"/>
  <c r="BY9" i="65"/>
  <c r="BY19" i="65" s="1"/>
  <c r="S9" i="65"/>
  <c r="S19" i="65" s="1"/>
  <c r="AL9" i="65"/>
  <c r="AL17" i="65" s="1"/>
  <c r="AP9" i="65"/>
  <c r="AP17" i="65" s="1"/>
  <c r="K9" i="65"/>
  <c r="K17" i="65" s="1"/>
  <c r="BD9" i="65"/>
  <c r="BD19" i="65" s="1"/>
  <c r="CM9" i="65"/>
  <c r="CM17" i="65" s="1"/>
  <c r="BO9" i="65"/>
  <c r="BO17" i="65" s="1"/>
  <c r="E9" i="65"/>
  <c r="BM9" i="65"/>
  <c r="BM19" i="65" s="1"/>
  <c r="AU9" i="65"/>
  <c r="J9" i="65"/>
  <c r="J19" i="65" s="1"/>
  <c r="AR9" i="65"/>
  <c r="AR17" i="65" s="1"/>
  <c r="AZ9" i="65"/>
  <c r="BR9" i="65"/>
  <c r="BR19" i="65" s="1"/>
  <c r="AN9" i="65"/>
  <c r="AN17" i="65" s="1"/>
  <c r="BB9" i="65"/>
  <c r="BB15" i="65" s="1"/>
  <c r="AH9" i="65"/>
  <c r="AH17" i="65" s="1"/>
  <c r="BL9" i="65"/>
  <c r="BU9" i="65"/>
  <c r="D9" i="65"/>
  <c r="D19" i="65" s="1"/>
  <c r="M9" i="65"/>
  <c r="M17" i="65" s="1"/>
  <c r="BF9" i="65"/>
  <c r="BJ9" i="65"/>
  <c r="BJ19" i="65" s="1"/>
  <c r="CH9" i="65"/>
  <c r="CH17" i="65" s="1"/>
  <c r="BG9" i="65"/>
  <c r="G9" i="65"/>
  <c r="G15" i="65" s="1"/>
  <c r="X9" i="65"/>
  <c r="BI9" i="65"/>
  <c r="BI19" i="65" s="1"/>
  <c r="AQ9" i="65"/>
  <c r="CD9" i="65"/>
  <c r="CB9" i="65"/>
  <c r="BK9" i="65"/>
  <c r="BK15" i="65" s="1"/>
  <c r="CI9" i="65"/>
  <c r="CI17" i="65" s="1"/>
  <c r="AJ9" i="65"/>
  <c r="AJ19" i="65" s="1"/>
  <c r="AY9" i="65"/>
  <c r="AY17" i="65" s="1"/>
  <c r="BZ9" i="65"/>
  <c r="BZ17" i="65" s="1"/>
  <c r="AC9" i="65"/>
  <c r="AC19" i="65" s="1"/>
  <c r="Y9" i="65"/>
  <c r="O9" i="65"/>
  <c r="CN9" i="65"/>
  <c r="CN19" i="65" s="1"/>
  <c r="H9" i="65"/>
  <c r="U9" i="65"/>
  <c r="CC9" i="65"/>
  <c r="L9" i="65"/>
  <c r="Z9" i="65"/>
  <c r="AD9" i="65"/>
  <c r="BC9" i="65"/>
  <c r="BC17" i="65" s="1"/>
  <c r="V9" i="65"/>
  <c r="AT9" i="65"/>
  <c r="AT17" i="65" s="1"/>
  <c r="CJ9" i="65"/>
  <c r="AV9" i="65"/>
  <c r="AA9" i="65"/>
  <c r="AA19" i="65" s="1"/>
  <c r="AI9" i="65"/>
  <c r="AW9" i="65"/>
  <c r="AW19" i="65" s="1"/>
  <c r="BN9" i="65"/>
  <c r="BN19" i="65" s="1"/>
  <c r="BA9" i="65"/>
  <c r="AX9" i="65"/>
  <c r="AG9" i="65"/>
  <c r="AG19" i="65" s="1"/>
  <c r="CA9" i="65"/>
  <c r="R9" i="65"/>
  <c r="AE9" i="65"/>
  <c r="N9" i="65"/>
  <c r="BE9" i="65"/>
  <c r="BW9" i="65"/>
  <c r="BW17" i="65" s="1"/>
  <c r="T9" i="65"/>
  <c r="AM9" i="65"/>
  <c r="C9" i="65"/>
  <c r="AK9" i="65"/>
  <c r="AK17" i="65" s="1"/>
  <c r="AS9" i="65"/>
  <c r="BT9" i="65"/>
  <c r="BT19" i="65" s="1"/>
  <c r="W9" i="65"/>
  <c r="CL9" i="65"/>
  <c r="CG9" i="65"/>
  <c r="AF9" i="65"/>
  <c r="BH9" i="65"/>
  <c r="CF9" i="65"/>
  <c r="CF19" i="65" s="1"/>
  <c r="H8" i="80" l="1"/>
  <c r="CH15" i="65"/>
  <c r="CH16" i="65" s="1"/>
  <c r="K15" i="65"/>
  <c r="K16" i="65" s="1"/>
  <c r="AP15" i="65"/>
  <c r="AP18" i="65" s="1"/>
  <c r="AL15" i="65"/>
  <c r="AL16" i="65" s="1"/>
  <c r="S15" i="65"/>
  <c r="BW15" i="65"/>
  <c r="BW16" i="65" s="1"/>
  <c r="AW15" i="65"/>
  <c r="J15" i="65"/>
  <c r="BY15" i="65"/>
  <c r="AG17" i="65"/>
  <c r="AP19" i="65"/>
  <c r="J17" i="65"/>
  <c r="BY17" i="65"/>
  <c r="AR19" i="65"/>
  <c r="AH19" i="65"/>
  <c r="BR17" i="65"/>
  <c r="AN19" i="65"/>
  <c r="BV19" i="65"/>
  <c r="AK15" i="65"/>
  <c r="AK18" i="65" s="1"/>
  <c r="AA15" i="65"/>
  <c r="CN15" i="65"/>
  <c r="AH15" i="65"/>
  <c r="AH16" i="65" s="1"/>
  <c r="AN15" i="65"/>
  <c r="AN16" i="65" s="1"/>
  <c r="BT15" i="65"/>
  <c r="BD15" i="65"/>
  <c r="M15" i="65"/>
  <c r="M16" i="65" s="1"/>
  <c r="BX15" i="65"/>
  <c r="BX18" i="65" s="1"/>
  <c r="P15" i="65"/>
  <c r="P16" i="65" s="1"/>
  <c r="CE15" i="65"/>
  <c r="CE16" i="65" s="1"/>
  <c r="AR15" i="65"/>
  <c r="AR16" i="65" s="1"/>
  <c r="BQ15" i="65"/>
  <c r="F15" i="65"/>
  <c r="F16" i="65" s="1"/>
  <c r="BV15" i="65"/>
  <c r="Q15" i="65"/>
  <c r="AW17" i="65"/>
  <c r="BT17" i="65"/>
  <c r="BN17" i="65"/>
  <c r="Q17" i="65"/>
  <c r="K19" i="65"/>
  <c r="CN17" i="65"/>
  <c r="CN18" i="65" s="1"/>
  <c r="AS17" i="65"/>
  <c r="AS19" i="65"/>
  <c r="AI17" i="65"/>
  <c r="AI19" i="65"/>
  <c r="AI15" i="65"/>
  <c r="V19" i="65"/>
  <c r="V15" i="65"/>
  <c r="V17" i="65"/>
  <c r="AD19" i="65"/>
  <c r="AD15" i="65"/>
  <c r="AD17" i="65"/>
  <c r="L19" i="65"/>
  <c r="L17" i="65"/>
  <c r="L15" i="65"/>
  <c r="O17" i="65"/>
  <c r="O19" i="65"/>
  <c r="O15" i="65"/>
  <c r="BW18" i="65"/>
  <c r="Y17" i="65"/>
  <c r="Y15" i="65"/>
  <c r="Y19" i="65"/>
  <c r="BH19" i="65"/>
  <c r="BH17" i="65"/>
  <c r="BH15" i="65"/>
  <c r="CG17" i="65"/>
  <c r="CG15" i="65"/>
  <c r="CG19" i="65"/>
  <c r="W17" i="65"/>
  <c r="W19" i="65"/>
  <c r="W15" i="65"/>
  <c r="AK16" i="65"/>
  <c r="C19" i="65"/>
  <c r="C15" i="65"/>
  <c r="CS9" i="65"/>
  <c r="I37" i="16" s="1"/>
  <c r="I39" i="16" s="1"/>
  <c r="I10" i="16" s="1"/>
  <c r="CO9" i="65"/>
  <c r="C17" i="65"/>
  <c r="T17" i="65"/>
  <c r="T19" i="65"/>
  <c r="T15" i="65"/>
  <c r="CQ9" i="65"/>
  <c r="K37" i="16" s="1"/>
  <c r="K39" i="16" s="1"/>
  <c r="K10" i="16" s="1"/>
  <c r="BE17" i="65"/>
  <c r="BE19" i="65"/>
  <c r="BE15" i="65"/>
  <c r="AE17" i="65"/>
  <c r="AE19" i="65"/>
  <c r="AE15" i="65"/>
  <c r="CA17" i="65"/>
  <c r="CA15" i="65"/>
  <c r="CA19" i="65"/>
  <c r="AX17" i="65"/>
  <c r="AX19" i="65"/>
  <c r="AX15" i="65"/>
  <c r="AS15" i="65"/>
  <c r="AV19" i="65"/>
  <c r="AV15" i="65"/>
  <c r="AV17" i="65"/>
  <c r="CJ17" i="65"/>
  <c r="CJ19" i="65"/>
  <c r="CJ15" i="65"/>
  <c r="U17" i="65"/>
  <c r="U19" i="65"/>
  <c r="U15" i="65"/>
  <c r="CB19" i="65"/>
  <c r="CB17" i="65"/>
  <c r="CD17" i="65"/>
  <c r="CD15" i="65"/>
  <c r="AQ17" i="65"/>
  <c r="AQ19" i="65"/>
  <c r="X19" i="65"/>
  <c r="X17" i="65"/>
  <c r="X15" i="65"/>
  <c r="BG17" i="65"/>
  <c r="BG19" i="65"/>
  <c r="BG15" i="65"/>
  <c r="CH18" i="65"/>
  <c r="BF19" i="65"/>
  <c r="BF17" i="65"/>
  <c r="BL17" i="65"/>
  <c r="BL19" i="65"/>
  <c r="AU17" i="65"/>
  <c r="AU19" i="65"/>
  <c r="AU15" i="65"/>
  <c r="E19" i="65"/>
  <c r="E17" i="65"/>
  <c r="AC15" i="65"/>
  <c r="BP17" i="65"/>
  <c r="BP19" i="65"/>
  <c r="BP15" i="65"/>
  <c r="BS17" i="65"/>
  <c r="BS19" i="65"/>
  <c r="BS15" i="65"/>
  <c r="E15" i="65"/>
  <c r="BV16" i="65"/>
  <c r="BV18" i="65"/>
  <c r="CD19" i="65"/>
  <c r="AC17" i="65"/>
  <c r="CF17" i="65"/>
  <c r="CF15" i="65"/>
  <c r="AF19" i="65"/>
  <c r="AF15" i="65"/>
  <c r="CL17" i="65"/>
  <c r="CL19" i="65"/>
  <c r="AM17" i="65"/>
  <c r="AM19" i="65"/>
  <c r="AM15" i="65"/>
  <c r="N19" i="65"/>
  <c r="N17" i="65"/>
  <c r="R17" i="65"/>
  <c r="R19" i="65"/>
  <c r="R15" i="65"/>
  <c r="BA19" i="65"/>
  <c r="BA17" i="65"/>
  <c r="BA15" i="65"/>
  <c r="BC19" i="65"/>
  <c r="BC15" i="65"/>
  <c r="Z17" i="65"/>
  <c r="Z19" i="65"/>
  <c r="CC17" i="65"/>
  <c r="CC19" i="65"/>
  <c r="H17" i="65"/>
  <c r="H15" i="65"/>
  <c r="AT15" i="65"/>
  <c r="BZ19" i="65"/>
  <c r="BZ15" i="65"/>
  <c r="AJ17" i="65"/>
  <c r="AJ15" i="65"/>
  <c r="CI15" i="65"/>
  <c r="BK19" i="65"/>
  <c r="BK17" i="65"/>
  <c r="BK18" i="65" s="1"/>
  <c r="CB15" i="65"/>
  <c r="BI17" i="65"/>
  <c r="BI15" i="65"/>
  <c r="Z15" i="65"/>
  <c r="G17" i="65"/>
  <c r="G18" i="65" s="1"/>
  <c r="G19" i="65"/>
  <c r="BJ17" i="65"/>
  <c r="BJ15" i="65"/>
  <c r="CL15" i="65"/>
  <c r="BU19" i="65"/>
  <c r="BU17" i="65"/>
  <c r="BN15" i="65"/>
  <c r="BL15" i="65"/>
  <c r="CC15" i="65"/>
  <c r="BB17" i="65"/>
  <c r="BB18" i="65" s="1"/>
  <c r="BB19" i="65"/>
  <c r="AQ15" i="65"/>
  <c r="AG15" i="65"/>
  <c r="BU15" i="65"/>
  <c r="AZ17" i="65"/>
  <c r="AZ15" i="65"/>
  <c r="CM15" i="65"/>
  <c r="J18" i="65"/>
  <c r="AY15" i="65"/>
  <c r="I17" i="65"/>
  <c r="I19" i="65"/>
  <c r="BF15" i="65"/>
  <c r="CE18" i="65"/>
  <c r="D15" i="65"/>
  <c r="AO15" i="65"/>
  <c r="I15" i="65"/>
  <c r="BY18" i="65"/>
  <c r="BY16" i="65"/>
  <c r="N15" i="65"/>
  <c r="AF17" i="65"/>
  <c r="D17" i="65"/>
  <c r="CI19" i="65"/>
  <c r="CH19" i="65"/>
  <c r="AO17" i="65"/>
  <c r="BW19" i="65"/>
  <c r="H19" i="65"/>
  <c r="AY19" i="65"/>
  <c r="M19" i="65"/>
  <c r="AA17" i="65"/>
  <c r="AZ19" i="65"/>
  <c r="CM19" i="65"/>
  <c r="AT19" i="65"/>
  <c r="AK19" i="65"/>
  <c r="BM15" i="65"/>
  <c r="AB15" i="65"/>
  <c r="CK17" i="65"/>
  <c r="CK15" i="65"/>
  <c r="BO15" i="65"/>
  <c r="BR15" i="65"/>
  <c r="CE19" i="65"/>
  <c r="AL19" i="65"/>
  <c r="CK19" i="65"/>
  <c r="BQ17" i="65"/>
  <c r="BQ16" i="65" s="1"/>
  <c r="BM17" i="65"/>
  <c r="F19" i="65"/>
  <c r="BX19" i="65"/>
  <c r="BO19" i="65"/>
  <c r="P19" i="65"/>
  <c r="AB19" i="65"/>
  <c r="BD17" i="65"/>
  <c r="BD18" i="65" s="1"/>
  <c r="S17" i="65"/>
  <c r="S18" i="65" s="1"/>
  <c r="AW16" i="65" l="1"/>
  <c r="AP16" i="65"/>
  <c r="BX16" i="65"/>
  <c r="AN18" i="65"/>
  <c r="AA18" i="65"/>
  <c r="F18" i="65"/>
  <c r="Q16" i="65"/>
  <c r="BT16" i="65"/>
  <c r="J16" i="65"/>
  <c r="K18" i="65"/>
  <c r="AR18" i="65"/>
  <c r="M18" i="65"/>
  <c r="BT18" i="65"/>
  <c r="AL18" i="65"/>
  <c r="P18" i="65"/>
  <c r="AH18" i="65"/>
  <c r="BK16" i="65"/>
  <c r="AA16" i="65"/>
  <c r="CN16" i="65"/>
  <c r="AW18" i="65"/>
  <c r="BD16" i="65"/>
  <c r="BB16" i="65"/>
  <c r="Q18" i="65"/>
  <c r="BO18" i="65"/>
  <c r="BO16" i="65"/>
  <c r="BM16" i="65"/>
  <c r="BM18" i="65"/>
  <c r="I16" i="65"/>
  <c r="I18" i="65"/>
  <c r="D18" i="65"/>
  <c r="D16" i="65"/>
  <c r="BF16" i="65"/>
  <c r="BF18" i="65"/>
  <c r="CM18" i="65"/>
  <c r="CM16" i="65"/>
  <c r="AG18" i="65"/>
  <c r="AG16" i="65"/>
  <c r="CC16" i="65"/>
  <c r="CC18" i="65"/>
  <c r="CL16" i="65"/>
  <c r="CL18" i="65"/>
  <c r="Z16" i="65"/>
  <c r="Z18" i="65"/>
  <c r="CB16" i="65"/>
  <c r="CB18" i="65"/>
  <c r="AJ18" i="65"/>
  <c r="AJ16" i="65"/>
  <c r="BZ16" i="65"/>
  <c r="BZ18" i="65"/>
  <c r="AT16" i="65"/>
  <c r="AT18" i="65"/>
  <c r="R16" i="65"/>
  <c r="R18" i="65"/>
  <c r="AF18" i="65"/>
  <c r="AF16" i="65"/>
  <c r="CF18" i="65"/>
  <c r="CF16" i="65"/>
  <c r="E16" i="65"/>
  <c r="E18" i="65"/>
  <c r="BQ18" i="65"/>
  <c r="BP16" i="65"/>
  <c r="BP18" i="65"/>
  <c r="S16" i="65"/>
  <c r="BG18" i="65"/>
  <c r="BG16" i="65"/>
  <c r="X18" i="65"/>
  <c r="X16" i="65"/>
  <c r="CJ18" i="65"/>
  <c r="CJ16" i="65"/>
  <c r="AV18" i="65"/>
  <c r="AV16" i="65"/>
  <c r="AS16" i="65"/>
  <c r="AS18" i="65"/>
  <c r="BE16" i="65"/>
  <c r="BE18" i="65"/>
  <c r="T18" i="65"/>
  <c r="T16" i="65"/>
  <c r="CR9" i="65"/>
  <c r="CP9" i="65"/>
  <c r="L37" i="16" s="1"/>
  <c r="J37" i="16"/>
  <c r="F107" i="56"/>
  <c r="J107" i="56" s="1"/>
  <c r="K107" i="56" s="1"/>
  <c r="C16" i="65"/>
  <c r="C18" i="65"/>
  <c r="Y16" i="65"/>
  <c r="Y18" i="65"/>
  <c r="O16" i="65"/>
  <c r="O18" i="65"/>
  <c r="V18" i="65"/>
  <c r="V16" i="65"/>
  <c r="AI16" i="65"/>
  <c r="AI18" i="65"/>
  <c r="BR18" i="65"/>
  <c r="BR16" i="65"/>
  <c r="CK18" i="65"/>
  <c r="CK16" i="65"/>
  <c r="AB16" i="65"/>
  <c r="AB18" i="65"/>
  <c r="N18" i="65"/>
  <c r="N16" i="65"/>
  <c r="AO16" i="65"/>
  <c r="AO18" i="65"/>
  <c r="AY18" i="65"/>
  <c r="AY16" i="65"/>
  <c r="AZ18" i="65"/>
  <c r="AZ16" i="65"/>
  <c r="BU16" i="65"/>
  <c r="BU18" i="65"/>
  <c r="AQ16" i="65"/>
  <c r="AQ18" i="65"/>
  <c r="BL16" i="65"/>
  <c r="BL18" i="65"/>
  <c r="BN16" i="65"/>
  <c r="BN18" i="65"/>
  <c r="BJ16" i="65"/>
  <c r="BJ18" i="65"/>
  <c r="BI16" i="65"/>
  <c r="BI18" i="65"/>
  <c r="CI18" i="65"/>
  <c r="CI16" i="65"/>
  <c r="H16" i="65"/>
  <c r="H18" i="65"/>
  <c r="BC18" i="65"/>
  <c r="BC16" i="65"/>
  <c r="BA16" i="65"/>
  <c r="BA18" i="65"/>
  <c r="AM18" i="65"/>
  <c r="AM16" i="65"/>
  <c r="BS18" i="65"/>
  <c r="BS16" i="65"/>
  <c r="AC16" i="65"/>
  <c r="AC18" i="65"/>
  <c r="AU18" i="65"/>
  <c r="AU16" i="65"/>
  <c r="G16" i="65"/>
  <c r="CD18" i="65"/>
  <c r="CD16" i="65"/>
  <c r="U18" i="65"/>
  <c r="U16" i="65"/>
  <c r="AX16" i="65"/>
  <c r="AX18" i="65"/>
  <c r="CA16" i="65"/>
  <c r="CA18" i="65"/>
  <c r="AE16" i="65"/>
  <c r="AE18" i="65"/>
  <c r="W16" i="65"/>
  <c r="W18" i="65"/>
  <c r="CG16" i="65"/>
  <c r="CG18" i="65"/>
  <c r="BH16" i="65"/>
  <c r="BH18" i="65"/>
  <c r="L18" i="65"/>
  <c r="L16" i="65"/>
  <c r="AD16" i="65"/>
  <c r="AD18" i="65"/>
  <c r="J39" i="16" l="1"/>
  <c r="J10" i="16" s="1"/>
  <c r="H37" i="16"/>
  <c r="H39" i="16" s="1"/>
  <c r="H10" i="16" s="1"/>
  <c r="C38" i="20"/>
  <c r="C35" i="20"/>
  <c r="C29" i="20"/>
  <c r="C36" i="20"/>
  <c r="B30" i="20"/>
  <c r="B38" i="20"/>
  <c r="B29" i="20"/>
  <c r="C39" i="20"/>
  <c r="C30" i="20"/>
  <c r="C28" i="20"/>
  <c r="B28" i="20"/>
  <c r="C31" i="20"/>
  <c r="B37" i="20"/>
  <c r="C33" i="20"/>
  <c r="B33" i="20"/>
  <c r="C34" i="20"/>
  <c r="B31" i="20"/>
  <c r="B32" i="20"/>
  <c r="C37" i="20"/>
  <c r="C32" i="20"/>
  <c r="B35" i="20"/>
  <c r="B36" i="20"/>
  <c r="B34" i="20"/>
  <c r="B39" i="20"/>
  <c r="O8" i="80" l="1"/>
  <c r="N8" i="80"/>
  <c r="Q8" i="80"/>
  <c r="P8" i="80"/>
  <c r="L39" i="16"/>
  <c r="E110" i="56" s="1"/>
  <c r="L10" i="16"/>
  <c r="R8" i="80" l="1"/>
  <c r="S8" i="80"/>
  <c r="U8" i="80"/>
  <c r="T8" i="80"/>
  <c r="V8" i="80"/>
  <c r="W8" i="80"/>
</calcChain>
</file>

<file path=xl/sharedStrings.xml><?xml version="1.0" encoding="utf-8"?>
<sst xmlns="http://schemas.openxmlformats.org/spreadsheetml/2006/main" count="829" uniqueCount="426">
  <si>
    <t>Enter the information requested in the yellow highlighted cells in Column B.  
Information entered here will automatically be entered in all applicable worksheets in this workbook.</t>
  </si>
  <si>
    <t>Workbook Set-up Information</t>
  </si>
  <si>
    <t>Alliance Behavioral Healthcare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</si>
  <si>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</si>
  <si>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</si>
  <si>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</si>
  <si>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</si>
  <si>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</si>
  <si>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</si>
  <si>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</si>
  <si>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</si>
  <si>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</si>
  <si>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</si>
  <si>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</si>
  <si>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</si>
  <si>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</si>
  <si>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</si>
  <si>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</si>
  <si>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</si>
  <si>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</si>
  <si>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</si>
  <si>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</si>
  <si>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</si>
  <si>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</si>
  <si>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</si>
  <si>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7.</t>
  </si>
  <si>
    <t>8.</t>
  </si>
  <si>
    <t>9.</t>
  </si>
  <si>
    <t>10.</t>
  </si>
  <si>
    <t>11.</t>
  </si>
  <si>
    <t>12.</t>
  </si>
  <si>
    <t>REVIEWER'S INITIALS:</t>
  </si>
  <si>
    <t>Total Met:</t>
  </si>
  <si>
    <t>% Met:</t>
  </si>
  <si>
    <t>Total Not Met:</t>
  </si>
  <si>
    <t>% Not Met:</t>
  </si>
  <si>
    <t>Total N/A</t>
  </si>
  <si>
    <t>Record</t>
  </si>
  <si>
    <t>Item #</t>
  </si>
  <si>
    <t>Questions:</t>
  </si>
  <si>
    <t># Items</t>
  </si>
  <si>
    <t># Met</t>
  </si>
  <si>
    <t># Not Met</t>
  </si>
  <si>
    <t>Score</t>
  </si>
  <si>
    <t>Include</t>
  </si>
  <si>
    <t>Results?</t>
  </si>
  <si>
    <t># Scorable Items</t>
  </si>
  <si>
    <t>% Met</t>
  </si>
  <si>
    <t>TOTAL</t>
  </si>
  <si>
    <t># Scorable Records / Items</t>
  </si>
  <si>
    <t>LME-MCO</t>
  </si>
  <si>
    <t>This list used in the Workbook Set-Up worksheet LME-MCO drop-down box.</t>
  </si>
  <si>
    <t>Range Name = LME_MCO</t>
  </si>
  <si>
    <t>LME-MCOs</t>
  </si>
  <si>
    <t>Cardinal Innovations Healthcare Solutions</t>
  </si>
  <si>
    <t>EastPointe</t>
  </si>
  <si>
    <t>Partners Behavioral Health Management</t>
  </si>
  <si>
    <t>Sandhills Center</t>
  </si>
  <si>
    <t>Summary Results For All Items Reviewed</t>
  </si>
  <si>
    <t>RECORD #:</t>
  </si>
  <si>
    <t>ADMISSION DATE:</t>
  </si>
  <si>
    <t>GENDER:</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</si>
  <si>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</si>
  <si>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</si>
  <si>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</si>
  <si>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</si>
  <si>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</si>
  <si>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</si>
  <si>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</si>
  <si>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</si>
  <si>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</si>
  <si>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</si>
  <si>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</si>
  <si>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</si>
  <si>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</si>
  <si>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</si>
  <si>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</si>
  <si>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</si>
  <si>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</si>
  <si>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</si>
  <si>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</si>
  <si>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</si>
  <si>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</si>
  <si>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</si>
  <si>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</si>
  <si>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</si>
  <si>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</si>
  <si>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</si>
  <si>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</si>
  <si>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</si>
  <si>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</si>
  <si>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</si>
  <si>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</si>
  <si>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</si>
  <si>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</si>
  <si>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</si>
  <si>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</si>
  <si>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</si>
  <si>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</si>
  <si>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</si>
  <si>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</si>
  <si>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</si>
  <si>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</si>
  <si>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</si>
  <si>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</si>
  <si>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</si>
  <si>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</si>
  <si>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</si>
  <si>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</si>
  <si>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</si>
  <si>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</si>
  <si>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</si>
  <si>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</si>
  <si>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</si>
  <si>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</si>
  <si>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</si>
  <si>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</si>
  <si>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</si>
  <si>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</si>
  <si>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</si>
  <si>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</si>
  <si>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</si>
  <si>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</si>
  <si>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</si>
  <si>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</si>
  <si>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</si>
  <si>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</si>
  <si>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</si>
  <si>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</si>
  <si>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</si>
  <si>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</si>
  <si>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</si>
  <si>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</si>
  <si>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</si>
  <si>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</si>
  <si>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</si>
  <si>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</si>
  <si>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</si>
  <si>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</si>
  <si>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</si>
  <si>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</si>
  <si>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</si>
  <si>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</si>
  <si>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</si>
  <si>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</si>
  <si>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</si>
  <si>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</si>
  <si>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</si>
  <si>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</si>
  <si>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</si>
  <si>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</si>
  <si>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</si>
  <si>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</si>
  <si>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</si>
  <si>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</si>
  <si>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</si>
  <si>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</si>
  <si>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</si>
  <si>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</si>
  <si>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</si>
  <si>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</si>
  <si>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</si>
  <si>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RECORD#:</t>
  </si>
  <si>
    <t>NAME OF REVIEWER #2:</t>
  </si>
  <si>
    <t>NAME OF REVIEWER #3:</t>
  </si>
  <si>
    <t>NAME OF REVIEWER #4:</t>
  </si>
  <si>
    <t>NAME OF REVIEWER #5:</t>
  </si>
  <si>
    <t>COMMENTS:</t>
  </si>
  <si>
    <t>There is evidence of an active outreach program directed towards IV Substance Abusers. (Question #1)</t>
  </si>
  <si>
    <t>Reviewer(s):</t>
  </si>
  <si>
    <t>Team Leader:</t>
  </si>
  <si>
    <t>Plan of Correction is required as follows:</t>
  </si>
  <si>
    <t>No Plan of Correction required</t>
  </si>
  <si>
    <t>No Recommendations made</t>
  </si>
  <si>
    <t xml:space="preserve">        </t>
  </si>
  <si>
    <t>Recommendations, not requiring Corrective Action:</t>
  </si>
  <si>
    <t>NAME OF TEAM LEADER:</t>
  </si>
  <si>
    <t>Review Date(s):</t>
  </si>
  <si>
    <t>Division of Mental Health, Developmental Disabilities and Substance Abuse Services</t>
  </si>
  <si>
    <t>Summary of Findings</t>
  </si>
  <si>
    <t>Results of this review will be forwarded to various Sections / Teams within the Division of MH/DD/SAS as well as to the Department of Health and Human Services Office of the Internal Auditor.</t>
  </si>
  <si>
    <t>LME-MCO:</t>
  </si>
  <si>
    <t>During the review, the following evaluations were conducted:</t>
  </si>
  <si>
    <r>
      <t>North Carolina</t>
    </r>
    <r>
      <rPr>
        <sz val="14"/>
        <rFont val="Arial"/>
        <family val="2"/>
      </rPr>
      <t xml:space="preserve"> </t>
    </r>
    <r>
      <rPr>
        <b/>
        <sz val="14"/>
        <rFont val="Arial"/>
        <family val="2"/>
      </rPr>
      <t>Department of Health and Human Services</t>
    </r>
  </si>
  <si>
    <r>
      <t xml:space="preserve">Adult woman 18 and over </t>
    </r>
    <r>
      <rPr>
        <b/>
        <sz val="10"/>
        <rFont val="Arial Narrow"/>
        <family val="2"/>
      </rPr>
      <t>AND</t>
    </r>
  </si>
  <si>
    <t>REVIEW DATE(S)</t>
  </si>
  <si>
    <t>Adult Treatment Engage and Recovery (ASTER)</t>
  </si>
  <si>
    <t>Adult SA Women (ASWOM)</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</si>
  <si>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</si>
  <si>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</si>
  <si>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</si>
  <si>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</si>
  <si>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</si>
  <si>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</si>
  <si>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</si>
  <si>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</si>
  <si>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</si>
  <si>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</si>
  <si>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</si>
  <si>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</si>
  <si>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</si>
  <si>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</si>
  <si>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</si>
  <si>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</si>
  <si>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</si>
  <si>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</si>
  <si>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</si>
  <si>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</si>
  <si>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</si>
  <si>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</si>
  <si>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</si>
  <si>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</si>
  <si>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</si>
  <si>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</si>
  <si>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</si>
  <si>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</si>
  <si>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</si>
  <si>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</si>
  <si>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</si>
  <si>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</si>
  <si>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</si>
  <si>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</si>
  <si>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</si>
  <si>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</si>
  <si>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</si>
  <si>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</si>
  <si>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</si>
  <si>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</si>
  <si>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</si>
  <si>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</si>
  <si>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</si>
  <si>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</si>
  <si>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</si>
  <si>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</si>
  <si>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</si>
  <si>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</si>
  <si>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</si>
  <si>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</si>
  <si>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</si>
  <si>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</si>
  <si>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</si>
  <si>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</si>
  <si>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</si>
  <si>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</si>
  <si>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</si>
  <si>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</si>
  <si>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</si>
  <si>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</si>
  <si>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</si>
  <si>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</si>
  <si>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</si>
  <si>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</si>
  <si>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</si>
  <si>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</si>
  <si>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</si>
  <si>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</si>
  <si>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</si>
  <si>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</si>
  <si>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</si>
  <si>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</si>
  <si>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</si>
  <si>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</si>
  <si>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</si>
  <si>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</si>
  <si>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</si>
  <si>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</si>
  <si>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Overall Results</t>
  </si>
  <si>
    <t>Begin Review Date</t>
  </si>
  <si>
    <t>End Review Date</t>
  </si>
  <si>
    <t># Scorable Items &amp; Records</t>
  </si>
  <si>
    <t># Scorable Records</t>
  </si>
  <si>
    <t>Michael Eisen</t>
  </si>
  <si>
    <t>Melissa Godwin</t>
  </si>
  <si>
    <t>Margaret Herring</t>
  </si>
  <si>
    <t>Lynn Jones</t>
  </si>
  <si>
    <t>Starleen Scott-Robbins</t>
  </si>
  <si>
    <t>NAME OF REVIEWER #6:</t>
  </si>
  <si>
    <t>NAME OF REVIEWER #7:</t>
  </si>
  <si>
    <t>NAME OF REVIEWER #8:</t>
  </si>
  <si>
    <t>COUNTY NAME</t>
  </si>
  <si>
    <t>There is evidence that this individual meets the requirements of the designated benefit plan.</t>
  </si>
  <si>
    <t>Injecting Drug User/ Communicable Disease (ASCDR)</t>
  </si>
  <si>
    <r>
      <t xml:space="preserve">The Person is eligible for this service when </t>
    </r>
    <r>
      <rPr>
        <b/>
        <sz val="10"/>
        <rFont val="Arial Narrow"/>
        <family val="2"/>
      </rPr>
      <t>ALL</t>
    </r>
    <r>
      <rPr>
        <sz val="10"/>
        <rFont val="Arial Narrow"/>
        <family val="2"/>
      </rPr>
      <t xml:space="preserve"> of the following criteria are met:
a. there is a substance use disorder diagnosis present; </t>
    </r>
    <r>
      <rPr>
        <b/>
        <sz val="10"/>
        <rFont val="Arial Narrow"/>
        <family val="2"/>
      </rPr>
      <t>AND</t>
    </r>
  </si>
  <si>
    <t>There is evidence that this individual meets the eligible requirements of the service definition.</t>
  </si>
  <si>
    <t>LME Monitoring Plan of Correction</t>
  </si>
  <si>
    <t>LME Monitoring</t>
  </si>
  <si>
    <t>Benefit Plan</t>
  </si>
  <si>
    <t>Service Definition</t>
  </si>
  <si>
    <t>DMH/DD/SAS LME Monitoring Overall Summary of Results</t>
  </si>
  <si>
    <t>LME Monitoring Overall Results</t>
  </si>
  <si>
    <t xml:space="preserve">Copy the LME monitoring results from row 8 of this worksheet, and using the paste special command, paste the values into the DMH LME Monitoring Database </t>
  </si>
  <si>
    <t>DMH/DD/SAS LME Monitoring Tools Summary Results</t>
  </si>
  <si>
    <r>
      <t xml:space="preserve">There is evidence that this individual meets the eligible requirements of the service definition.   </t>
    </r>
    <r>
      <rPr>
        <b/>
        <sz val="10"/>
        <color theme="7" tint="-0.749992370372631"/>
        <rFont val="Arial Narrow"/>
        <family val="2"/>
      </rPr>
      <t>[This item is automatically scored based on results from 2a through 2b below]</t>
    </r>
  </si>
  <si>
    <t>Substance Abuse Intensive Outpatient Program (SAIOP) - Adult</t>
  </si>
  <si>
    <r>
      <t xml:space="preserve">This worksheet is used to evaluate item 1 on the SAIOP - Adult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</si>
  <si>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Substance Abuse Intensive Outpatient Program (SAIOP) - Adult Eligibility Checklist</t>
  </si>
  <si>
    <t>SAIOP - Adult Eligibility Checklist</t>
  </si>
  <si>
    <r>
      <t xml:space="preserve">b. the person meets ASAM Level 2.1 criteria. </t>
    </r>
    <r>
      <rPr>
        <b/>
        <sz val="10"/>
        <color theme="3" tint="-0.499984740745262"/>
        <rFont val="Arial Narrow"/>
        <family val="2"/>
      </rPr>
      <t xml:space="preserve"> [This item is automatically scored based on results from the SAIOP Adult ASAM Checklist]</t>
    </r>
  </si>
  <si>
    <r>
      <t xml:space="preserve">There is evidence that this individual meets the requirements of the designated benefit plan.   </t>
    </r>
    <r>
      <rPr>
        <b/>
        <sz val="10"/>
        <color theme="3" tint="-0.499984740745262"/>
        <rFont val="Arial Narrow"/>
        <family val="2"/>
      </rPr>
      <t>[This item is automatically scored based on results from the SAIOP Adult Eligibility Checklist]</t>
    </r>
  </si>
  <si>
    <t>*Mee-Lee D, Shulman GD, Fishman MJ, Gastfriend DR, Miller MM eds. The ASAM Criteria: Treatment Criteria for Addictive, Substance-Related, and Co-Occurring  Conditions. Third Edition. Carson City, NV The Change Companies,2013 .</t>
  </si>
  <si>
    <t>Substance Abuse Intensive Outpatient Program (SAIOP) - Adult ASAM Checklist</t>
  </si>
  <si>
    <t>SAIOP - Adult ASAM Checklist</t>
  </si>
  <si>
    <r>
      <t xml:space="preserve">Copy the block grant monitoring results from column B of this worksheet, and using the paste special command, </t>
    </r>
    <r>
      <rPr>
        <b/>
        <sz val="10"/>
        <color rgb="FFFF0000"/>
        <rFont val="Arial Narrow"/>
        <family val="2"/>
      </rPr>
      <t>paste the values</t>
    </r>
    <r>
      <rPr>
        <b/>
        <sz val="10"/>
        <color theme="3" tint="-0.499984740745262"/>
        <rFont val="Arial Narrow"/>
        <family val="2"/>
      </rPr>
      <t xml:space="preserve"> into the LME-MCO Systems Review Summary</t>
    </r>
  </si>
  <si>
    <t>*Mee-Lee D, Shulman GD, Fishman MJ, Gastfriend DR, Miller MM eds. The ASAM Criteria: Treatment Criteria for Addictive, Substance-Related, and Co-Occurring  Conditions. Third Edition. Carson City, NV The Change Companies, 2013.</t>
  </si>
  <si>
    <t>ASAM Level 2.1 (Adults)
Pages 175-176 and 202-204</t>
  </si>
  <si>
    <t>Dimension 1 Acute Intoxication and/or Withdrawal Potential : Page 202</t>
  </si>
  <si>
    <t>Dimension 2 Biomedical Conditions and Complications: Page 202</t>
  </si>
  <si>
    <t>Dimension 3 Emotional, Behavioral, or Cognitive Conditions and Complications: Page 202-203</t>
  </si>
  <si>
    <t>Dimension 4 Readiness To Change: Page 203</t>
  </si>
  <si>
    <t>Dimension 5 Relapse, Continued Use, or Continued Problem Potential: Page 204</t>
  </si>
  <si>
    <t>Dimension 6 Recovery/Living Environment: Page 204</t>
  </si>
  <si>
    <r>
      <t xml:space="preserve">This worksheet is used to evaluate item 2b on the SAIOP - Adult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</si>
  <si>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Janie Shivar</t>
  </si>
  <si>
    <t>Eric Harbour</t>
  </si>
  <si>
    <t>Stacy Smith</t>
  </si>
  <si>
    <t>Date</t>
  </si>
  <si>
    <t>Updates</t>
  </si>
  <si>
    <t>Edited all 5 ASAM checklists; took out 6 outpatient worksheets; updated LME-MCO list and REVIEWERS list; Added guidelines</t>
  </si>
  <si>
    <t>There were no drop boxes on the MCM worksheet for Gender or Category.  Added the drop down for Category and Gender.</t>
  </si>
  <si>
    <t>Removed the Provider row from all tools and checklists.</t>
  </si>
  <si>
    <t>Finalized LME Monitoring Tool (newly developed)</t>
  </si>
  <si>
    <t xml:space="preserve">Updated FBC tool </t>
  </si>
  <si>
    <t>Record # and Admission Date rows were locked.  Unlocked to allow entries.</t>
  </si>
  <si>
    <t>Trillium Health Resources</t>
  </si>
  <si>
    <t>The Quality Management and Operations Section of the Division of MH/DD/SAS conducted monitoring of the following LME-MCO:</t>
  </si>
  <si>
    <r>
      <t xml:space="preserve">Adults ages 18 and over, </t>
    </r>
    <r>
      <rPr>
        <b/>
        <sz val="10"/>
        <rFont val="Arial Narrow"/>
        <family val="2"/>
      </rPr>
      <t>AND</t>
    </r>
  </si>
  <si>
    <r>
      <t xml:space="preserve">Have a primary substance use disorder covered in the benefit plan diagnosis array, </t>
    </r>
    <r>
      <rPr>
        <b/>
        <sz val="10"/>
        <rFont val="Arial Narrow"/>
        <family val="2"/>
      </rPr>
      <t>AND</t>
    </r>
  </si>
  <si>
    <t>Would benefit from assessment, initiation, engagement, treatment, continuity of treatment services, and/or supports for relapse prevention and recovery stability.</t>
  </si>
  <si>
    <r>
      <t xml:space="preserve">Have a primary substance use disorder covered in the Benefit Plan Diagnosis Array, </t>
    </r>
    <r>
      <rPr>
        <b/>
        <sz val="10"/>
        <rFont val="Arial Narrow"/>
        <family val="2"/>
      </rPr>
      <t>AND</t>
    </r>
  </si>
  <si>
    <r>
      <t xml:space="preserve">Would benefit from assessment, initiation, engagement, treatment, continuity of treatment services, and/or supports for relapse prevention and recovery stability, </t>
    </r>
    <r>
      <rPr>
        <b/>
        <sz val="10"/>
        <rFont val="Arial Narrow"/>
        <family val="2"/>
      </rPr>
      <t>AND who are:</t>
    </r>
  </si>
  <si>
    <r>
      <t xml:space="preserve">Currently pregnant, </t>
    </r>
    <r>
      <rPr>
        <b/>
        <sz val="10"/>
        <rFont val="Arial Narrow"/>
        <family val="2"/>
      </rPr>
      <t>OR</t>
    </r>
  </si>
  <si>
    <r>
      <t xml:space="preserve">Has a dependent child(ren) under 18 years of age, </t>
    </r>
    <r>
      <rPr>
        <b/>
        <sz val="10"/>
        <rFont val="Arial Narrow"/>
        <family val="2"/>
      </rPr>
      <t>OR</t>
    </r>
  </si>
  <si>
    <r>
      <t xml:space="preserve">Would benefit from assessment, initiation, engagement, treatment, continuity of treatment services, and/or supports for relapse prevention and recovery stability, </t>
    </r>
    <r>
      <rPr>
        <b/>
        <sz val="10"/>
        <rFont val="Arial Narrow"/>
        <family val="2"/>
      </rPr>
      <t>AND who meet one of the following three criteria:</t>
    </r>
  </si>
  <si>
    <r>
      <t xml:space="preserve">Currently (or withing the past 30 days) injecting a drug under the skin, into a muscle, or into a vein for non-medically sanctioned reasons, </t>
    </r>
    <r>
      <rPr>
        <b/>
        <sz val="10"/>
        <rFont val="Arial Narrow"/>
        <family val="2"/>
      </rPr>
      <t>OR</t>
    </r>
  </si>
  <si>
    <r>
      <t xml:space="preserve">Infected with HIV, tuberculosis, or hepatitis B, C, or D, </t>
    </r>
    <r>
      <rPr>
        <b/>
        <sz val="10"/>
        <rFont val="Arial Narrow"/>
        <family val="2"/>
      </rPr>
      <t>OR</t>
    </r>
  </si>
  <si>
    <t>Meet criteria for severe opioid use disorder, are addicted at least one year before admission, and who are enrolled in an opioid treatment program.</t>
  </si>
  <si>
    <t>Is seeking custody of a child less than 18 years of age.</t>
  </si>
  <si>
    <t>Lisa DeCiantis</t>
  </si>
  <si>
    <t>Justin Turner</t>
  </si>
  <si>
    <t>Deleted ACTT, CST, SAIOP Adolescent and FBC from workbook.  Added SE Eligibility checklist and SE Tool.  Updated lists of LME-MCOs &amp; Reviewers.  Updated SAIOP Benefit Plans for ASTER, ASWOM and ASCDR.</t>
  </si>
  <si>
    <t>Removed MCM tool and updated POC Summary and Overall worksheets to reflect that.</t>
  </si>
  <si>
    <t>A.</t>
  </si>
  <si>
    <t>B.</t>
  </si>
  <si>
    <t>C.</t>
  </si>
  <si>
    <t>Met the benefit plan criteria below:</t>
  </si>
  <si>
    <t>Benefit plan is applicable (enter Y or N)</t>
  </si>
  <si>
    <t>Score:</t>
  </si>
  <si>
    <r>
      <t>[To receive an overall score of "</t>
    </r>
    <r>
      <rPr>
        <b/>
        <sz val="10"/>
        <color theme="3"/>
        <rFont val="Arial"/>
        <family val="2"/>
      </rPr>
      <t>Met</t>
    </r>
    <r>
      <rPr>
        <sz val="10"/>
        <color theme="3"/>
        <rFont val="Arial"/>
        <family val="2"/>
      </rPr>
      <t>", at least one item (A, B, or C) must be "</t>
    </r>
    <r>
      <rPr>
        <b/>
        <sz val="10"/>
        <color theme="3"/>
        <rFont val="Arial"/>
        <family val="2"/>
      </rPr>
      <t>Met</t>
    </r>
    <r>
      <rPr>
        <sz val="10"/>
        <color theme="3"/>
        <rFont val="Arial"/>
        <family val="2"/>
      </rPr>
      <t>".  To receive "</t>
    </r>
    <r>
      <rPr>
        <b/>
        <sz val="10"/>
        <color theme="3"/>
        <rFont val="Arial"/>
        <family val="2"/>
      </rPr>
      <t>N/A</t>
    </r>
    <r>
      <rPr>
        <sz val="10"/>
        <color theme="3"/>
        <rFont val="Arial"/>
        <family val="2"/>
      </rPr>
      <t>", all three items must be marked "</t>
    </r>
    <r>
      <rPr>
        <b/>
        <sz val="10"/>
        <color theme="3"/>
        <rFont val="Arial"/>
        <family val="2"/>
      </rPr>
      <t>N/A</t>
    </r>
    <r>
      <rPr>
        <sz val="10"/>
        <color theme="3"/>
        <rFont val="Arial"/>
        <family val="2"/>
      </rPr>
      <t>".  Partial entries will be scored "</t>
    </r>
    <r>
      <rPr>
        <b/>
        <sz val="10"/>
        <color rgb="FFFF0000"/>
        <rFont val="Arial"/>
        <family val="2"/>
      </rPr>
      <t>Not Met</t>
    </r>
    <r>
      <rPr>
        <sz val="10"/>
        <color theme="3"/>
        <rFont val="Arial"/>
        <family val="2"/>
      </rPr>
      <t>".]</t>
    </r>
  </si>
  <si>
    <t>2017 – 2018</t>
  </si>
  <si>
    <t>Vaya Health</t>
  </si>
  <si>
    <t>MBR ID:</t>
  </si>
  <si>
    <t>DISCHARGE DATE:</t>
  </si>
  <si>
    <t>TYPE OF SERVICE:</t>
  </si>
  <si>
    <t>NAME OF FACILITY/PROVIDER:</t>
  </si>
  <si>
    <t>7 DAYS POST DISCHARGE DATE:</t>
  </si>
  <si>
    <t>a) Dates of care coordination contacts and timeframe.</t>
  </si>
  <si>
    <t xml:space="preserve">b) Was the LME-MCO Care Coordinator involved in the Discharge Planning process? </t>
  </si>
  <si>
    <t>Was there a follow up appointment scheduled for the individual to receive an approved service within 7 calendar days of discharge?</t>
  </si>
  <si>
    <t>COMMENT:</t>
  </si>
  <si>
    <t>a) If Yes, what was the service(s) and the appointment date(s)?</t>
  </si>
  <si>
    <t>b) Did the individual receive the service(s)?</t>
  </si>
  <si>
    <t>c) If No, did the LME-MCO care coordinator attempt to contact the individual within 5 calendars of the missed appointment?</t>
  </si>
  <si>
    <t>What service or services were submitted for authorization within 30-days post discharge?</t>
  </si>
  <si>
    <t>a) If the service was denied, what was the reason for denial?</t>
  </si>
  <si>
    <t>Yes, the individual is engaged in services and has not had crises in the 30-day period post discharge period.</t>
  </si>
  <si>
    <t>Yes, the individual has had additional crises but is in a medically necessary service in the 30-day period post discharge period.</t>
  </si>
  <si>
    <t>Unable to determine: Individual did not receive any additional crisis/inpatient services, and there is no documentation of any additional services in the 30-day post discharge period.</t>
  </si>
  <si>
    <t>i) Was service sought by the service provider or discharging facility?</t>
  </si>
  <si>
    <t xml:space="preserve">ii) If service was sought but not received, what prevented the individual from receiving the service? (e.g. lack of available providers in the area, the individual refused services, etc.)   </t>
  </si>
  <si>
    <t xml:space="preserve">What is current disposition of the case within 30-days post discharge?  </t>
  </si>
  <si>
    <t>Stable in community with LME state or Medicaid services</t>
  </si>
  <si>
    <t>Stable in community with other supports or without services</t>
  </si>
  <si>
    <t>Medical Hospitalization</t>
  </si>
  <si>
    <t>Incarcerated</t>
  </si>
  <si>
    <t>Deceased</t>
  </si>
  <si>
    <t>Moved out of area</t>
  </si>
  <si>
    <t>Other (specify)</t>
  </si>
  <si>
    <t xml:space="preserve">a) LME-MCO collaborated with the discharging facility to schedule follow up appointment(s) for the individual to receive approved service(s) within 7 calendar days of discharge </t>
  </si>
  <si>
    <t>b) Follow up appointment was scheduled within 7 calendar days post discharge. Individual missed the appointment and care coordination followed up within 5 days.</t>
  </si>
  <si>
    <t>c) Care coordination was provided but did not meet the 7-day required follow up timeframe</t>
  </si>
  <si>
    <t>d) Care coordination did not follow up with missed appointments within 5 days</t>
  </si>
  <si>
    <t xml:space="preserve">e) No evidence of care coordination provided </t>
  </si>
  <si>
    <t>f) Attempted engagement in appropriate level of care, but individual/legally responsible person declined service(s)</t>
  </si>
  <si>
    <t>g) Service authorization request denied by LME-MCO</t>
  </si>
  <si>
    <t>h) Individual readmitted to state hospital/community hospital/ADATC/FBC/Detox within 30 days of discharge from one of these facilities</t>
  </si>
  <si>
    <t>SUMMARY OUTCOME:</t>
  </si>
  <si>
    <t>No, If individual has crisis/inpatient events in the 30- days post discharge period, and is NOT receiving services to effectively prevent state hospital/community hospital/ADATC/FBC/Detox readmission.</t>
  </si>
  <si>
    <t>12 DAYS POST DISCHARGE DATE:</t>
  </si>
  <si>
    <t>30 DAYS POST DISCHARGE DATE:</t>
  </si>
  <si>
    <t>DISABILITY:</t>
  </si>
  <si>
    <t>TEAM LEAD'S INITIALS:</t>
  </si>
  <si>
    <t>OVERALL COMMENTS:</t>
  </si>
  <si>
    <t xml:space="preserve">Was individual engaged in services that reduced the risk of future crises in the 30-day period post discharge?  </t>
  </si>
  <si>
    <t>Amy Johnson</t>
  </si>
  <si>
    <t>Nicole Ness</t>
  </si>
  <si>
    <t>Jimmy Treires</t>
  </si>
  <si>
    <t>Guidelines for the Clinical Monitoring Tools</t>
  </si>
  <si>
    <t>Clinical Monitoring Tool</t>
  </si>
  <si>
    <t>Guidelines</t>
  </si>
  <si>
    <t>The following Guidelines are in the embedded PDF file. Double click the PDF icon to open it.</t>
  </si>
  <si>
    <t>Mental Health/Substance Use Disorder Adult</t>
  </si>
  <si>
    <t>Did the LME provide any care coordination AFTER State Psychiatric Hospital/ADATC/Community Psych Hosp/FBC/Non-Hosp Med Detox utilization?</t>
  </si>
  <si>
    <t>Did the LME provide any care coordination DURING State Psychiatric Hospital/ADATC/Community Psych Hosp/FBC/Non-Hosp Med Detox utilization?</t>
  </si>
  <si>
    <t xml:space="preserve">b) Was the LME-MCO Care Coordinator involved in the development of the PCP or Service Plan? </t>
  </si>
  <si>
    <t>If #5 is YES, skip to #7. If not,</t>
  </si>
  <si>
    <t>Overall Summary:</t>
  </si>
  <si>
    <t>Overall Score:</t>
  </si>
  <si>
    <t>LME-MCO care coordinator attempt to contact the individual within 5 calendars of the missed appointment?</t>
  </si>
  <si>
    <t>Overall Score</t>
  </si>
  <si>
    <t>Did the LME provide any care coord DURING State Psych Hosp/ADATC/Community Psych Hosp/FBC/Non-Hosp Med Dtx utilization?</t>
  </si>
  <si>
    <t>Did the LME provide any care coord AFTER State Psych Hosp/ADATC/Community Psych Hosp/FBC/Non-Hosp Med Dtx utilization?</t>
  </si>
  <si>
    <t>#5</t>
  </si>
  <si>
    <t>#7</t>
  </si>
  <si>
    <t>State Psychiatric Hospital (NOT MET)</t>
  </si>
  <si>
    <t>ADATC (NOT MET)</t>
  </si>
  <si>
    <t>Community Psychiatric Hospital (NOT MET)</t>
  </si>
  <si>
    <t>FBC (NOT MET)</t>
  </si>
  <si>
    <t>Non-Hospital Medical Detox (NOT MET)</t>
  </si>
  <si>
    <r>
      <t xml:space="preserve">Information regarding authority and compliance criteria may be obtained by contacting:
   </t>
    </r>
    <r>
      <rPr>
        <b/>
        <sz val="10"/>
        <rFont val="Arial"/>
        <family val="2"/>
      </rPr>
      <t xml:space="preserve">Starleen Scott Robbins, MSW, LCSW
</t>
    </r>
    <r>
      <rPr>
        <sz val="10"/>
        <rFont val="Arial"/>
        <family val="2"/>
      </rPr>
      <t xml:space="preserve">  Addictions and  Management Operations Section
   Division of DMH/DD/SAS
   3004 Mail Service Center
   Raleigh, NC 27699-3001
   Starleen.Scott-Robbins@dhhs.nc.gov
   919-715-2415</t>
    </r>
  </si>
  <si>
    <r>
      <rPr>
        <b/>
        <u/>
        <sz val="8"/>
        <rFont val="Arial"/>
        <family val="2"/>
      </rPr>
      <t>Disclaimer:</t>
    </r>
    <r>
      <rPr>
        <sz val="8"/>
        <rFont val="Arial"/>
        <family val="2"/>
      </rPr>
      <t xml:space="preserve">  Every effort has been made to ensure the accuracy of this report.  Any errors noted should be reported immediately to the team leader.
Mail:  DMH/DD/SAS, Mail Service Center 3004, Raleigh, NC 27699; Phone: (919) 715-2415.</t>
    </r>
  </si>
  <si>
    <t xml:space="preserve">Current disposition of the case within 30-days post discharge?  </t>
  </si>
  <si>
    <t>Unknown (NOT MET)</t>
  </si>
  <si>
    <t>Mental Health Adult Clinical Monitoring Tool</t>
  </si>
  <si>
    <t>Substance Use Disorder Adult Clinical Monitoring Tool</t>
  </si>
  <si>
    <t>Mental Health Adult</t>
  </si>
  <si>
    <t>Substance Use Disorder Adult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</si>
</sst>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mm/dd/yy;@"/>
  </numFmts>
  <fonts count="57">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10"/>
      <color theme="3" tint="-0.499984740745262"/>
      <name val="Arial Narrow"/>
      <family val="2"/>
    </font>
    <font>
      <sz val="8"/>
      <name val="Arial Narrow"/>
      <family val="2"/>
    </font>
    <font>
      <sz val="10"/>
      <color rgb="FF0070C0"/>
      <name val="Arial Narrow"/>
      <family val="2"/>
    </font>
    <font>
      <b/>
      <sz val="12"/>
      <color indexed="9"/>
      <name val="Arial Narrow"/>
      <family val="2"/>
    </font>
    <font>
      <b/>
      <sz val="10"/>
      <color theme="3" tint="-0.499984740745262"/>
      <name val="Arial Narrow"/>
      <family val="2"/>
    </font>
    <font>
      <sz val="14"/>
      <name val="Arial"/>
      <family val="2"/>
    </font>
    <font>
      <sz val="12"/>
      <name val="Arial Narrow"/>
      <family val="2"/>
    </font>
    <font>
      <b/>
      <sz val="16"/>
      <name val="Arial"/>
      <family val="2"/>
    </font>
    <font>
      <b/>
      <sz val="20"/>
      <name val="Arial"/>
      <family val="2"/>
    </font>
    <font>
      <b/>
      <sz val="18"/>
      <name val="Arial"/>
      <family val="2"/>
    </font>
    <font>
      <sz val="10"/>
      <color rgb="FF000000"/>
      <name val="Arial"/>
      <family val="2"/>
    </font>
    <font>
      <sz val="12"/>
      <name val="Arial"/>
      <family val="2"/>
    </font>
    <font>
      <b/>
      <u/>
      <sz val="10"/>
      <name val="Arial"/>
      <family val="2"/>
    </font>
    <font>
      <sz val="8"/>
      <name val="Arial"/>
      <family val="2"/>
    </font>
    <font>
      <b/>
      <u/>
      <sz val="8"/>
      <name val="Arial"/>
      <family val="2"/>
    </font>
    <font>
      <sz val="11"/>
      <name val="Arial Narrow"/>
      <family val="2"/>
    </font>
    <font>
      <b/>
      <sz val="11"/>
      <name val="Arial Narrow"/>
      <family val="2"/>
    </font>
    <font>
      <sz val="11"/>
      <name val="Consolas"/>
      <family val="3"/>
    </font>
    <font>
      <sz val="8"/>
      <name val="Arial"/>
      <family val="2"/>
      <scheme val="major"/>
    </font>
    <font>
      <b/>
      <sz val="8"/>
      <name val="Arial"/>
      <family val="2"/>
    </font>
    <font>
      <sz val="10"/>
      <name val="Consolas"/>
      <family val="3"/>
    </font>
    <font>
      <b/>
      <sz val="10"/>
      <color rgb="FFFF0000"/>
      <name val="Arial Narrow"/>
      <family val="2"/>
    </font>
    <font>
      <sz val="10"/>
      <color theme="7" tint="-0.749992370372631"/>
      <name val="Arial Narrow"/>
      <family val="2"/>
    </font>
    <font>
      <b/>
      <sz val="10"/>
      <color theme="7" tint="-0.749992370372631"/>
      <name val="Arial Narrow"/>
      <family val="2"/>
    </font>
    <font>
      <b/>
      <sz val="10"/>
      <color theme="3"/>
      <name val="Arial Narrow"/>
      <family val="2"/>
    </font>
    <font>
      <sz val="10"/>
      <color theme="3"/>
      <name val="Arial"/>
      <family val="2"/>
    </font>
    <font>
      <b/>
      <sz val="10"/>
      <color theme="3"/>
      <name val="Arial"/>
      <family val="2"/>
    </font>
    <font>
      <b/>
      <sz val="10"/>
      <color rgb="FFFF0000"/>
      <name val="Arial"/>
      <family val="2"/>
    </font>
    <font>
      <sz val="10"/>
      <color theme="0"/>
      <name val="Arial Narrow"/>
      <family val="2"/>
    </font>
    <font>
      <b/>
      <sz val="14"/>
      <color theme="0"/>
      <name val="Arial Narrow"/>
      <family val="2"/>
    </font>
    <font>
      <sz val="10"/>
      <color rgb="FF0070C0"/>
      <name val="Arial"/>
      <family val="2"/>
    </font>
    <font>
      <b/>
      <sz val="12"/>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theme="2"/>
        <bgColor indexed="64"/>
      </patternFill>
    </fill>
  </fills>
  <borders count="1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55"/>
      </left>
      <right style="thin">
        <color indexed="55"/>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thin">
        <color indexed="55"/>
      </left>
      <right/>
      <top/>
      <bottom/>
      <diagonal/>
    </border>
    <border>
      <left style="medium">
        <color indexed="64"/>
      </left>
      <right style="thin">
        <color indexed="55"/>
      </right>
      <top/>
      <bottom/>
      <diagonal/>
    </border>
    <border>
      <left style="thin">
        <color indexed="55"/>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55"/>
      </right>
      <top/>
      <bottom style="thin">
        <color indexed="64"/>
      </bottom>
      <diagonal/>
    </border>
    <border>
      <left style="thin">
        <color indexed="55"/>
      </left>
      <right style="thin">
        <color indexed="55"/>
      </right>
      <top/>
      <bottom style="thin">
        <color indexed="64"/>
      </bottom>
      <diagonal/>
    </border>
    <border>
      <left style="thin">
        <color indexed="55"/>
      </left>
      <right/>
      <top/>
      <bottom style="thin">
        <color indexed="64"/>
      </bottom>
      <diagonal/>
    </border>
    <border>
      <left style="thin">
        <color indexed="55"/>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18"/>
      </left>
      <right/>
      <top style="medium">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medium">
        <color indexed="64"/>
      </top>
      <bottom/>
      <diagonal/>
    </border>
    <border>
      <left style="thin">
        <color indexed="55"/>
      </left>
      <right style="medium">
        <color theme="1"/>
      </right>
      <top/>
      <bottom/>
      <diagonal/>
    </border>
    <border>
      <left style="thin">
        <color indexed="55"/>
      </left>
      <right style="medium">
        <color theme="1"/>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right/>
      <top style="thin">
        <color indexed="64"/>
      </top>
      <bottom style="thin">
        <color theme="0" tint="-0.24994659260841701"/>
      </bottom>
      <diagonal/>
    </border>
    <border>
      <left style="medium">
        <color indexed="64"/>
      </left>
      <right style="thin">
        <color indexed="55"/>
      </right>
      <top/>
      <bottom style="thin">
        <color theme="0" tint="-0.24994659260841701"/>
      </bottom>
      <diagonal/>
    </border>
    <border>
      <left style="thin">
        <color indexed="55"/>
      </left>
      <right style="thin">
        <color indexed="55"/>
      </right>
      <top/>
      <bottom style="thin">
        <color theme="0" tint="-0.24994659260841701"/>
      </bottom>
      <diagonal/>
    </border>
    <border>
      <left style="thin">
        <color indexed="55"/>
      </left>
      <right/>
      <top/>
      <bottom style="thin">
        <color theme="0" tint="-0.24994659260841701"/>
      </bottom>
      <diagonal/>
    </border>
    <border>
      <left style="thin">
        <color indexed="55"/>
      </left>
      <right style="medium">
        <color indexed="64"/>
      </right>
      <top/>
      <bottom style="thin">
        <color theme="0" tint="-0.24994659260841701"/>
      </bottom>
      <diagonal/>
    </border>
    <border>
      <left style="thick">
        <color theme="3"/>
      </left>
      <right style="thin">
        <color indexed="55"/>
      </right>
      <top style="thick">
        <color theme="3"/>
      </top>
      <bottom style="thick">
        <color theme="3"/>
      </bottom>
      <diagonal/>
    </border>
    <border>
      <left style="thin">
        <color indexed="55"/>
      </left>
      <right style="thin">
        <color indexed="55"/>
      </right>
      <top style="thick">
        <color theme="3"/>
      </top>
      <bottom style="thick">
        <color theme="3"/>
      </bottom>
      <diagonal/>
    </border>
    <border>
      <left style="thin">
        <color indexed="55"/>
      </left>
      <right/>
      <top style="thick">
        <color theme="3"/>
      </top>
      <bottom style="thick">
        <color theme="3"/>
      </bottom>
      <diagonal/>
    </border>
    <border>
      <left style="medium">
        <color indexed="64"/>
      </left>
      <right style="thin">
        <color indexed="55"/>
      </right>
      <top style="thick">
        <color theme="3"/>
      </top>
      <bottom style="thick">
        <color theme="3"/>
      </bottom>
      <diagonal/>
    </border>
    <border>
      <left style="thin">
        <color indexed="55"/>
      </left>
      <right style="medium">
        <color indexed="64"/>
      </right>
      <top style="thick">
        <color theme="3"/>
      </top>
      <bottom style="thick">
        <color theme="3"/>
      </bottom>
      <diagonal/>
    </border>
    <border>
      <left style="thin">
        <color indexed="55"/>
      </left>
      <right style="thick">
        <color theme="3"/>
      </right>
      <top style="thick">
        <color theme="3"/>
      </top>
      <bottom style="thick">
        <color theme="3"/>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double">
        <color indexed="64"/>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cellStyleXfs>
  <cellXfs count="742">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3"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4"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5" xfId="0" applyFont="1" applyFill="1" applyBorder="1" applyAlignment="1" applyProtection="1">
      <alignment horizontal="centerContinuous" vertical="center"/>
      <protection locked="0"/>
    </xf>
    <xf numFmtId="0" fontId="9" fillId="4" borderId="18" xfId="0" applyFont="1" applyFill="1" applyBorder="1" applyAlignment="1" applyProtection="1">
      <alignment vertical="center" wrapText="1"/>
      <protection locked="0"/>
    </xf>
    <xf numFmtId="0" fontId="9" fillId="4" borderId="7" xfId="0" applyFont="1" applyFill="1" applyBorder="1" applyAlignment="1" applyProtection="1">
      <alignment vertical="center" wrapText="1"/>
      <protection locked="0"/>
    </xf>
    <xf numFmtId="0" fontId="9" fillId="4" borderId="7" xfId="0" applyFont="1" applyFill="1" applyBorder="1" applyAlignment="1" applyProtection="1">
      <alignment horizontal="left" vertical="center"/>
    </xf>
    <xf numFmtId="0" fontId="9" fillId="4" borderId="8" xfId="0" applyFont="1" applyFill="1" applyBorder="1" applyAlignment="1" applyProtection="1">
      <alignment vertical="center"/>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49" fontId="10" fillId="0" borderId="23"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6"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4" xfId="0" applyNumberFormat="1" applyFont="1" applyFill="1" applyBorder="1" applyAlignment="1" applyProtection="1">
      <alignment horizontal="center" vertical="center"/>
      <protection locked="0"/>
    </xf>
    <xf numFmtId="0" fontId="2" fillId="0" borderId="0" xfId="0" applyFont="1" applyFill="1" applyBorder="1" applyAlignment="1">
      <alignment vertical="center" wrapText="1"/>
    </xf>
    <xf numFmtId="49" fontId="11" fillId="0" borderId="18" xfId="0" applyNumberFormat="1" applyFont="1" applyFill="1" applyBorder="1" applyAlignment="1">
      <alignment horizontal="center" vertical="center" wrapText="1"/>
    </xf>
    <xf numFmtId="0" fontId="9" fillId="0" borderId="39" xfId="0" applyNumberFormat="1" applyFont="1" applyFill="1" applyBorder="1" applyAlignment="1" applyProtection="1">
      <alignment horizontal="center" vertical="center"/>
      <protection locked="0"/>
    </xf>
    <xf numFmtId="0" fontId="11" fillId="0" borderId="34" xfId="0" applyFont="1" applyFill="1" applyBorder="1" applyAlignment="1" applyProtection="1">
      <alignment vertical="center" wrapText="1"/>
    </xf>
    <xf numFmtId="9" fontId="11" fillId="0" borderId="5" xfId="0" applyNumberFormat="1" applyFont="1" applyFill="1" applyBorder="1" applyAlignment="1" applyProtection="1">
      <alignment vertical="center" wrapText="1"/>
    </xf>
    <xf numFmtId="0" fontId="11" fillId="0" borderId="40" xfId="0" applyFont="1" applyFill="1" applyBorder="1" applyAlignment="1" applyProtection="1">
      <alignment vertical="center" wrapText="1"/>
    </xf>
    <xf numFmtId="0" fontId="11" fillId="0" borderId="30" xfId="0" applyFont="1" applyFill="1" applyBorder="1" applyAlignment="1" applyProtection="1">
      <alignment vertical="center" wrapText="1"/>
    </xf>
    <xf numFmtId="0" fontId="11" fillId="0" borderId="5" xfId="0" applyFont="1" applyFill="1" applyBorder="1" applyAlignment="1" applyProtection="1">
      <alignment vertical="center" wrapText="1"/>
    </xf>
    <xf numFmtId="49" fontId="11" fillId="0" borderId="39" xfId="0" applyNumberFormat="1" applyFont="1" applyFill="1" applyBorder="1" applyAlignment="1">
      <alignment horizontal="center" vertical="center" wrapText="1"/>
    </xf>
    <xf numFmtId="0" fontId="9" fillId="0" borderId="40" xfId="0" applyNumberFormat="1" applyFont="1" applyFill="1" applyBorder="1" applyAlignment="1" applyProtection="1">
      <alignment horizontal="center" vertical="center"/>
      <protection locked="0"/>
    </xf>
    <xf numFmtId="0" fontId="11" fillId="0" borderId="39" xfId="0" applyFont="1" applyFill="1" applyBorder="1" applyAlignment="1" applyProtection="1">
      <alignment vertical="center" wrapText="1"/>
    </xf>
    <xf numFmtId="9" fontId="11" fillId="0" borderId="40" xfId="0" applyNumberFormat="1" applyFont="1" applyFill="1" applyBorder="1" applyAlignment="1" applyProtection="1">
      <alignment vertical="center" wrapText="1"/>
    </xf>
    <xf numFmtId="0" fontId="11" fillId="0" borderId="43"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5" xfId="0" applyFont="1" applyFill="1" applyBorder="1" applyAlignment="1">
      <alignment horizontal="right" vertical="center" wrapText="1"/>
    </xf>
    <xf numFmtId="12" fontId="9"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wrapText="1"/>
    </xf>
    <xf numFmtId="12" fontId="9" fillId="0" borderId="32" xfId="0" applyNumberFormat="1" applyFont="1" applyBorder="1" applyAlignment="1">
      <alignment horizontal="center" vertical="center" wrapText="1"/>
    </xf>
    <xf numFmtId="9" fontId="11" fillId="0" borderId="14"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12" fontId="9" fillId="0" borderId="34"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12" fontId="9" fillId="0" borderId="37" xfId="0" applyNumberFormat="1" applyFont="1" applyFill="1" applyBorder="1" applyAlignment="1">
      <alignment horizontal="center" vertical="center" wrapText="1"/>
    </xf>
    <xf numFmtId="12" fontId="9" fillId="0" borderId="38" xfId="0" applyNumberFormat="1" applyFont="1" applyFill="1" applyBorder="1" applyAlignment="1">
      <alignment horizontal="center" vertical="center" wrapText="1"/>
    </xf>
    <xf numFmtId="12" fontId="9" fillId="0" borderId="44" xfId="0" applyNumberFormat="1" applyFont="1" applyFill="1" applyBorder="1" applyAlignment="1">
      <alignment horizontal="center" vertical="center" wrapText="1"/>
    </xf>
    <xf numFmtId="39" fontId="9" fillId="0" borderId="14"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11" fillId="0" borderId="0" xfId="1" applyFont="1" applyAlignment="1">
      <alignment horizontal="center" vertical="center"/>
    </xf>
    <xf numFmtId="0" fontId="11" fillId="0" borderId="53" xfId="1" applyFont="1" applyBorder="1" applyAlignment="1" applyProtection="1">
      <alignment horizontal="center" vertical="center"/>
      <protection locked="0"/>
    </xf>
    <xf numFmtId="0" fontId="2" fillId="0" borderId="53" xfId="1" applyBorder="1" applyAlignment="1" applyProtection="1">
      <alignment horizontal="center" vertical="center"/>
      <protection locked="0"/>
    </xf>
    <xf numFmtId="0" fontId="11" fillId="0" borderId="0" xfId="1" applyFont="1" applyAlignment="1">
      <alignment vertical="center"/>
    </xf>
    <xf numFmtId="0" fontId="9" fillId="0" borderId="0" xfId="1" applyFont="1" applyBorder="1" applyAlignment="1">
      <alignment vertical="center"/>
    </xf>
    <xf numFmtId="0" fontId="11" fillId="0" borderId="0" xfId="1" applyFont="1" applyAlignment="1">
      <alignment horizontal="left" vertical="center"/>
    </xf>
    <xf numFmtId="0" fontId="9" fillId="4" borderId="20" xfId="0" applyFont="1" applyFill="1" applyBorder="1" applyAlignment="1" applyProtection="1">
      <alignment horizontal="left" vertical="center"/>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17" xfId="0" applyFont="1" applyBorder="1" applyAlignment="1">
      <alignment vertical="center"/>
    </xf>
    <xf numFmtId="0" fontId="2" fillId="0" borderId="16" xfId="0" applyFont="1" applyBorder="1" applyAlignment="1">
      <alignment vertical="center"/>
    </xf>
    <xf numFmtId="0" fontId="2" fillId="0" borderId="0" xfId="0" applyFont="1" applyAlignment="1">
      <alignment horizontal="center" vertical="center"/>
    </xf>
    <xf numFmtId="0" fontId="11" fillId="0" borderId="0" xfId="0" applyFont="1" applyFill="1" applyBorder="1" applyAlignment="1">
      <alignment horizontal="left" vertical="center"/>
    </xf>
    <xf numFmtId="0" fontId="2" fillId="0" borderId="42"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5" fillId="0" borderId="0" xfId="0" applyFont="1" applyBorder="1" applyAlignment="1">
      <alignment vertical="center"/>
    </xf>
    <xf numFmtId="0" fontId="5" fillId="0" borderId="58" xfId="0" applyFont="1" applyFill="1" applyBorder="1" applyAlignment="1">
      <alignment horizontal="center" vertical="center" wrapText="1"/>
    </xf>
    <xf numFmtId="0" fontId="5" fillId="0" borderId="58" xfId="0" applyFont="1" applyFill="1" applyBorder="1" applyAlignment="1">
      <alignment horizontal="center" vertical="center"/>
    </xf>
    <xf numFmtId="0" fontId="11" fillId="0" borderId="0" xfId="0" applyFont="1" applyBorder="1" applyAlignment="1">
      <alignment vertical="center"/>
    </xf>
    <xf numFmtId="0" fontId="2" fillId="0" borderId="40" xfId="0" applyFont="1" applyFill="1" applyBorder="1" applyAlignment="1">
      <alignment horizontal="center" vertical="center"/>
    </xf>
    <xf numFmtId="9" fontId="2" fillId="0" borderId="40"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center" vertical="center"/>
    </xf>
    <xf numFmtId="0" fontId="5" fillId="0" borderId="16" xfId="0" applyFont="1" applyBorder="1" applyAlignment="1">
      <alignment horizontal="center" vertical="center"/>
    </xf>
    <xf numFmtId="0" fontId="5" fillId="0" borderId="40" xfId="0" applyFont="1" applyFill="1" applyBorder="1" applyAlignment="1">
      <alignment horizontal="center" vertical="center"/>
    </xf>
    <xf numFmtId="9" fontId="5" fillId="0" borderId="40" xfId="0" applyNumberFormat="1" applyFont="1" applyFill="1" applyBorder="1" applyAlignment="1">
      <alignment horizontal="center" vertical="center"/>
    </xf>
    <xf numFmtId="0" fontId="5" fillId="0" borderId="59"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1" fillId="0" borderId="42" xfId="0" applyFont="1" applyBorder="1" applyAlignment="1">
      <alignment vertical="center"/>
    </xf>
    <xf numFmtId="0" fontId="11" fillId="0" borderId="48" xfId="0" applyFont="1" applyBorder="1" applyAlignment="1">
      <alignment vertical="center"/>
    </xf>
    <xf numFmtId="9" fontId="5" fillId="0" borderId="0" xfId="0" applyNumberFormat="1" applyFont="1" applyBorder="1" applyAlignment="1">
      <alignment horizontal="left" vertical="center"/>
    </xf>
    <xf numFmtId="0" fontId="5" fillId="0" borderId="0" xfId="0" applyFont="1" applyBorder="1" applyAlignment="1">
      <alignment horizontal="right" vertical="center"/>
    </xf>
    <xf numFmtId="164" fontId="5" fillId="0" borderId="40"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0" fillId="2" borderId="0" xfId="0" applyFill="1" applyAlignment="1">
      <alignment vertical="center"/>
    </xf>
    <xf numFmtId="0" fontId="14" fillId="0" borderId="0" xfId="0" applyFont="1" applyAlignment="1">
      <alignment horizontal="centerContinuous" vertical="center"/>
    </xf>
    <xf numFmtId="0" fontId="0" fillId="0" borderId="0" xfId="0" applyAlignment="1">
      <alignment horizontal="centerContinuous" vertical="center"/>
    </xf>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15" fillId="0" borderId="0" xfId="1" applyFont="1" applyFill="1" applyBorder="1" applyAlignment="1" applyProtection="1">
      <alignment vertical="center" wrapText="1"/>
      <protection locked="0"/>
    </xf>
    <xf numFmtId="0" fontId="15" fillId="0" borderId="0" xfId="1" applyFont="1" applyFill="1" applyAlignment="1">
      <alignment vertical="center"/>
    </xf>
    <xf numFmtId="0" fontId="15" fillId="2" borderId="52" xfId="1" applyFont="1" applyFill="1" applyBorder="1" applyAlignment="1">
      <alignment horizontal="centerContinuous" vertical="center"/>
    </xf>
    <xf numFmtId="0" fontId="15" fillId="2" borderId="5" xfId="1" applyFont="1" applyFill="1" applyBorder="1" applyAlignment="1">
      <alignment horizontal="center" vertical="center"/>
    </xf>
    <xf numFmtId="0" fontId="11" fillId="0" borderId="0" xfId="1" applyFont="1" applyAlignment="1">
      <alignment vertical="top"/>
    </xf>
    <xf numFmtId="0" fontId="2" fillId="0" borderId="0" xfId="1" applyAlignment="1">
      <alignment vertical="top"/>
    </xf>
    <xf numFmtId="0" fontId="5" fillId="0" borderId="0" xfId="0" applyFont="1" applyAlignment="1">
      <alignment horizontal="centerContinuous"/>
    </xf>
    <xf numFmtId="0" fontId="0" fillId="0" borderId="0" xfId="0" applyAlignment="1">
      <alignment horizontal="centerContinuous"/>
    </xf>
    <xf numFmtId="0" fontId="5" fillId="0" borderId="60" xfId="0" applyFont="1" applyFill="1" applyBorder="1" applyAlignment="1">
      <alignment horizontal="center" vertical="center" wrapText="1"/>
    </xf>
    <xf numFmtId="0" fontId="5" fillId="0" borderId="60" xfId="0" applyFont="1" applyFill="1" applyBorder="1" applyAlignment="1">
      <alignment horizontal="center" vertical="center"/>
    </xf>
    <xf numFmtId="12" fontId="9" fillId="0" borderId="24" xfId="0" applyNumberFormat="1" applyFont="1" applyFill="1" applyBorder="1" applyAlignment="1" applyProtection="1">
      <alignment horizontal="center" vertical="center" wrapText="1"/>
      <protection locked="0"/>
    </xf>
    <xf numFmtId="12" fontId="9" fillId="0" borderId="25" xfId="0" applyNumberFormat="1" applyFont="1" applyFill="1" applyBorder="1" applyAlignment="1" applyProtection="1">
      <alignment horizontal="center" vertical="center" wrapText="1"/>
      <protection locked="0"/>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0" fontId="11" fillId="0" borderId="41" xfId="0" applyFont="1" applyFill="1" applyBorder="1" applyAlignment="1" applyProtection="1">
      <alignment vertical="center" wrapText="1"/>
    </xf>
    <xf numFmtId="0" fontId="10" fillId="0" borderId="28" xfId="0" applyNumberFormat="1" applyFont="1" applyFill="1" applyBorder="1" applyAlignment="1">
      <alignment horizontal="center" vertical="center" wrapText="1"/>
    </xf>
    <xf numFmtId="0" fontId="11" fillId="0" borderId="0" xfId="1" applyFont="1" applyBorder="1" applyAlignment="1">
      <alignment horizontal="center" vertical="center"/>
    </xf>
    <xf numFmtId="0" fontId="2" fillId="0" borderId="0" xfId="0" applyFont="1" applyBorder="1"/>
    <xf numFmtId="0" fontId="2" fillId="0" borderId="16" xfId="0" applyFont="1" applyBorder="1"/>
    <xf numFmtId="0" fontId="11" fillId="0" borderId="21" xfId="0" applyFont="1" applyBorder="1" applyAlignment="1">
      <alignment vertical="center"/>
    </xf>
    <xf numFmtId="0" fontId="2" fillId="0" borderId="17" xfId="0" applyFont="1" applyBorder="1"/>
    <xf numFmtId="0" fontId="0" fillId="0" borderId="0" xfId="0" applyAlignment="1"/>
    <xf numFmtId="0" fontId="26" fillId="0" borderId="0" xfId="0" applyFont="1" applyFill="1" applyBorder="1" applyAlignment="1">
      <alignment vertical="center"/>
    </xf>
    <xf numFmtId="0" fontId="27" fillId="0" borderId="0" xfId="0" applyFont="1" applyAlignment="1">
      <alignment horizontal="left" vertical="center" indent="1"/>
    </xf>
    <xf numFmtId="0" fontId="27" fillId="0" borderId="0" xfId="0" applyFont="1" applyAlignment="1">
      <alignment horizontal="left" indent="1"/>
    </xf>
    <xf numFmtId="0" fontId="7" fillId="9" borderId="1" xfId="0" applyFont="1" applyFill="1" applyBorder="1" applyAlignment="1">
      <alignment horizontal="left" wrapText="1"/>
    </xf>
    <xf numFmtId="0" fontId="7" fillId="9" borderId="6" xfId="0" applyFont="1" applyFill="1" applyBorder="1" applyAlignment="1">
      <alignment horizontal="centerContinuous" wrapText="1"/>
    </xf>
    <xf numFmtId="0" fontId="7" fillId="9" borderId="14" xfId="0" applyFont="1" applyFill="1" applyBorder="1" applyAlignment="1">
      <alignment horizontal="left" wrapText="1"/>
    </xf>
    <xf numFmtId="0" fontId="7" fillId="9" borderId="0" xfId="0" applyFont="1" applyFill="1" applyBorder="1" applyAlignment="1">
      <alignment horizontal="centerContinuous" wrapText="1"/>
    </xf>
    <xf numFmtId="0" fontId="7" fillId="9" borderId="0" xfId="0" applyFont="1" applyFill="1" applyBorder="1" applyAlignment="1">
      <alignment horizontal="left" wrapText="1"/>
    </xf>
    <xf numFmtId="0" fontId="8" fillId="9" borderId="7" xfId="0" applyFont="1" applyFill="1" applyBorder="1" applyAlignment="1">
      <alignment horizontal="centerContinuous" vertical="center" wrapText="1"/>
    </xf>
    <xf numFmtId="0" fontId="8" fillId="9" borderId="8" xfId="0" applyFont="1" applyFill="1" applyBorder="1" applyAlignment="1">
      <alignment horizontal="centerContinuous" vertical="center" wrapText="1"/>
    </xf>
    <xf numFmtId="0" fontId="8" fillId="9" borderId="8" xfId="0" applyFont="1" applyFill="1" applyBorder="1" applyAlignment="1">
      <alignment horizontal="left" vertical="center" wrapText="1"/>
    </xf>
    <xf numFmtId="0" fontId="8" fillId="9" borderId="9" xfId="0" applyFont="1" applyFill="1" applyBorder="1" applyAlignment="1">
      <alignment horizontal="centerContinuous" vertical="center" wrapText="1"/>
    </xf>
    <xf numFmtId="0" fontId="3" fillId="9" borderId="1" xfId="0" applyFont="1" applyFill="1" applyBorder="1" applyAlignment="1">
      <alignment horizontal="centerContinuous" vertical="center" wrapText="1"/>
    </xf>
    <xf numFmtId="0" fontId="4" fillId="9" borderId="2" xfId="0" applyFont="1" applyFill="1" applyBorder="1" applyAlignment="1">
      <alignment horizontal="centerContinuous" vertical="center" wrapText="1"/>
    </xf>
    <xf numFmtId="0" fontId="7" fillId="9" borderId="15" xfId="0" applyFont="1" applyFill="1" applyBorder="1" applyAlignment="1">
      <alignment horizontal="centerContinuous" wrapText="1"/>
    </xf>
    <xf numFmtId="0" fontId="8"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8" xfId="0" applyFont="1" applyFill="1" applyBorder="1" applyAlignment="1">
      <alignment horizontal="centerContinuous" vertical="center"/>
    </xf>
    <xf numFmtId="12" fontId="9" fillId="0" borderId="26" xfId="0" applyNumberFormat="1" applyFont="1" applyFill="1" applyBorder="1" applyAlignment="1" applyProtection="1">
      <alignment horizontal="center" vertical="center" wrapText="1"/>
      <protection locked="0"/>
    </xf>
    <xf numFmtId="0" fontId="9" fillId="0" borderId="22" xfId="0" applyNumberFormat="1" applyFont="1" applyFill="1" applyBorder="1" applyAlignment="1" applyProtection="1">
      <alignment horizontal="center" vertical="center"/>
      <protection locked="0"/>
    </xf>
    <xf numFmtId="0" fontId="8" fillId="9" borderId="14" xfId="0" applyFont="1" applyFill="1" applyBorder="1" applyAlignment="1">
      <alignment horizontal="centerContinuous" vertical="center" wrapText="1"/>
    </xf>
    <xf numFmtId="0" fontId="28" fillId="9" borderId="0" xfId="0" applyFont="1" applyFill="1" applyBorder="1" applyAlignment="1">
      <alignment horizontal="right" vertical="center" wrapText="1" indent="1"/>
    </xf>
    <xf numFmtId="0" fontId="28" fillId="9" borderId="8" xfId="0" applyFont="1" applyFill="1" applyBorder="1" applyAlignment="1">
      <alignment horizontal="right" vertical="center" wrapText="1" indent="1"/>
    </xf>
    <xf numFmtId="0" fontId="9" fillId="4" borderId="19" xfId="0" applyFont="1" applyFill="1" applyBorder="1" applyAlignment="1">
      <alignment horizontal="right" vertical="center" wrapText="1" indent="1"/>
    </xf>
    <xf numFmtId="0" fontId="9" fillId="4" borderId="9" xfId="0" applyFont="1" applyFill="1" applyBorder="1" applyAlignment="1">
      <alignment horizontal="right" vertical="center" wrapText="1" indent="1"/>
    </xf>
    <xf numFmtId="12" fontId="9" fillId="0" borderId="13" xfId="0" applyNumberFormat="1" applyFont="1" applyBorder="1" applyAlignment="1">
      <alignment horizontal="center" vertical="center" wrapText="1"/>
    </xf>
    <xf numFmtId="9" fontId="9" fillId="0" borderId="22" xfId="0" applyNumberFormat="1" applyFont="1" applyBorder="1" applyAlignment="1">
      <alignment horizontal="center" vertical="center" wrapText="1"/>
    </xf>
    <xf numFmtId="12" fontId="9" fillId="0" borderId="22" xfId="0" applyNumberFormat="1" applyFont="1" applyBorder="1" applyAlignment="1">
      <alignment horizontal="center" vertical="center" wrapText="1"/>
    </xf>
    <xf numFmtId="12" fontId="9" fillId="0" borderId="51" xfId="0" applyNumberFormat="1" applyFont="1" applyFill="1" applyBorder="1" applyAlignment="1">
      <alignment horizontal="center" vertical="center" wrapText="1"/>
    </xf>
    <xf numFmtId="12" fontId="9" fillId="0" borderId="12"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1" xfId="0" applyNumberFormat="1" applyFont="1" applyBorder="1" applyAlignment="1">
      <alignment horizontal="center" vertical="center" wrapText="1"/>
    </xf>
    <xf numFmtId="12" fontId="9" fillId="0" borderId="50" xfId="0" applyNumberFormat="1" applyFont="1" applyFill="1" applyBorder="1" applyAlignment="1">
      <alignment horizontal="center" vertical="center" wrapText="1"/>
    </xf>
    <xf numFmtId="49" fontId="11" fillId="0" borderId="33" xfId="1" applyNumberFormat="1" applyFont="1" applyBorder="1" applyAlignment="1">
      <alignment horizontal="center" vertical="center" wrapText="1"/>
    </xf>
    <xf numFmtId="0" fontId="11" fillId="0" borderId="41" xfId="1" applyFont="1" applyFill="1" applyBorder="1" applyAlignment="1" applyProtection="1">
      <alignment vertical="center" wrapText="1"/>
    </xf>
    <xf numFmtId="49" fontId="11" fillId="0" borderId="36" xfId="1" applyNumberFormat="1" applyFont="1" applyBorder="1" applyAlignment="1">
      <alignment horizontal="center" vertical="center" wrapText="1"/>
    </xf>
    <xf numFmtId="0" fontId="2" fillId="0" borderId="0" xfId="0" applyFont="1" applyFill="1" applyAlignment="1"/>
    <xf numFmtId="49" fontId="11" fillId="5" borderId="18" xfId="0" applyNumberFormat="1" applyFont="1" applyFill="1" applyBorder="1" applyAlignment="1">
      <alignment horizontal="center" vertical="center" wrapText="1"/>
    </xf>
    <xf numFmtId="0" fontId="25" fillId="0" borderId="41" xfId="0" applyFont="1" applyFill="1" applyBorder="1" applyAlignment="1" applyProtection="1">
      <alignment vertical="center" wrapText="1"/>
    </xf>
    <xf numFmtId="0" fontId="7" fillId="9" borderId="1" xfId="1" applyFont="1" applyFill="1" applyBorder="1" applyAlignment="1">
      <alignment horizontal="centerContinuous" vertical="center"/>
    </xf>
    <xf numFmtId="0" fontId="7" fillId="9" borderId="6" xfId="1" applyFont="1" applyFill="1" applyBorder="1" applyAlignment="1">
      <alignment horizontal="centerContinuous" vertical="center"/>
    </xf>
    <xf numFmtId="0" fontId="7" fillId="9" borderId="2" xfId="1" applyFont="1" applyFill="1" applyBorder="1" applyAlignment="1">
      <alignment horizontal="centerContinuous" vertical="center"/>
    </xf>
    <xf numFmtId="0" fontId="15" fillId="2" borderId="22" xfId="1" applyFont="1" applyFill="1" applyBorder="1" applyAlignment="1">
      <alignment horizontal="center" vertical="center"/>
    </xf>
    <xf numFmtId="0" fontId="11" fillId="0" borderId="62" xfId="1" applyFont="1" applyBorder="1" applyAlignment="1" applyProtection="1">
      <alignment horizontal="center" vertical="center"/>
      <protection locked="0"/>
    </xf>
    <xf numFmtId="0" fontId="15" fillId="2" borderId="61" xfId="1" applyFont="1" applyFill="1" applyBorder="1" applyAlignment="1">
      <alignment horizontal="centerContinuous" vertical="center"/>
    </xf>
    <xf numFmtId="0" fontId="15" fillId="2" borderId="54" xfId="1" applyFont="1" applyFill="1" applyBorder="1" applyAlignment="1">
      <alignment horizontal="centerContinuous" vertical="center"/>
    </xf>
    <xf numFmtId="0" fontId="15" fillId="2" borderId="34" xfId="1" applyFont="1" applyFill="1" applyBorder="1" applyAlignment="1">
      <alignment horizontal="center" vertical="center"/>
    </xf>
    <xf numFmtId="0" fontId="15" fillId="2" borderId="30" xfId="1" applyFont="1" applyFill="1" applyBorder="1" applyAlignment="1">
      <alignment horizontal="center" vertical="center"/>
    </xf>
    <xf numFmtId="0" fontId="2" fillId="0" borderId="63" xfId="1" applyBorder="1" applyAlignment="1" applyProtection="1">
      <alignment horizontal="center" vertical="center"/>
      <protection locked="0"/>
    </xf>
    <xf numFmtId="0" fontId="2" fillId="0" borderId="64" xfId="1" applyBorder="1" applyAlignment="1" applyProtection="1">
      <alignment horizontal="center" vertical="center"/>
      <protection locked="0"/>
    </xf>
    <xf numFmtId="0" fontId="11" fillId="0" borderId="63" xfId="1" applyFont="1" applyBorder="1" applyAlignment="1" applyProtection="1">
      <alignment horizontal="center" vertical="center"/>
      <protection locked="0"/>
    </xf>
    <xf numFmtId="0" fontId="11" fillId="0" borderId="64" xfId="1" applyFont="1" applyBorder="1" applyAlignment="1" applyProtection="1">
      <alignment horizontal="center" vertical="center"/>
      <protection locked="0"/>
    </xf>
    <xf numFmtId="0" fontId="2" fillId="0" borderId="62" xfId="1" applyBorder="1" applyAlignment="1" applyProtection="1">
      <alignment horizontal="center" vertical="center"/>
      <protection locked="0"/>
    </xf>
    <xf numFmtId="0" fontId="8" fillId="9" borderId="7" xfId="0" applyFont="1" applyFill="1" applyBorder="1" applyAlignment="1">
      <alignment horizontal="centerContinuous" vertical="center"/>
    </xf>
    <xf numFmtId="0" fontId="8" fillId="9" borderId="9" xfId="0" applyFont="1" applyFill="1" applyBorder="1" applyAlignment="1">
      <alignment horizontal="centerContinuous" vertical="center"/>
    </xf>
    <xf numFmtId="49" fontId="11" fillId="0" borderId="0" xfId="0" applyNumberFormat="1" applyFont="1" applyFill="1" applyAlignment="1">
      <alignment horizontal="center" vertical="center" wrapText="1"/>
    </xf>
    <xf numFmtId="0" fontId="31" fillId="0" borderId="0" xfId="0" applyFont="1" applyAlignment="1">
      <alignment vertical="center"/>
    </xf>
    <xf numFmtId="0" fontId="11" fillId="0" borderId="0" xfId="0" applyFont="1" applyFill="1" applyAlignment="1" applyProtection="1">
      <alignment horizontal="left" vertical="top" wrapText="1"/>
      <protection locked="0"/>
    </xf>
    <xf numFmtId="0" fontId="36" fillId="0" borderId="0" xfId="0" applyFont="1" applyBorder="1" applyAlignment="1">
      <alignmen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0" fontId="2" fillId="0" borderId="1" xfId="0" applyFont="1" applyBorder="1" applyAlignment="1">
      <alignment vertical="center"/>
    </xf>
    <xf numFmtId="0" fontId="37" fillId="0" borderId="14" xfId="0" applyFont="1" applyBorder="1" applyAlignment="1">
      <alignment horizontal="centerContinuous" vertical="center"/>
    </xf>
    <xf numFmtId="0" fontId="2" fillId="0" borderId="7" xfId="0" applyFont="1" applyBorder="1" applyAlignment="1">
      <alignment vertical="center"/>
    </xf>
    <xf numFmtId="0" fontId="2" fillId="10" borderId="0" xfId="0" applyFont="1" applyFill="1" applyAlignment="1">
      <alignment vertical="center"/>
    </xf>
    <xf numFmtId="0" fontId="2" fillId="10" borderId="0" xfId="0" applyFont="1" applyFill="1" applyAlignment="1">
      <alignment horizontal="center" vertical="center"/>
    </xf>
    <xf numFmtId="0" fontId="36" fillId="10" borderId="0" xfId="0" applyFont="1" applyFill="1" applyAlignment="1">
      <alignment vertical="center"/>
    </xf>
    <xf numFmtId="0" fontId="5" fillId="0" borderId="0" xfId="0" applyFont="1" applyBorder="1" applyAlignment="1">
      <alignment horizontal="left" vertical="center"/>
    </xf>
    <xf numFmtId="0" fontId="9" fillId="0" borderId="29" xfId="0" applyNumberFormat="1" applyFont="1" applyFill="1" applyBorder="1" applyAlignment="1" applyProtection="1">
      <alignment horizontal="center" vertical="center"/>
    </xf>
    <xf numFmtId="0" fontId="9" fillId="0" borderId="31" xfId="0" applyNumberFormat="1" applyFont="1" applyFill="1" applyBorder="1" applyAlignment="1" applyProtection="1">
      <alignment horizontal="center" vertical="center"/>
    </xf>
    <xf numFmtId="0" fontId="9" fillId="0" borderId="32" xfId="0" applyNumberFormat="1" applyFont="1" applyFill="1" applyBorder="1" applyAlignment="1" applyProtection="1">
      <alignment horizontal="center" vertical="center"/>
    </xf>
    <xf numFmtId="0" fontId="9" fillId="0" borderId="34"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xf>
    <xf numFmtId="0" fontId="9" fillId="0" borderId="30" xfId="0" applyNumberFormat="1" applyFont="1" applyFill="1" applyBorder="1" applyAlignment="1" applyProtection="1">
      <alignment horizontal="center" vertical="center"/>
    </xf>
    <xf numFmtId="0" fontId="9" fillId="0" borderId="30" xfId="0" applyNumberFormat="1" applyFont="1" applyFill="1" applyBorder="1" applyAlignment="1" applyProtection="1">
      <alignment horizontal="center" vertical="center"/>
      <protection locked="0"/>
    </xf>
    <xf numFmtId="0" fontId="11" fillId="8" borderId="34" xfId="0" applyFont="1" applyFill="1" applyBorder="1" applyAlignment="1" applyProtection="1">
      <alignment horizontal="right" vertical="center" wrapText="1"/>
    </xf>
    <xf numFmtId="9" fontId="11" fillId="8" borderId="5" xfId="0" applyNumberFormat="1" applyFont="1" applyFill="1" applyBorder="1" applyAlignment="1" applyProtection="1">
      <alignment horizontal="right" vertical="center" wrapText="1"/>
    </xf>
    <xf numFmtId="0" fontId="11" fillId="8" borderId="5" xfId="0" applyFont="1" applyFill="1" applyBorder="1" applyAlignment="1" applyProtection="1">
      <alignment horizontal="right" vertical="center" wrapText="1"/>
    </xf>
    <xf numFmtId="0" fontId="11" fillId="8" borderId="30" xfId="0" applyFont="1" applyFill="1" applyBorder="1" applyAlignment="1" applyProtection="1">
      <alignment horizontal="right" vertical="center" wrapText="1"/>
    </xf>
    <xf numFmtId="0" fontId="4" fillId="9" borderId="22" xfId="0" applyFont="1" applyFill="1" applyBorder="1" applyAlignment="1">
      <alignment vertical="center"/>
    </xf>
    <xf numFmtId="0" fontId="3" fillId="9" borderId="20" xfId="0" applyFont="1" applyFill="1" applyBorder="1" applyAlignment="1">
      <alignment horizontal="centerContinuous" vertical="center"/>
    </xf>
    <xf numFmtId="0" fontId="13" fillId="9" borderId="20" xfId="0" applyFont="1" applyFill="1" applyBorder="1" applyAlignment="1">
      <alignment horizontal="centerContinuous" vertical="center"/>
    </xf>
    <xf numFmtId="0" fontId="13" fillId="9" borderId="21" xfId="0" applyFont="1" applyFill="1" applyBorder="1" applyAlignment="1">
      <alignment horizontal="centerContinuous" vertical="center"/>
    </xf>
    <xf numFmtId="0" fontId="3" fillId="9" borderId="55" xfId="0" applyFont="1" applyFill="1" applyBorder="1" applyAlignment="1" applyProtection="1">
      <alignment horizontal="centerContinuous" wrapText="1"/>
      <protection locked="0"/>
    </xf>
    <xf numFmtId="0" fontId="4" fillId="9" borderId="52" xfId="0" applyFont="1" applyFill="1" applyBorder="1" applyAlignment="1">
      <alignment horizontal="centerContinuous" wrapText="1"/>
    </xf>
    <xf numFmtId="0" fontId="3" fillId="9" borderId="52" xfId="0" applyFont="1" applyFill="1" applyBorder="1" applyAlignment="1">
      <alignment horizontal="centerContinuous"/>
    </xf>
    <xf numFmtId="0" fontId="12" fillId="9" borderId="17" xfId="0" applyFont="1" applyFill="1" applyBorder="1" applyAlignment="1" applyProtection="1">
      <alignment horizontal="centerContinuous" vertical="center" wrapText="1"/>
    </xf>
    <xf numFmtId="0" fontId="4" fillId="9" borderId="0" xfId="0" applyFont="1" applyFill="1" applyBorder="1" applyAlignment="1">
      <alignment horizontal="centerContinuous" vertical="center" wrapText="1"/>
    </xf>
    <xf numFmtId="0" fontId="12" fillId="9" borderId="0" xfId="0" applyFont="1" applyFill="1" applyBorder="1" applyAlignment="1">
      <alignment horizontal="centerContinuous" vertical="center"/>
    </xf>
    <xf numFmtId="0" fontId="4" fillId="9" borderId="56" xfId="0" applyFont="1" applyFill="1" applyBorder="1" applyAlignment="1">
      <alignment horizontal="centerContinuous" wrapText="1"/>
    </xf>
    <xf numFmtId="0" fontId="4" fillId="9" borderId="16" xfId="0" applyFont="1" applyFill="1" applyBorder="1" applyAlignment="1">
      <alignment horizontal="centerContinuous" vertical="center" wrapText="1"/>
    </xf>
    <xf numFmtId="0" fontId="41" fillId="0" borderId="5" xfId="0" applyFont="1" applyBorder="1" applyAlignment="1">
      <alignment horizontal="center" vertical="center"/>
    </xf>
    <xf numFmtId="0" fontId="42" fillId="0" borderId="0" xfId="0" applyFont="1" applyFill="1" applyAlignment="1">
      <alignment horizontal="left" vertical="center"/>
    </xf>
    <xf numFmtId="0" fontId="11" fillId="0" borderId="63" xfId="1" applyFont="1" applyBorder="1" applyAlignment="1" applyProtection="1">
      <alignment horizontal="center" vertical="center"/>
    </xf>
    <xf numFmtId="0" fontId="11" fillId="0" borderId="53" xfId="1" applyFont="1" applyBorder="1" applyAlignment="1" applyProtection="1">
      <alignment horizontal="center" vertical="center"/>
    </xf>
    <xf numFmtId="0" fontId="11" fillId="0" borderId="62" xfId="1" applyFont="1" applyBorder="1" applyAlignment="1" applyProtection="1">
      <alignment horizontal="center" vertical="center"/>
    </xf>
    <xf numFmtId="0" fontId="11" fillId="0" borderId="64" xfId="1" applyFont="1" applyBorder="1" applyAlignment="1" applyProtection="1">
      <alignment horizontal="center" vertical="center"/>
    </xf>
    <xf numFmtId="0" fontId="2" fillId="0" borderId="63" xfId="1" applyBorder="1" applyAlignment="1" applyProtection="1">
      <alignment horizontal="center" vertical="center"/>
    </xf>
    <xf numFmtId="0" fontId="2" fillId="0" borderId="53" xfId="1" applyBorder="1" applyAlignment="1" applyProtection="1">
      <alignment horizontal="center" vertical="center"/>
    </xf>
    <xf numFmtId="0" fontId="2" fillId="0" borderId="62" xfId="1" applyBorder="1" applyAlignment="1" applyProtection="1">
      <alignment horizontal="center" vertical="center"/>
    </xf>
    <xf numFmtId="0" fontId="2" fillId="0" borderId="64" xfId="1" applyBorder="1" applyAlignment="1" applyProtection="1">
      <alignment horizontal="center" vertical="center"/>
    </xf>
    <xf numFmtId="49" fontId="11" fillId="0" borderId="0" xfId="0" applyNumberFormat="1" applyFont="1" applyFill="1" applyAlignment="1">
      <alignment horizontal="center" vertical="center" wrapText="1"/>
    </xf>
    <xf numFmtId="165" fontId="9" fillId="4" borderId="18" xfId="0" applyNumberFormat="1" applyFont="1" applyFill="1" applyBorder="1" applyAlignment="1" applyProtection="1">
      <alignment horizontal="left" vertical="center"/>
    </xf>
    <xf numFmtId="165" fontId="9" fillId="4" borderId="20" xfId="0" applyNumberFormat="1" applyFont="1" applyFill="1" applyBorder="1" applyAlignment="1" applyProtection="1">
      <alignment horizontal="left" vertical="center"/>
    </xf>
    <xf numFmtId="0" fontId="9" fillId="4" borderId="18" xfId="0" applyFont="1" applyFill="1" applyBorder="1" applyAlignment="1" applyProtection="1">
      <alignment horizontal="left" vertical="center"/>
      <protection locked="0"/>
    </xf>
    <xf numFmtId="0" fontId="9" fillId="4" borderId="20" xfId="0" applyFont="1" applyFill="1" applyBorder="1" applyAlignment="1" applyProtection="1">
      <alignment horizontal="left" vertical="center"/>
      <protection locked="0"/>
    </xf>
    <xf numFmtId="165" fontId="9" fillId="4" borderId="18" xfId="0" applyNumberFormat="1" applyFont="1" applyFill="1" applyBorder="1" applyAlignment="1" applyProtection="1">
      <alignment horizontal="left" vertical="center"/>
      <protection locked="0"/>
    </xf>
    <xf numFmtId="165" fontId="9" fillId="4" borderId="20" xfId="0" applyNumberFormat="1" applyFont="1" applyFill="1" applyBorder="1" applyAlignment="1" applyProtection="1">
      <alignment horizontal="left" vertical="center"/>
      <protection locked="0"/>
    </xf>
    <xf numFmtId="0" fontId="9" fillId="4" borderId="7" xfId="0" applyFont="1" applyFill="1" applyBorder="1" applyAlignment="1" applyProtection="1">
      <alignment horizontal="left" vertical="center"/>
      <protection locked="0"/>
    </xf>
    <xf numFmtId="0" fontId="9" fillId="4" borderId="8" xfId="0" applyFont="1" applyFill="1" applyBorder="1" applyAlignment="1" applyProtection="1">
      <alignment vertical="center"/>
      <protection locked="0"/>
    </xf>
    <xf numFmtId="0" fontId="9" fillId="4" borderId="19" xfId="0" applyFont="1" applyFill="1" applyBorder="1" applyAlignment="1" applyProtection="1">
      <alignment horizontal="left" vertical="center"/>
      <protection locked="0"/>
    </xf>
    <xf numFmtId="165" fontId="9" fillId="4" borderId="19" xfId="0" applyNumberFormat="1" applyFont="1" applyFill="1" applyBorder="1" applyAlignment="1" applyProtection="1">
      <alignment horizontal="left" vertical="center"/>
      <protection locked="0"/>
    </xf>
    <xf numFmtId="0" fontId="9" fillId="4" borderId="9" xfId="0" applyFont="1" applyFill="1" applyBorder="1" applyAlignment="1" applyProtection="1">
      <alignment vertical="center"/>
      <protection locked="0"/>
    </xf>
    <xf numFmtId="0" fontId="9" fillId="4" borderId="18" xfId="1" applyFont="1" applyFill="1" applyBorder="1" applyAlignment="1" applyProtection="1">
      <alignment vertical="center" wrapText="1"/>
    </xf>
    <xf numFmtId="0" fontId="9" fillId="4" borderId="20" xfId="1" applyFont="1" applyFill="1" applyBorder="1" applyAlignment="1" applyProtection="1">
      <alignment horizontal="right" vertical="center" wrapText="1" indent="1"/>
    </xf>
    <xf numFmtId="0" fontId="9" fillId="4" borderId="20" xfId="1" applyFont="1" applyFill="1" applyBorder="1" applyAlignment="1" applyProtection="1">
      <alignment vertical="center" wrapText="1"/>
    </xf>
    <xf numFmtId="0" fontId="9" fillId="4" borderId="47" xfId="1" applyFont="1" applyFill="1" applyBorder="1" applyAlignment="1" applyProtection="1">
      <alignment horizontal="right" vertical="center" wrapText="1" indent="1"/>
    </xf>
    <xf numFmtId="0" fontId="9" fillId="4" borderId="46" xfId="1" applyFont="1" applyFill="1" applyBorder="1" applyAlignment="1" applyProtection="1">
      <alignment vertical="center" wrapText="1"/>
    </xf>
    <xf numFmtId="0" fontId="2" fillId="0" borderId="55" xfId="0" applyFont="1" applyBorder="1" applyAlignment="1">
      <alignment horizontal="center" vertical="center"/>
    </xf>
    <xf numFmtId="0" fontId="2" fillId="0" borderId="17" xfId="0" applyFont="1" applyBorder="1" applyAlignment="1">
      <alignment horizontal="center" vertical="center"/>
    </xf>
    <xf numFmtId="0" fontId="2" fillId="0" borderId="42" xfId="0" applyFont="1" applyBorder="1" applyAlignment="1">
      <alignment horizontal="center" vertical="center"/>
    </xf>
    <xf numFmtId="0" fontId="5" fillId="0" borderId="52" xfId="0" applyFont="1" applyBorder="1" applyAlignment="1">
      <alignment horizontal="left" vertical="center"/>
    </xf>
    <xf numFmtId="0" fontId="2" fillId="0" borderId="56" xfId="0" applyFont="1" applyBorder="1" applyAlignment="1">
      <alignment vertical="center"/>
    </xf>
    <xf numFmtId="0" fontId="2" fillId="0" borderId="0" xfId="0" applyFont="1" applyBorder="1" applyAlignment="1">
      <alignment horizontal="right" vertical="center"/>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49" fontId="11" fillId="0" borderId="0" xfId="0" applyNumberFormat="1" applyFont="1" applyFill="1" applyAlignment="1" applyProtection="1">
      <alignment horizontal="center" vertical="center" wrapText="1"/>
    </xf>
    <xf numFmtId="0" fontId="9" fillId="0" borderId="0" xfId="0" applyFont="1" applyFill="1" applyAlignment="1" applyProtection="1">
      <alignment horizontal="righ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horizontal="left" vertical="top" wrapText="1"/>
    </xf>
    <xf numFmtId="49" fontId="11" fillId="0" borderId="57" xfId="0" applyNumberFormat="1" applyFont="1" applyFill="1" applyBorder="1" applyAlignment="1">
      <alignment horizontal="right" vertical="center" wrapText="1"/>
    </xf>
    <xf numFmtId="49" fontId="11" fillId="0" borderId="68" xfId="0" applyNumberFormat="1" applyFont="1" applyFill="1" applyBorder="1" applyAlignment="1">
      <alignment horizontal="right" vertical="center" wrapText="1"/>
    </xf>
    <xf numFmtId="49" fontId="11" fillId="0" borderId="40" xfId="0" applyNumberFormat="1" applyFont="1" applyFill="1" applyBorder="1" applyAlignment="1">
      <alignment horizontal="right" vertical="center"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20" xfId="2" applyBorder="1" applyAlignment="1">
      <alignment horizontal="centerContinuous" vertical="center"/>
    </xf>
    <xf numFmtId="0" fontId="2" fillId="0" borderId="69" xfId="2" applyBorder="1" applyAlignment="1">
      <alignment horizontal="centerContinuous" vertical="center"/>
    </xf>
    <xf numFmtId="0" fontId="5" fillId="0" borderId="22" xfId="2" applyFont="1" applyBorder="1" applyAlignment="1">
      <alignment horizontal="centerContinuous" vertical="center" wrapText="1"/>
    </xf>
    <xf numFmtId="0" fontId="2" fillId="0" borderId="20" xfId="2" applyBorder="1" applyAlignment="1">
      <alignment horizontal="centerContinuous" vertical="center" wrapText="1"/>
    </xf>
    <xf numFmtId="0" fontId="2" fillId="0" borderId="69" xfId="2" applyBorder="1" applyAlignment="1">
      <alignment horizontal="centerContinuous" vertical="center" wrapText="1"/>
    </xf>
    <xf numFmtId="0" fontId="5" fillId="0" borderId="5" xfId="2" applyFont="1" applyBorder="1" applyAlignment="1">
      <alignment horizontal="center" vertical="center"/>
    </xf>
    <xf numFmtId="0" fontId="5" fillId="0" borderId="5" xfId="2" applyFont="1" applyBorder="1" applyAlignment="1">
      <alignment horizontal="center" vertical="center" wrapText="1"/>
    </xf>
    <xf numFmtId="0" fontId="15" fillId="0" borderId="5" xfId="2" applyFont="1" applyFill="1" applyBorder="1" applyAlignment="1">
      <alignment horizontal="center" vertical="center"/>
    </xf>
    <xf numFmtId="0" fontId="15" fillId="0" borderId="70" xfId="2" applyFont="1" applyFill="1" applyBorder="1" applyAlignment="1">
      <alignment horizontal="center" vertical="center"/>
    </xf>
    <xf numFmtId="0" fontId="15" fillId="0" borderId="5" xfId="2" applyFont="1" applyFill="1" applyBorder="1" applyAlignment="1">
      <alignment horizontal="center" vertical="center" wrapText="1"/>
    </xf>
    <xf numFmtId="0" fontId="2" fillId="0" borderId="0" xfId="2" applyAlignment="1">
      <alignment horizontal="center" vertical="center"/>
    </xf>
    <xf numFmtId="14" fontId="2" fillId="0" borderId="0" xfId="2" applyNumberFormat="1" applyAlignment="1">
      <alignment horizontal="center" vertical="center"/>
    </xf>
    <xf numFmtId="164" fontId="0" fillId="0" borderId="0" xfId="11" applyNumberFormat="1" applyFont="1" applyAlignment="1">
      <alignment horizontal="center" vertical="center"/>
    </xf>
    <xf numFmtId="164" fontId="2" fillId="0" borderId="0" xfId="2" applyNumberFormat="1" applyAlignment="1">
      <alignment horizontal="center" vertical="center"/>
    </xf>
    <xf numFmtId="0" fontId="5" fillId="0" borderId="22" xfId="2" applyFont="1" applyBorder="1" applyAlignment="1">
      <alignment horizontal="center" vertical="center" wrapText="1"/>
    </xf>
    <xf numFmtId="0" fontId="11" fillId="0" borderId="15" xfId="1" applyFont="1" applyBorder="1" applyAlignment="1">
      <alignment vertical="center" wrapText="1"/>
    </xf>
    <xf numFmtId="0" fontId="11" fillId="0" borderId="48" xfId="1" applyFont="1" applyBorder="1" applyAlignment="1">
      <alignment horizontal="center" vertical="center"/>
    </xf>
    <xf numFmtId="0" fontId="15" fillId="0" borderId="73" xfId="1" applyFont="1" applyBorder="1" applyAlignment="1">
      <alignment horizontal="center" vertical="center"/>
    </xf>
    <xf numFmtId="0" fontId="11" fillId="0" borderId="73" xfId="1" applyFont="1" applyBorder="1" applyAlignment="1">
      <alignment vertical="center" wrapText="1"/>
    </xf>
    <xf numFmtId="0" fontId="11" fillId="0" borderId="74" xfId="1" applyFont="1" applyBorder="1" applyAlignment="1" applyProtection="1">
      <alignment horizontal="center" vertical="center"/>
      <protection locked="0"/>
    </xf>
    <xf numFmtId="0" fontId="11" fillId="0" borderId="75" xfId="1" applyFont="1" applyBorder="1" applyAlignment="1" applyProtection="1">
      <alignment horizontal="center" vertical="center"/>
      <protection locked="0"/>
    </xf>
    <xf numFmtId="0" fontId="11" fillId="0" borderId="76" xfId="1" applyFont="1" applyBorder="1" applyAlignment="1" applyProtection="1">
      <alignment horizontal="center" vertical="center"/>
      <protection locked="0"/>
    </xf>
    <xf numFmtId="0" fontId="11" fillId="0" borderId="77" xfId="1" applyFont="1" applyBorder="1" applyAlignment="1" applyProtection="1">
      <alignment horizontal="center" vertical="center"/>
      <protection locked="0"/>
    </xf>
    <xf numFmtId="0" fontId="2" fillId="0" borderId="74" xfId="1" applyBorder="1" applyAlignment="1" applyProtection="1">
      <alignment horizontal="center" vertical="center"/>
      <protection locked="0"/>
    </xf>
    <xf numFmtId="0" fontId="2" fillId="0" borderId="75" xfId="1" applyBorder="1" applyAlignment="1" applyProtection="1">
      <alignment horizontal="center" vertical="center"/>
      <protection locked="0"/>
    </xf>
    <xf numFmtId="0" fontId="2" fillId="0" borderId="76" xfId="1" applyBorder="1" applyAlignment="1" applyProtection="1">
      <alignment horizontal="center" vertical="center"/>
      <protection locked="0"/>
    </xf>
    <xf numFmtId="0" fontId="2" fillId="0" borderId="77" xfId="1" applyBorder="1" applyAlignment="1" applyProtection="1">
      <alignment horizontal="center" vertical="center"/>
      <protection locked="0"/>
    </xf>
    <xf numFmtId="0" fontId="10" fillId="0" borderId="39" xfId="1" applyFont="1" applyBorder="1" applyAlignment="1">
      <alignment vertical="center"/>
    </xf>
    <xf numFmtId="0" fontId="10" fillId="0" borderId="72" xfId="1" applyFont="1" applyBorder="1" applyAlignment="1">
      <alignment vertical="center"/>
    </xf>
    <xf numFmtId="0" fontId="10" fillId="0" borderId="0" xfId="1" applyFont="1" applyAlignment="1">
      <alignment vertical="center"/>
    </xf>
    <xf numFmtId="0" fontId="9" fillId="4" borderId="5" xfId="0" applyFont="1" applyFill="1" applyBorder="1" applyAlignment="1" applyProtection="1">
      <alignment horizontal="left" vertical="center"/>
      <protection locked="0"/>
    </xf>
    <xf numFmtId="165" fontId="9" fillId="4" borderId="5" xfId="0" applyNumberFormat="1" applyFont="1" applyFill="1" applyBorder="1" applyAlignment="1" applyProtection="1">
      <alignment horizontal="left" vertical="center"/>
      <protection locked="0"/>
    </xf>
    <xf numFmtId="0" fontId="9" fillId="4" borderId="66" xfId="0" applyFont="1" applyFill="1" applyBorder="1" applyAlignment="1" applyProtection="1">
      <alignment vertical="center"/>
      <protection locked="0"/>
    </xf>
    <xf numFmtId="0" fontId="9" fillId="4" borderId="5" xfId="0" applyNumberFormat="1" applyFont="1" applyFill="1" applyBorder="1" applyAlignment="1" applyProtection="1">
      <alignment horizontal="left" vertical="center"/>
      <protection locked="0"/>
    </xf>
    <xf numFmtId="0" fontId="9" fillId="4" borderId="5" xfId="0" applyNumberFormat="1" applyFont="1" applyFill="1" applyBorder="1" applyAlignment="1" applyProtection="1">
      <alignment horizontal="left" vertical="center"/>
    </xf>
    <xf numFmtId="0" fontId="9" fillId="4" borderId="5" xfId="0" applyFont="1" applyFill="1" applyBorder="1" applyAlignment="1" applyProtection="1">
      <alignment horizontal="left" vertical="center"/>
    </xf>
    <xf numFmtId="165" fontId="9" fillId="4" borderId="5" xfId="0" applyNumberFormat="1" applyFont="1" applyFill="1" applyBorder="1" applyAlignment="1" applyProtection="1">
      <alignment horizontal="left" vertical="center"/>
    </xf>
    <xf numFmtId="0" fontId="9" fillId="4" borderId="66" xfId="0" applyFont="1" applyFill="1" applyBorder="1" applyAlignment="1" applyProtection="1">
      <alignment vertical="center"/>
    </xf>
    <xf numFmtId="0" fontId="9" fillId="4" borderId="45" xfId="1" applyFont="1" applyFill="1" applyBorder="1" applyAlignment="1" applyProtection="1">
      <alignment vertical="center" wrapText="1"/>
    </xf>
    <xf numFmtId="0" fontId="7" fillId="9" borderId="6" xfId="0" applyFont="1" applyFill="1" applyBorder="1" applyAlignment="1">
      <alignment horizontal="centerContinuous" vertical="center"/>
    </xf>
    <xf numFmtId="0" fontId="7" fillId="9" borderId="2" xfId="0" applyFont="1" applyFill="1" applyBorder="1" applyAlignment="1">
      <alignment horizontal="centerContinuous" wrapText="1"/>
    </xf>
    <xf numFmtId="0" fontId="2" fillId="2" borderId="0" xfId="2" applyFill="1" applyAlignment="1">
      <alignment horizontal="centerContinuous" vertical="center"/>
    </xf>
    <xf numFmtId="0" fontId="9" fillId="4" borderId="19" xfId="0" applyFont="1" applyFill="1" applyBorder="1" applyAlignment="1" applyProtection="1">
      <alignment horizontal="left" vertical="center"/>
    </xf>
    <xf numFmtId="165" fontId="9" fillId="4" borderId="19" xfId="0" applyNumberFormat="1" applyFont="1" applyFill="1" applyBorder="1" applyAlignment="1" applyProtection="1">
      <alignment horizontal="left" vertical="center"/>
    </xf>
    <xf numFmtId="0" fontId="9" fillId="4" borderId="9" xfId="0" applyFont="1" applyFill="1" applyBorder="1" applyAlignment="1" applyProtection="1">
      <alignment vertical="center"/>
    </xf>
    <xf numFmtId="0" fontId="9" fillId="0" borderId="19" xfId="0" applyNumberFormat="1" applyFont="1" applyFill="1" applyBorder="1" applyAlignment="1" applyProtection="1">
      <alignment horizontal="center" vertical="center"/>
      <protection locked="0"/>
    </xf>
    <xf numFmtId="0" fontId="9" fillId="0" borderId="21" xfId="0" applyNumberFormat="1" applyFont="1" applyFill="1" applyBorder="1" applyAlignment="1" applyProtection="1">
      <alignment horizontal="center" vertical="center"/>
    </xf>
    <xf numFmtId="0" fontId="11" fillId="0" borderId="0" xfId="2" applyFont="1"/>
    <xf numFmtId="0" fontId="9" fillId="0" borderId="58" xfId="2" applyFont="1" applyFill="1" applyBorder="1" applyAlignment="1">
      <alignment horizontal="center" wrapText="1"/>
    </xf>
    <xf numFmtId="0" fontId="11" fillId="0" borderId="78" xfId="2" applyFont="1" applyFill="1" applyBorder="1"/>
    <xf numFmtId="0" fontId="11" fillId="0" borderId="79" xfId="2" applyFont="1" applyFill="1" applyBorder="1"/>
    <xf numFmtId="0" fontId="11" fillId="0" borderId="80" xfId="2" applyFont="1" applyFill="1" applyBorder="1"/>
    <xf numFmtId="0" fontId="2" fillId="0" borderId="0" xfId="0" applyFont="1" applyBorder="1" applyAlignment="1">
      <alignment horizontal="left" vertical="center" wrapText="1"/>
    </xf>
    <xf numFmtId="0" fontId="7" fillId="9" borderId="81" xfId="1" applyFont="1" applyFill="1" applyBorder="1" applyAlignment="1">
      <alignment horizontal="centerContinuous" vertical="center"/>
    </xf>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right" vertical="center" wrapText="1" indent="1"/>
    </xf>
    <xf numFmtId="0" fontId="2" fillId="0" borderId="19" xfId="0" applyFont="1" applyFill="1" applyBorder="1" applyAlignment="1" applyProtection="1">
      <alignment horizontal="center" vertical="center" wrapText="1"/>
      <protection locked="0"/>
    </xf>
    <xf numFmtId="0" fontId="5" fillId="3" borderId="45" xfId="0" applyFont="1" applyFill="1" applyBorder="1" applyAlignment="1" applyProtection="1">
      <alignment horizontal="right" vertical="center" wrapText="1" indent="1"/>
    </xf>
    <xf numFmtId="0" fontId="2" fillId="0" borderId="47"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14" fontId="2" fillId="0" borderId="11" xfId="0" applyNumberFormat="1" applyFont="1" applyFill="1" applyBorder="1" applyAlignment="1" applyProtection="1">
      <alignment horizontal="center" vertical="center" wrapText="1"/>
      <protection locked="0"/>
    </xf>
    <xf numFmtId="0" fontId="38" fillId="0" borderId="0" xfId="0" applyFont="1" applyAlignment="1">
      <alignment vertical="center"/>
    </xf>
    <xf numFmtId="0" fontId="43" fillId="0" borderId="0" xfId="0" applyFont="1"/>
    <xf numFmtId="0" fontId="43" fillId="0" borderId="0" xfId="0" applyFont="1" applyAlignment="1">
      <alignment horizontal="center" vertical="center"/>
    </xf>
    <xf numFmtId="0" fontId="43" fillId="0" borderId="0" xfId="0" applyFont="1" applyAlignment="1">
      <alignment horizontal="left" vertical="center" indent="1"/>
    </xf>
    <xf numFmtId="0" fontId="2" fillId="0" borderId="2" xfId="0" applyFont="1" applyBorder="1" applyAlignment="1">
      <alignment vertical="center"/>
    </xf>
    <xf numFmtId="0" fontId="2" fillId="0" borderId="15" xfId="0" applyFont="1" applyBorder="1" applyAlignment="1">
      <alignment horizontal="centerContinuous" vertical="center"/>
    </xf>
    <xf numFmtId="0" fontId="2" fillId="0" borderId="15" xfId="0" applyFont="1" applyBorder="1" applyAlignment="1">
      <alignment vertical="center"/>
    </xf>
    <xf numFmtId="0" fontId="2" fillId="0" borderId="9" xfId="0" applyFont="1" applyBorder="1" applyAlignment="1">
      <alignment vertical="center"/>
    </xf>
    <xf numFmtId="0" fontId="38" fillId="0" borderId="16" xfId="0" applyFont="1" applyBorder="1" applyAlignment="1">
      <alignment vertical="center"/>
    </xf>
    <xf numFmtId="0" fontId="44" fillId="0" borderId="58" xfId="0" applyFont="1" applyFill="1" applyBorder="1" applyAlignment="1">
      <alignment horizontal="center" vertical="center"/>
    </xf>
    <xf numFmtId="9" fontId="38" fillId="0" borderId="40" xfId="0" applyNumberFormat="1" applyFont="1" applyFill="1" applyBorder="1" applyAlignment="1">
      <alignment horizontal="center" vertical="center"/>
    </xf>
    <xf numFmtId="9" fontId="44" fillId="0" borderId="5" xfId="0" applyNumberFormat="1" applyFont="1" applyFill="1" applyBorder="1" applyAlignment="1">
      <alignment horizontal="center" vertical="center"/>
    </xf>
    <xf numFmtId="0" fontId="38" fillId="0" borderId="49" xfId="0" applyFont="1" applyBorder="1" applyAlignment="1">
      <alignment vertical="center"/>
    </xf>
    <xf numFmtId="0" fontId="38" fillId="0" borderId="48" xfId="0" applyFont="1" applyBorder="1" applyAlignment="1">
      <alignment vertical="center"/>
    </xf>
    <xf numFmtId="0" fontId="14" fillId="10" borderId="0" xfId="0" applyFont="1" applyFill="1" applyAlignment="1">
      <alignment horizontal="center" vertical="center"/>
    </xf>
    <xf numFmtId="0" fontId="32" fillId="10" borderId="0" xfId="0" applyFont="1" applyFill="1" applyAlignment="1">
      <alignment horizontal="center" vertical="center"/>
    </xf>
    <xf numFmtId="0" fontId="38" fillId="10" borderId="0" xfId="0" applyFont="1" applyFill="1" applyAlignment="1">
      <alignment vertical="center"/>
    </xf>
    <xf numFmtId="0" fontId="35" fillId="10" borderId="0" xfId="0" applyFont="1" applyFill="1" applyAlignment="1">
      <alignment vertical="center"/>
    </xf>
    <xf numFmtId="0" fontId="2" fillId="0" borderId="14" xfId="0" applyFont="1" applyBorder="1" applyAlignment="1">
      <alignment horizontal="left" vertical="center"/>
    </xf>
    <xf numFmtId="0" fontId="0" fillId="0" borderId="0" xfId="0" applyBorder="1" applyAlignment="1">
      <alignment vertical="center"/>
    </xf>
    <xf numFmtId="0" fontId="43" fillId="10" borderId="0" xfId="0" applyFont="1" applyFill="1"/>
    <xf numFmtId="0" fontId="0" fillId="10" borderId="0" xfId="0" applyFill="1"/>
    <xf numFmtId="0" fontId="32" fillId="0" borderId="0" xfId="0" applyFont="1" applyFill="1" applyBorder="1" applyAlignment="1">
      <alignment horizontal="centerContinuous" vertical="center"/>
    </xf>
    <xf numFmtId="0" fontId="38" fillId="0" borderId="0" xfId="0" applyFont="1" applyFill="1" applyAlignment="1">
      <alignment horizontal="centerContinuous" vertical="center"/>
    </xf>
    <xf numFmtId="0" fontId="43" fillId="0" borderId="0" xfId="0" applyFont="1" applyFill="1" applyAlignment="1">
      <alignment horizontal="centerContinuous"/>
    </xf>
    <xf numFmtId="0" fontId="0" fillId="0" borderId="0" xfId="0" applyFill="1" applyAlignment="1">
      <alignment horizontal="centerContinuous"/>
    </xf>
    <xf numFmtId="0" fontId="45" fillId="0" borderId="0" xfId="0" applyFont="1" applyFill="1" applyAlignment="1">
      <alignment horizontal="left" vertical="center"/>
    </xf>
    <xf numFmtId="0" fontId="40" fillId="0" borderId="55" xfId="0" applyFont="1" applyBorder="1" applyAlignment="1">
      <alignment horizontal="left" vertical="center" wrapText="1"/>
    </xf>
    <xf numFmtId="0" fontId="0" fillId="0" borderId="56" xfId="0" applyBorder="1" applyAlignment="1">
      <alignment vertical="center"/>
    </xf>
    <xf numFmtId="0" fontId="11" fillId="0" borderId="17" xfId="0" applyFont="1" applyBorder="1" applyAlignment="1">
      <alignment horizontal="left" vertical="center" wrapText="1"/>
    </xf>
    <xf numFmtId="9" fontId="46" fillId="0" borderId="16" xfId="0" applyNumberFormat="1" applyFont="1" applyBorder="1" applyAlignment="1">
      <alignment horizontal="left" vertical="center" wrapText="1"/>
    </xf>
    <xf numFmtId="0" fontId="11" fillId="0" borderId="42" xfId="0" applyFont="1" applyBorder="1" applyAlignment="1">
      <alignment horizontal="left" vertical="center" wrapText="1"/>
    </xf>
    <xf numFmtId="9" fontId="46" fillId="0" borderId="49" xfId="0" applyNumberFormat="1" applyFont="1" applyBorder="1" applyAlignment="1">
      <alignment horizontal="left" vertical="center" wrapText="1"/>
    </xf>
    <xf numFmtId="0" fontId="11" fillId="0" borderId="55" xfId="0" applyFont="1" applyBorder="1" applyAlignment="1">
      <alignment horizontal="left" vertical="center" wrapText="1"/>
    </xf>
    <xf numFmtId="9" fontId="46" fillId="0" borderId="56" xfId="0" applyNumberFormat="1" applyFont="1" applyBorder="1" applyAlignment="1">
      <alignment horizontal="left" vertical="center" wrapText="1"/>
    </xf>
    <xf numFmtId="0" fontId="41" fillId="0" borderId="58" xfId="0" applyFont="1" applyBorder="1" applyAlignment="1">
      <alignment horizontal="center" vertical="center"/>
    </xf>
    <xf numFmtId="0" fontId="40" fillId="0" borderId="82" xfId="0" applyFont="1" applyBorder="1" applyAlignment="1">
      <alignment horizontal="left" vertical="center" wrapText="1"/>
    </xf>
    <xf numFmtId="0" fontId="0" fillId="0" borderId="83" xfId="0" applyBorder="1" applyAlignment="1">
      <alignment vertical="center"/>
    </xf>
    <xf numFmtId="0" fontId="9" fillId="4" borderId="18" xfId="0" applyFont="1" applyFill="1" applyBorder="1" applyAlignment="1" applyProtection="1">
      <alignment horizontal="left" vertical="center"/>
    </xf>
    <xf numFmtId="0" fontId="15" fillId="0" borderId="84" xfId="1" applyFont="1" applyFill="1" applyBorder="1" applyAlignment="1" applyProtection="1">
      <alignment vertical="center" wrapText="1"/>
      <protection locked="0"/>
    </xf>
    <xf numFmtId="0" fontId="2" fillId="0" borderId="85" xfId="1" applyBorder="1" applyAlignment="1" applyProtection="1">
      <alignment horizontal="center" vertical="center"/>
      <protection locked="0"/>
    </xf>
    <xf numFmtId="0" fontId="2" fillId="0" borderId="86" xfId="1" applyBorder="1" applyAlignment="1" applyProtection="1">
      <alignment horizontal="center" vertical="center"/>
      <protection locked="0"/>
    </xf>
    <xf numFmtId="0" fontId="2" fillId="0" borderId="85" xfId="1" applyBorder="1" applyAlignment="1" applyProtection="1">
      <alignment horizontal="center" vertical="center"/>
    </xf>
    <xf numFmtId="0" fontId="15" fillId="0" borderId="71" xfId="1" applyFont="1" applyFill="1" applyBorder="1" applyAlignment="1" applyProtection="1">
      <alignment vertical="center" wrapText="1"/>
      <protection locked="0"/>
    </xf>
    <xf numFmtId="0" fontId="11" fillId="8" borderId="37" xfId="0" applyFont="1" applyFill="1" applyBorder="1" applyAlignment="1" applyProtection="1">
      <alignment horizontal="right" vertical="center" wrapText="1"/>
    </xf>
    <xf numFmtId="9" fontId="11" fillId="8" borderId="38" xfId="0" applyNumberFormat="1" applyFont="1" applyFill="1" applyBorder="1" applyAlignment="1" applyProtection="1">
      <alignment horizontal="right" vertical="center" wrapText="1"/>
    </xf>
    <xf numFmtId="0" fontId="11" fillId="8" borderId="38" xfId="0" applyFont="1" applyFill="1" applyBorder="1" applyAlignment="1" applyProtection="1">
      <alignment horizontal="right" vertical="center" wrapText="1"/>
    </xf>
    <xf numFmtId="0" fontId="11" fillId="8" borderId="44" xfId="0" applyFont="1" applyFill="1" applyBorder="1" applyAlignment="1" applyProtection="1">
      <alignment horizontal="right" vertical="center" wrapText="1"/>
    </xf>
    <xf numFmtId="0" fontId="2" fillId="0" borderId="38" xfId="0" applyFont="1" applyFill="1" applyBorder="1" applyAlignment="1">
      <alignment horizontal="center" vertical="center"/>
    </xf>
    <xf numFmtId="9" fontId="2" fillId="0" borderId="38" xfId="0" applyNumberFormat="1" applyFont="1" applyFill="1" applyBorder="1" applyAlignment="1">
      <alignment horizontal="center" vertical="center"/>
    </xf>
    <xf numFmtId="0" fontId="9" fillId="0" borderId="39" xfId="0" applyNumberFormat="1" applyFont="1" applyFill="1" applyBorder="1" applyAlignment="1" applyProtection="1">
      <alignment horizontal="center" vertical="center"/>
    </xf>
    <xf numFmtId="0" fontId="9" fillId="0" borderId="40" xfId="0" applyNumberFormat="1" applyFont="1" applyFill="1" applyBorder="1" applyAlignment="1" applyProtection="1">
      <alignment horizontal="center" vertical="center"/>
    </xf>
    <xf numFmtId="0" fontId="9" fillId="0" borderId="43" xfId="0" applyNumberFormat="1" applyFont="1" applyFill="1" applyBorder="1" applyAlignment="1" applyProtection="1">
      <alignment horizontal="center" vertical="center"/>
    </xf>
    <xf numFmtId="0" fontId="9" fillId="4" borderId="30" xfId="0" applyFont="1" applyFill="1" applyBorder="1" applyAlignment="1" applyProtection="1">
      <alignment horizontal="left" vertical="center"/>
    </xf>
    <xf numFmtId="165" fontId="9" fillId="4" borderId="30" xfId="0" applyNumberFormat="1" applyFont="1" applyFill="1" applyBorder="1" applyAlignment="1" applyProtection="1">
      <alignment horizontal="left" vertical="center"/>
    </xf>
    <xf numFmtId="0" fontId="47" fillId="0" borderId="41" xfId="0" applyFont="1" applyFill="1" applyBorder="1" applyAlignment="1" applyProtection="1">
      <alignment vertical="center" wrapText="1"/>
    </xf>
    <xf numFmtId="0" fontId="25" fillId="0" borderId="36" xfId="1" applyFont="1" applyFill="1" applyBorder="1" applyAlignment="1" applyProtection="1">
      <alignment vertical="center" wrapText="1"/>
    </xf>
    <xf numFmtId="49" fontId="11" fillId="0" borderId="0" xfId="0" applyNumberFormat="1" applyFont="1" applyFill="1" applyAlignment="1">
      <alignment horizontal="left" vertical="center"/>
    </xf>
    <xf numFmtId="0" fontId="9" fillId="0" borderId="43" xfId="0" applyNumberFormat="1" applyFont="1" applyFill="1" applyBorder="1" applyAlignment="1" applyProtection="1">
      <alignment horizontal="center" vertical="center"/>
      <protection locked="0"/>
    </xf>
    <xf numFmtId="0" fontId="7" fillId="9" borderId="1" xfId="0" applyFont="1" applyFill="1" applyBorder="1" applyAlignment="1">
      <alignment horizontal="centerContinuous" vertical="center"/>
    </xf>
    <xf numFmtId="0" fontId="9" fillId="0" borderId="67" xfId="0" applyNumberFormat="1" applyFont="1" applyFill="1" applyBorder="1" applyAlignment="1" applyProtection="1">
      <alignment horizontal="center" vertical="center"/>
    </xf>
    <xf numFmtId="0" fontId="9" fillId="0" borderId="65" xfId="0" applyNumberFormat="1" applyFont="1" applyFill="1" applyBorder="1" applyAlignment="1" applyProtection="1">
      <alignment horizontal="center" vertical="center"/>
    </xf>
    <xf numFmtId="0" fontId="9" fillId="0" borderId="66" xfId="0" applyNumberFormat="1" applyFont="1" applyFill="1" applyBorder="1" applyAlignment="1" applyProtection="1">
      <alignment horizontal="center" vertical="center"/>
    </xf>
    <xf numFmtId="0" fontId="9" fillId="4" borderId="67" xfId="0" applyFont="1" applyFill="1" applyBorder="1" applyAlignment="1" applyProtection="1">
      <alignment vertical="center"/>
    </xf>
    <xf numFmtId="0" fontId="2" fillId="6" borderId="56" xfId="0" applyFont="1" applyFill="1" applyBorder="1" applyAlignment="1">
      <alignment horizontal="center" vertical="center"/>
    </xf>
    <xf numFmtId="0" fontId="2" fillId="6" borderId="49" xfId="0" applyFont="1" applyFill="1" applyBorder="1" applyAlignment="1">
      <alignment horizontal="center" vertical="center"/>
    </xf>
    <xf numFmtId="0" fontId="29" fillId="2" borderId="0" xfId="0" applyFont="1" applyFill="1" applyAlignment="1">
      <alignment horizontal="left" vertical="center"/>
    </xf>
    <xf numFmtId="0" fontId="11" fillId="0" borderId="0" xfId="1" applyFont="1" applyFill="1" applyAlignment="1">
      <alignment vertical="center"/>
    </xf>
    <xf numFmtId="0" fontId="2" fillId="0" borderId="0" xfId="1" applyFill="1" applyAlignment="1">
      <alignment vertical="center"/>
    </xf>
    <xf numFmtId="0" fontId="5" fillId="0" borderId="0" xfId="0" applyFont="1" applyAlignment="1">
      <alignment horizontal="center"/>
    </xf>
    <xf numFmtId="0" fontId="5" fillId="0" borderId="58" xfId="0" applyFont="1" applyBorder="1" applyAlignment="1">
      <alignment horizontal="center" vertical="center" wrapText="1"/>
    </xf>
    <xf numFmtId="0" fontId="0" fillId="0" borderId="5" xfId="0" applyBorder="1" applyAlignment="1">
      <alignment vertical="center" wrapText="1"/>
    </xf>
    <xf numFmtId="0" fontId="0" fillId="0" borderId="0" xfId="0" applyAlignment="1">
      <alignment vertical="center" wrapText="1"/>
    </xf>
    <xf numFmtId="165" fontId="5" fillId="0" borderId="58" xfId="0" applyNumberFormat="1" applyFont="1" applyBorder="1" applyAlignment="1">
      <alignment horizontal="center" vertical="center"/>
    </xf>
    <xf numFmtId="0" fontId="2" fillId="0" borderId="5" xfId="0" applyFont="1" applyBorder="1" applyAlignment="1">
      <alignment vertical="center" wrapText="1"/>
    </xf>
    <xf numFmtId="165" fontId="0" fillId="0" borderId="40" xfId="0" applyNumberFormat="1" applyBorder="1" applyAlignment="1">
      <alignment horizontal="center" vertical="center"/>
    </xf>
    <xf numFmtId="165" fontId="0" fillId="0" borderId="5" xfId="0" applyNumberFormat="1" applyBorder="1" applyAlignment="1">
      <alignment horizontal="center" vertical="center"/>
    </xf>
    <xf numFmtId="165" fontId="0" fillId="0" borderId="0" xfId="0" applyNumberFormat="1" applyAlignment="1">
      <alignment horizontal="center" vertical="center"/>
    </xf>
    <xf numFmtId="0" fontId="2" fillId="0" borderId="40" xfId="0" applyFont="1" applyBorder="1" applyAlignment="1">
      <alignment vertical="center" wrapText="1"/>
    </xf>
    <xf numFmtId="0" fontId="11" fillId="0" borderId="90" xfId="1" applyFont="1" applyBorder="1" applyAlignment="1">
      <alignment horizontal="center" vertical="center"/>
    </xf>
    <xf numFmtId="0" fontId="11" fillId="0" borderId="91" xfId="1" applyFont="1" applyBorder="1" applyAlignment="1">
      <alignment vertical="center" wrapText="1"/>
    </xf>
    <xf numFmtId="0" fontId="49" fillId="0" borderId="92" xfId="1" applyFont="1" applyBorder="1" applyAlignment="1">
      <alignment vertical="center" wrapText="1"/>
    </xf>
    <xf numFmtId="0" fontId="49" fillId="0" borderId="89" xfId="1" applyFont="1" applyBorder="1" applyAlignment="1">
      <alignment horizontal="center" vertical="center"/>
    </xf>
    <xf numFmtId="0" fontId="49" fillId="0" borderId="97" xfId="1" applyFont="1" applyBorder="1" applyAlignment="1" applyProtection="1">
      <alignment horizontal="center" vertical="center" wrapText="1"/>
    </xf>
    <xf numFmtId="0" fontId="49" fillId="0" borderId="98" xfId="1" applyFont="1" applyBorder="1" applyAlignment="1" applyProtection="1">
      <alignment horizontal="center" vertical="center" wrapText="1"/>
    </xf>
    <xf numFmtId="0" fontId="49" fillId="0" borderId="99" xfId="1" applyFont="1" applyBorder="1" applyAlignment="1" applyProtection="1">
      <alignment horizontal="center" vertical="center" wrapText="1"/>
    </xf>
    <xf numFmtId="0" fontId="49" fillId="0" borderId="100" xfId="1" applyFont="1" applyBorder="1" applyAlignment="1" applyProtection="1">
      <alignment horizontal="center" vertical="center" wrapText="1"/>
    </xf>
    <xf numFmtId="0" fontId="49" fillId="0" borderId="101" xfId="1" applyFont="1" applyBorder="1" applyAlignment="1" applyProtection="1">
      <alignment horizontal="center" vertical="center" wrapText="1"/>
    </xf>
    <xf numFmtId="0" fontId="51" fillId="0" borderId="100" xfId="1" applyFont="1" applyBorder="1" applyAlignment="1" applyProtection="1">
      <alignment horizontal="center" vertical="center" wrapText="1"/>
    </xf>
    <xf numFmtId="0" fontId="51" fillId="0" borderId="98" xfId="1" applyFont="1" applyBorder="1" applyAlignment="1" applyProtection="1">
      <alignment horizontal="center" vertical="center" wrapText="1"/>
    </xf>
    <xf numFmtId="0" fontId="51" fillId="0" borderId="99" xfId="1" applyFont="1" applyBorder="1" applyAlignment="1" applyProtection="1">
      <alignment horizontal="center" vertical="center" wrapText="1"/>
    </xf>
    <xf numFmtId="0" fontId="51" fillId="0" borderId="101" xfId="1" applyFont="1" applyBorder="1" applyAlignment="1" applyProtection="1">
      <alignment horizontal="center" vertical="center" wrapText="1"/>
    </xf>
    <xf numFmtId="0" fontId="51" fillId="0" borderId="102" xfId="1" applyFont="1" applyBorder="1" applyAlignment="1" applyProtection="1">
      <alignment horizontal="center" vertical="center" wrapText="1"/>
    </xf>
    <xf numFmtId="0" fontId="11" fillId="0" borderId="93" xfId="1" applyFont="1" applyBorder="1" applyAlignment="1" applyProtection="1">
      <alignment horizontal="center" vertical="center" wrapText="1"/>
      <protection locked="0"/>
    </xf>
    <xf numFmtId="0" fontId="11" fillId="0" borderId="94" xfId="1" applyFont="1" applyBorder="1" applyAlignment="1" applyProtection="1">
      <alignment horizontal="center" vertical="center" wrapText="1"/>
      <protection locked="0"/>
    </xf>
    <xf numFmtId="0" fontId="11" fillId="0" borderId="95" xfId="1" applyFont="1" applyBorder="1" applyAlignment="1" applyProtection="1">
      <alignment horizontal="center" vertical="center" wrapText="1"/>
      <protection locked="0"/>
    </xf>
    <xf numFmtId="0" fontId="11" fillId="0" borderId="96" xfId="1" applyFont="1" applyBorder="1" applyAlignment="1" applyProtection="1">
      <alignment horizontal="center" vertical="center" wrapText="1"/>
      <protection locked="0"/>
    </xf>
    <xf numFmtId="0" fontId="2" fillId="0" borderId="93" xfId="1" applyBorder="1" applyAlignment="1" applyProtection="1">
      <alignment horizontal="center" vertical="center" wrapText="1"/>
      <protection locked="0"/>
    </xf>
    <xf numFmtId="0" fontId="2" fillId="0" borderId="94" xfId="1" applyBorder="1" applyAlignment="1" applyProtection="1">
      <alignment horizontal="center" vertical="center" wrapText="1"/>
      <protection locked="0"/>
    </xf>
    <xf numFmtId="0" fontId="2" fillId="0" borderId="95" xfId="1" applyBorder="1" applyAlignment="1" applyProtection="1">
      <alignment horizontal="center" vertical="center" wrapText="1"/>
      <protection locked="0"/>
    </xf>
    <xf numFmtId="0" fontId="2" fillId="0" borderId="96" xfId="1" applyBorder="1" applyAlignment="1" applyProtection="1">
      <alignment horizontal="center" vertical="center" wrapText="1"/>
      <protection locked="0"/>
    </xf>
    <xf numFmtId="0" fontId="49" fillId="0" borderId="5" xfId="1" applyFont="1" applyBorder="1" applyAlignment="1">
      <alignment horizontal="center" vertical="center" wrapText="1"/>
    </xf>
    <xf numFmtId="0" fontId="9" fillId="0" borderId="0" xfId="1" applyFont="1" applyAlignment="1">
      <alignment horizontal="center" vertical="center"/>
    </xf>
    <xf numFmtId="0" fontId="50" fillId="0" borderId="0" xfId="1" applyFont="1" applyAlignment="1">
      <alignment horizontal="left" vertical="center"/>
    </xf>
    <xf numFmtId="49" fontId="11" fillId="0" borderId="0" xfId="0" applyNumberFormat="1" applyFont="1" applyFill="1" applyAlignment="1">
      <alignment horizontal="center" vertical="center" wrapText="1"/>
    </xf>
    <xf numFmtId="165" fontId="11" fillId="4" borderId="5" xfId="0" applyNumberFormat="1" applyFont="1" applyFill="1" applyBorder="1" applyAlignment="1" applyProtection="1">
      <alignment horizontal="left" vertical="center"/>
    </xf>
    <xf numFmtId="165" fontId="11" fillId="4" borderId="20" xfId="0" applyNumberFormat="1" applyFont="1" applyFill="1" applyBorder="1" applyAlignment="1" applyProtection="1">
      <alignment horizontal="left" vertical="center"/>
    </xf>
    <xf numFmtId="0" fontId="11" fillId="4" borderId="5" xfId="0" applyFont="1" applyFill="1" applyBorder="1" applyAlignment="1" applyProtection="1">
      <alignment horizontal="left" vertical="center"/>
    </xf>
    <xf numFmtId="0" fontId="11" fillId="4" borderId="20" xfId="0" applyFont="1" applyFill="1" applyBorder="1" applyAlignment="1" applyProtection="1">
      <alignment horizontal="left" vertical="center"/>
    </xf>
    <xf numFmtId="0" fontId="11" fillId="4" borderId="5" xfId="0" applyNumberFormat="1" applyFont="1" applyFill="1" applyBorder="1" applyAlignment="1" applyProtection="1">
      <alignment horizontal="left" vertical="center"/>
    </xf>
    <xf numFmtId="165" fontId="11" fillId="4" borderId="66" xfId="0" applyNumberFormat="1" applyFont="1" applyFill="1" applyBorder="1" applyAlignment="1" applyProtection="1">
      <alignment vertical="center"/>
    </xf>
    <xf numFmtId="0" fontId="11" fillId="4" borderId="18" xfId="0" applyFont="1" applyFill="1" applyBorder="1" applyAlignment="1" applyProtection="1">
      <alignment horizontal="left" vertical="center"/>
      <protection locked="0"/>
    </xf>
    <xf numFmtId="165" fontId="11" fillId="4" borderId="18" xfId="0" applyNumberFormat="1" applyFont="1" applyFill="1" applyBorder="1" applyAlignment="1" applyProtection="1">
      <alignment horizontal="left" vertical="center"/>
      <protection locked="0"/>
    </xf>
    <xf numFmtId="165" fontId="11" fillId="4" borderId="5" xfId="0" applyNumberFormat="1" applyFont="1" applyFill="1" applyBorder="1" applyAlignment="1" applyProtection="1">
      <alignment horizontal="left" vertical="center" wrapText="1"/>
    </xf>
    <xf numFmtId="165" fontId="11" fillId="4" borderId="20" xfId="0" applyNumberFormat="1" applyFont="1" applyFill="1" applyBorder="1" applyAlignment="1" applyProtection="1">
      <alignment horizontal="left" vertical="center" wrapText="1"/>
    </xf>
    <xf numFmtId="165" fontId="11" fillId="4" borderId="18" xfId="0" applyNumberFormat="1" applyFont="1" applyFill="1" applyBorder="1" applyAlignment="1" applyProtection="1">
      <alignment horizontal="left" vertical="center" wrapText="1"/>
      <protection locked="0"/>
    </xf>
    <xf numFmtId="49" fontId="11" fillId="0" borderId="35" xfId="0" applyNumberFormat="1" applyFont="1" applyFill="1" applyBorder="1" applyAlignment="1">
      <alignment horizontal="center" vertical="center" wrapText="1"/>
    </xf>
    <xf numFmtId="49" fontId="11" fillId="11" borderId="35" xfId="0" applyNumberFormat="1" applyFont="1" applyFill="1" applyBorder="1" applyAlignment="1">
      <alignment horizontal="center" vertical="center" wrapText="1"/>
    </xf>
    <xf numFmtId="0" fontId="9" fillId="11" borderId="41" xfId="0" applyFont="1" applyFill="1" applyBorder="1" applyAlignment="1" applyProtection="1">
      <alignment horizontal="right" vertical="center" wrapText="1" indent="1"/>
    </xf>
    <xf numFmtId="0" fontId="9" fillId="0" borderId="5" xfId="0" applyNumberFormat="1" applyFont="1" applyFill="1" applyBorder="1" applyAlignment="1" applyProtection="1">
      <alignment horizontal="center" vertical="center" wrapText="1"/>
    </xf>
    <xf numFmtId="0" fontId="9" fillId="0" borderId="30" xfId="0" applyNumberFormat="1" applyFont="1" applyFill="1" applyBorder="1" applyAlignment="1" applyProtection="1">
      <alignment horizontal="center" vertical="center" wrapText="1"/>
    </xf>
    <xf numFmtId="0" fontId="11" fillId="11" borderId="5" xfId="0" applyNumberFormat="1" applyFont="1" applyFill="1" applyBorder="1" applyAlignment="1" applyProtection="1">
      <alignment horizontal="left" vertical="center" wrapText="1"/>
    </xf>
    <xf numFmtId="0" fontId="11" fillId="11" borderId="30" xfId="0" applyNumberFormat="1" applyFont="1" applyFill="1" applyBorder="1" applyAlignment="1" applyProtection="1">
      <alignment horizontal="left" vertical="center" wrapText="1"/>
    </xf>
    <xf numFmtId="0" fontId="11" fillId="0" borderId="33" xfId="1" applyFont="1" applyFill="1" applyBorder="1" applyAlignment="1" applyProtection="1">
      <alignment vertical="center" wrapText="1"/>
    </xf>
    <xf numFmtId="0" fontId="9" fillId="0" borderId="34" xfId="0" applyNumberFormat="1" applyFont="1" applyFill="1" applyBorder="1" applyAlignment="1" applyProtection="1">
      <alignment horizontal="center" vertical="center" wrapText="1"/>
      <protection locked="0"/>
    </xf>
    <xf numFmtId="0" fontId="9" fillId="0" borderId="5" xfId="0" applyNumberFormat="1" applyFont="1" applyFill="1" applyBorder="1" applyAlignment="1" applyProtection="1">
      <alignment horizontal="center" vertical="center" wrapText="1"/>
      <protection locked="0"/>
    </xf>
    <xf numFmtId="0" fontId="11" fillId="0" borderId="34" xfId="0" applyNumberFormat="1" applyFont="1" applyFill="1" applyBorder="1" applyAlignment="1" applyProtection="1">
      <alignment horizontal="center" vertical="center" wrapText="1"/>
      <protection locked="0"/>
    </xf>
    <xf numFmtId="0" fontId="11" fillId="0" borderId="5" xfId="0" applyNumberFormat="1" applyFont="1" applyFill="1" applyBorder="1" applyAlignment="1" applyProtection="1">
      <alignment horizontal="center" vertical="center" wrapText="1"/>
      <protection locked="0"/>
    </xf>
    <xf numFmtId="0" fontId="9" fillId="0" borderId="39" xfId="0" applyNumberFormat="1" applyFont="1" applyFill="1" applyBorder="1" applyAlignment="1" applyProtection="1">
      <alignment horizontal="center" vertical="center" wrapText="1"/>
      <protection locked="0"/>
    </xf>
    <xf numFmtId="0" fontId="9" fillId="0" borderId="40" xfId="0" applyNumberFormat="1" applyFont="1" applyFill="1" applyBorder="1" applyAlignment="1" applyProtection="1">
      <alignment horizontal="center" vertical="center" wrapText="1"/>
      <protection locked="0"/>
    </xf>
    <xf numFmtId="0" fontId="9" fillId="0" borderId="43" xfId="0" applyNumberFormat="1" applyFont="1" applyFill="1" applyBorder="1" applyAlignment="1" applyProtection="1">
      <alignment horizontal="center" vertical="center" wrapText="1"/>
      <protection locked="0"/>
    </xf>
    <xf numFmtId="0" fontId="11" fillId="0" borderId="39" xfId="0" applyNumberFormat="1" applyFont="1" applyFill="1" applyBorder="1" applyAlignment="1" applyProtection="1">
      <alignment horizontal="center" vertical="center" wrapText="1"/>
      <protection locked="0"/>
    </xf>
    <xf numFmtId="0" fontId="11" fillId="0" borderId="40" xfId="0" applyNumberFormat="1" applyFont="1" applyFill="1" applyBorder="1" applyAlignment="1" applyProtection="1">
      <alignment horizontal="center" vertical="center" wrapText="1"/>
      <protection locked="0"/>
    </xf>
    <xf numFmtId="0" fontId="11" fillId="0" borderId="0" xfId="0" applyFont="1" applyFill="1" applyAlignment="1">
      <alignment horizontal="left" vertical="top"/>
    </xf>
    <xf numFmtId="0" fontId="11" fillId="0" borderId="39" xfId="0" applyNumberFormat="1" applyFont="1" applyFill="1" applyBorder="1" applyAlignment="1" applyProtection="1">
      <alignment horizontal="left" vertical="center" wrapText="1"/>
      <protection locked="0"/>
    </xf>
    <xf numFmtId="0" fontId="11" fillId="0" borderId="40" xfId="0" applyNumberFormat="1" applyFont="1" applyFill="1" applyBorder="1" applyAlignment="1" applyProtection="1">
      <alignment horizontal="left" vertical="center" wrapText="1"/>
      <protection locked="0"/>
    </xf>
    <xf numFmtId="0" fontId="11" fillId="0" borderId="43" xfId="0" applyNumberFormat="1" applyFont="1" applyFill="1" applyBorder="1" applyAlignment="1" applyProtection="1">
      <alignment horizontal="left" vertical="center" wrapText="1"/>
      <protection locked="0"/>
    </xf>
    <xf numFmtId="0" fontId="11" fillId="0" borderId="34" xfId="0" applyNumberFormat="1" applyFont="1" applyFill="1" applyBorder="1" applyAlignment="1" applyProtection="1">
      <alignment horizontal="left" vertical="center" wrapText="1"/>
      <protection locked="0"/>
    </xf>
    <xf numFmtId="0" fontId="11" fillId="0" borderId="5" xfId="0" applyNumberFormat="1" applyFont="1" applyFill="1" applyBorder="1" applyAlignment="1" applyProtection="1">
      <alignment horizontal="left" vertical="center" wrapText="1"/>
      <protection locked="0"/>
    </xf>
    <xf numFmtId="0" fontId="11" fillId="8" borderId="33" xfId="1" applyFont="1" applyFill="1" applyBorder="1" applyAlignment="1" applyProtection="1">
      <alignment vertical="center" wrapText="1"/>
    </xf>
    <xf numFmtId="0" fontId="9" fillId="8" borderId="39" xfId="0" applyNumberFormat="1" applyFont="1" applyFill="1" applyBorder="1" applyAlignment="1" applyProtection="1">
      <alignment horizontal="center" vertical="center"/>
    </xf>
    <xf numFmtId="0" fontId="9" fillId="8" borderId="40" xfId="0" applyNumberFormat="1" applyFont="1" applyFill="1" applyBorder="1" applyAlignment="1" applyProtection="1">
      <alignment horizontal="center" vertical="center"/>
    </xf>
    <xf numFmtId="0" fontId="9" fillId="8" borderId="42" xfId="0" applyNumberFormat="1" applyFont="1" applyFill="1" applyBorder="1" applyAlignment="1" applyProtection="1">
      <alignment horizontal="center" vertical="center"/>
    </xf>
    <xf numFmtId="0" fontId="9" fillId="8" borderId="43" xfId="0" applyNumberFormat="1" applyFont="1" applyFill="1" applyBorder="1" applyAlignment="1" applyProtection="1">
      <alignment horizontal="center" vertical="center"/>
    </xf>
    <xf numFmtId="0" fontId="11" fillId="0" borderId="0" xfId="0" applyFont="1" applyBorder="1" applyAlignment="1">
      <alignment horizontal="left" vertical="center" wrapText="1"/>
    </xf>
    <xf numFmtId="0" fontId="11" fillId="0" borderId="43" xfId="0" applyNumberFormat="1" applyFont="1" applyFill="1" applyBorder="1" applyAlignment="1" applyProtection="1">
      <alignment horizontal="left" vertical="center" wrapText="1"/>
    </xf>
    <xf numFmtId="0" fontId="11" fillId="0" borderId="33" xfId="0" applyFont="1" applyFill="1" applyBorder="1" applyAlignment="1" applyProtection="1">
      <alignment horizontal="left" vertical="center" wrapText="1"/>
    </xf>
    <xf numFmtId="0" fontId="9" fillId="8" borderId="33" xfId="1" applyFont="1" applyFill="1" applyBorder="1" applyAlignment="1" applyProtection="1">
      <alignment vertical="center" wrapText="1"/>
    </xf>
    <xf numFmtId="0" fontId="11" fillId="0" borderId="43" xfId="0" applyNumberFormat="1" applyFont="1" applyFill="1" applyBorder="1" applyAlignment="1" applyProtection="1">
      <alignment horizontal="center" vertical="center" wrapText="1"/>
    </xf>
    <xf numFmtId="0" fontId="9" fillId="0" borderId="40" xfId="0" applyNumberFormat="1" applyFont="1" applyFill="1" applyBorder="1" applyAlignment="1" applyProtection="1">
      <alignment horizontal="center" vertical="center" wrapText="1"/>
    </xf>
    <xf numFmtId="0" fontId="8" fillId="9" borderId="0" xfId="0" applyFont="1" applyFill="1" applyBorder="1" applyAlignment="1">
      <alignment horizontal="centerContinuous" vertical="center" wrapText="1"/>
    </xf>
    <xf numFmtId="0" fontId="9" fillId="0" borderId="12" xfId="0" applyNumberFormat="1" applyFont="1" applyFill="1" applyBorder="1" applyAlignment="1" applyProtection="1">
      <alignment horizontal="center" vertical="center"/>
    </xf>
    <xf numFmtId="14" fontId="11" fillId="0" borderId="21" xfId="0" applyNumberFormat="1" applyFont="1" applyFill="1" applyBorder="1" applyAlignment="1" applyProtection="1">
      <alignment horizontal="center" vertical="center" wrapText="1"/>
    </xf>
    <xf numFmtId="0" fontId="11" fillId="11" borderId="21" xfId="0" applyNumberFormat="1" applyFont="1" applyFill="1" applyBorder="1" applyAlignment="1" applyProtection="1">
      <alignment horizontal="left" vertical="center" wrapText="1"/>
    </xf>
    <xf numFmtId="0" fontId="9" fillId="0" borderId="21" xfId="0" applyNumberFormat="1" applyFont="1" applyFill="1" applyBorder="1" applyAlignment="1" applyProtection="1">
      <alignment horizontal="center" vertical="center" wrapText="1"/>
    </xf>
    <xf numFmtId="0" fontId="9" fillId="8" borderId="49" xfId="0" applyNumberFormat="1" applyFont="1" applyFill="1" applyBorder="1" applyAlignment="1" applyProtection="1">
      <alignment horizontal="center" vertical="center"/>
    </xf>
    <xf numFmtId="0" fontId="9" fillId="0" borderId="49" xfId="0" applyNumberFormat="1" applyFont="1" applyFill="1" applyBorder="1" applyAlignment="1" applyProtection="1">
      <alignment horizontal="center" vertical="center" wrapText="1"/>
    </xf>
    <xf numFmtId="49" fontId="53" fillId="9" borderId="61" xfId="0" applyNumberFormat="1" applyFont="1" applyFill="1" applyBorder="1" applyAlignment="1">
      <alignment horizontal="center" vertical="center" wrapText="1"/>
    </xf>
    <xf numFmtId="0" fontId="53" fillId="9" borderId="87" xfId="0" applyNumberFormat="1" applyFont="1" applyFill="1" applyBorder="1" applyAlignment="1" applyProtection="1">
      <alignment horizontal="left" vertical="center" wrapText="1"/>
    </xf>
    <xf numFmtId="0" fontId="53" fillId="9" borderId="56" xfId="0" applyNumberFormat="1" applyFont="1" applyFill="1" applyBorder="1" applyAlignment="1" applyProtection="1">
      <alignment horizontal="left" vertical="center" wrapText="1"/>
    </xf>
    <xf numFmtId="0" fontId="53" fillId="9" borderId="57" xfId="0" applyNumberFormat="1" applyFont="1" applyFill="1" applyBorder="1" applyAlignment="1" applyProtection="1">
      <alignment horizontal="left" vertical="center" wrapText="1"/>
    </xf>
    <xf numFmtId="0" fontId="53" fillId="9" borderId="88" xfId="0" applyNumberFormat="1" applyFont="1" applyFill="1" applyBorder="1" applyAlignment="1" applyProtection="1">
      <alignment horizontal="left" vertical="center" wrapText="1"/>
    </xf>
    <xf numFmtId="49" fontId="53" fillId="9" borderId="14" xfId="0" applyNumberFormat="1" applyFont="1" applyFill="1" applyBorder="1" applyAlignment="1">
      <alignment horizontal="center" vertical="center" wrapText="1"/>
    </xf>
    <xf numFmtId="0" fontId="53" fillId="9" borderId="72" xfId="0" applyNumberFormat="1" applyFont="1" applyFill="1" applyBorder="1" applyAlignment="1" applyProtection="1">
      <alignment horizontal="left" vertical="center" wrapText="1"/>
    </xf>
    <xf numFmtId="0" fontId="53" fillId="9" borderId="16" xfId="0" applyNumberFormat="1" applyFont="1" applyFill="1" applyBorder="1" applyAlignment="1" applyProtection="1">
      <alignment horizontal="left" vertical="center" wrapText="1"/>
    </xf>
    <xf numFmtId="0" fontId="53" fillId="9" borderId="68" xfId="0" applyNumberFormat="1" applyFont="1" applyFill="1" applyBorder="1" applyAlignment="1" applyProtection="1">
      <alignment horizontal="left" vertical="center" wrapText="1"/>
    </xf>
    <xf numFmtId="0" fontId="53" fillId="9" borderId="105" xfId="0" applyNumberFormat="1" applyFont="1" applyFill="1" applyBorder="1" applyAlignment="1" applyProtection="1">
      <alignment horizontal="left" vertical="center" wrapText="1"/>
    </xf>
    <xf numFmtId="0" fontId="11" fillId="11" borderId="34" xfId="0" applyNumberFormat="1" applyFont="1" applyFill="1" applyBorder="1" applyAlignment="1" applyProtection="1">
      <alignment horizontal="left" vertical="center" wrapText="1"/>
      <protection locked="0"/>
    </xf>
    <xf numFmtId="0" fontId="9" fillId="0" borderId="49" xfId="0" applyNumberFormat="1" applyFont="1" applyFill="1" applyBorder="1" applyAlignment="1" applyProtection="1">
      <alignment horizontal="center" vertical="center"/>
    </xf>
    <xf numFmtId="0" fontId="11" fillId="0" borderId="49" xfId="0" applyNumberFormat="1" applyFont="1" applyFill="1" applyBorder="1" applyAlignment="1" applyProtection="1">
      <alignment horizontal="left" vertical="center" wrapText="1"/>
    </xf>
    <xf numFmtId="0" fontId="11" fillId="11" borderId="5" xfId="0" applyNumberFormat="1" applyFont="1" applyFill="1" applyBorder="1" applyAlignment="1" applyProtection="1">
      <alignment horizontal="left" vertical="center" wrapText="1"/>
      <protection locked="0"/>
    </xf>
    <xf numFmtId="0" fontId="11" fillId="11" borderId="30" xfId="0" applyNumberFormat="1" applyFont="1" applyFill="1" applyBorder="1" applyAlignment="1" applyProtection="1">
      <alignment horizontal="left" vertical="center" wrapText="1"/>
      <protection locked="0"/>
    </xf>
    <xf numFmtId="0" fontId="9" fillId="0" borderId="29" xfId="0" applyNumberFormat="1" applyFont="1" applyFill="1" applyBorder="1" applyAlignment="1" applyProtection="1">
      <alignment horizontal="center" vertical="center"/>
      <protection locked="0"/>
    </xf>
    <xf numFmtId="0" fontId="9" fillId="0" borderId="31" xfId="0" applyNumberFormat="1" applyFont="1" applyFill="1" applyBorder="1" applyAlignment="1" applyProtection="1">
      <alignment horizontal="center" vertical="center"/>
      <protection locked="0"/>
    </xf>
    <xf numFmtId="14" fontId="11" fillId="0" borderId="34" xfId="0" applyNumberFormat="1" applyFont="1" applyFill="1" applyBorder="1" applyAlignment="1" applyProtection="1">
      <alignment horizontal="center" vertical="center" wrapText="1"/>
      <protection locked="0"/>
    </xf>
    <xf numFmtId="0" fontId="11" fillId="11" borderId="21" xfId="0" applyNumberFormat="1" applyFont="1" applyFill="1" applyBorder="1" applyAlignment="1" applyProtection="1">
      <alignment horizontal="left" vertical="center" wrapText="1"/>
      <protection locked="0"/>
    </xf>
    <xf numFmtId="0" fontId="11" fillId="0" borderId="21" xfId="0" applyNumberFormat="1" applyFont="1" applyFill="1" applyBorder="1" applyAlignment="1" applyProtection="1">
      <alignment horizontal="left" vertical="center" wrapText="1"/>
    </xf>
    <xf numFmtId="0" fontId="11" fillId="0" borderId="49" xfId="0" applyNumberFormat="1" applyFont="1" applyFill="1" applyBorder="1" applyAlignment="1" applyProtection="1">
      <alignment horizontal="center" vertical="center" wrapText="1"/>
    </xf>
    <xf numFmtId="0" fontId="10" fillId="0" borderId="25" xfId="0" applyNumberFormat="1" applyFont="1" applyFill="1" applyBorder="1" applyAlignment="1" applyProtection="1">
      <alignment horizontal="center" vertical="center" wrapText="1"/>
    </xf>
    <xf numFmtId="165" fontId="11" fillId="4" borderId="5" xfId="0" applyNumberFormat="1" applyFont="1" applyFill="1" applyBorder="1" applyAlignment="1" applyProtection="1">
      <alignment horizontal="left" vertical="center" wrapText="1"/>
      <protection locked="0"/>
    </xf>
    <xf numFmtId="0" fontId="11" fillId="4" borderId="5" xfId="0" applyNumberFormat="1" applyFont="1" applyFill="1" applyBorder="1" applyAlignment="1" applyProtection="1">
      <alignment horizontal="left" vertical="center"/>
      <protection locked="0"/>
    </xf>
    <xf numFmtId="165" fontId="11" fillId="4" borderId="5" xfId="0" applyNumberFormat="1"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165" fontId="11" fillId="4" borderId="19" xfId="0" applyNumberFormat="1" applyFont="1" applyFill="1" applyBorder="1" applyAlignment="1" applyProtection="1">
      <alignment horizontal="left" vertical="center" wrapText="1"/>
      <protection locked="0"/>
    </xf>
    <xf numFmtId="165" fontId="11" fillId="4" borderId="19" xfId="0" applyNumberFormat="1" applyFont="1" applyFill="1" applyBorder="1" applyAlignment="1" applyProtection="1">
      <alignment horizontal="left" vertical="center"/>
      <protection locked="0"/>
    </xf>
    <xf numFmtId="165" fontId="11" fillId="4" borderId="66" xfId="0" applyNumberFormat="1" applyFont="1" applyFill="1" applyBorder="1" applyAlignment="1" applyProtection="1">
      <alignment vertical="center"/>
      <protection locked="0"/>
    </xf>
    <xf numFmtId="165" fontId="11" fillId="4" borderId="7" xfId="0" applyNumberFormat="1" applyFont="1" applyFill="1" applyBorder="1" applyAlignment="1" applyProtection="1">
      <alignment horizontal="left" vertical="center"/>
      <protection locked="0"/>
    </xf>
    <xf numFmtId="165" fontId="11" fillId="4" borderId="9" xfId="0" applyNumberFormat="1" applyFont="1" applyFill="1" applyBorder="1" applyAlignment="1" applyProtection="1">
      <alignment vertical="center"/>
      <protection locked="0"/>
    </xf>
    <xf numFmtId="0" fontId="9" fillId="4" borderId="18" xfId="0" applyFont="1" applyFill="1" applyBorder="1" applyAlignment="1" applyProtection="1">
      <alignment vertical="center" wrapText="1"/>
    </xf>
    <xf numFmtId="0" fontId="9" fillId="4" borderId="19" xfId="0" applyFont="1" applyFill="1" applyBorder="1" applyAlignment="1" applyProtection="1">
      <alignment horizontal="right" vertical="center" wrapText="1" indent="1"/>
    </xf>
    <xf numFmtId="0" fontId="9" fillId="4" borderId="7" xfId="0" applyFont="1" applyFill="1" applyBorder="1" applyAlignment="1" applyProtection="1">
      <alignment vertical="center" wrapText="1"/>
    </xf>
    <xf numFmtId="0" fontId="9" fillId="4" borderId="9" xfId="0" applyFont="1" applyFill="1" applyBorder="1" applyAlignment="1" applyProtection="1">
      <alignment horizontal="right" vertical="center" wrapText="1" indent="1"/>
    </xf>
    <xf numFmtId="0" fontId="11" fillId="11" borderId="22" xfId="0" applyNumberFormat="1" applyFont="1" applyFill="1" applyBorder="1" applyAlignment="1" applyProtection="1">
      <alignment horizontal="left" vertical="center" wrapText="1"/>
      <protection locked="0"/>
    </xf>
    <xf numFmtId="0" fontId="11" fillId="11" borderId="22" xfId="0" applyNumberFormat="1" applyFont="1" applyFill="1" applyBorder="1" applyAlignment="1" applyProtection="1">
      <alignment horizontal="left" vertical="center" wrapText="1"/>
    </xf>
    <xf numFmtId="0" fontId="10" fillId="0" borderId="26" xfId="0" applyNumberFormat="1" applyFont="1" applyFill="1" applyBorder="1" applyAlignment="1" applyProtection="1">
      <alignment horizontal="center" vertical="center" wrapText="1"/>
    </xf>
    <xf numFmtId="0" fontId="11" fillId="11" borderId="20" xfId="0" applyNumberFormat="1" applyFont="1" applyFill="1" applyBorder="1" applyAlignment="1" applyProtection="1">
      <alignment horizontal="left" vertical="center" wrapText="1"/>
      <protection locked="0"/>
    </xf>
    <xf numFmtId="0" fontId="9" fillId="8" borderId="48" xfId="0" applyNumberFormat="1" applyFont="1" applyFill="1" applyBorder="1" applyAlignment="1" applyProtection="1">
      <alignment horizontal="center" vertical="center"/>
    </xf>
    <xf numFmtId="0" fontId="11" fillId="11" borderId="20" xfId="0" applyNumberFormat="1" applyFont="1" applyFill="1" applyBorder="1" applyAlignment="1" applyProtection="1">
      <alignment horizontal="left" vertical="center" wrapText="1"/>
    </xf>
    <xf numFmtId="0" fontId="10" fillId="0" borderId="108" xfId="0" applyNumberFormat="1" applyFont="1" applyFill="1" applyBorder="1" applyAlignment="1" applyProtection="1">
      <alignment horizontal="center" vertical="center" wrapText="1"/>
    </xf>
    <xf numFmtId="0" fontId="11" fillId="4" borderId="31" xfId="0" applyFont="1" applyFill="1" applyBorder="1" applyAlignment="1" applyProtection="1">
      <alignment horizontal="left" vertical="center"/>
    </xf>
    <xf numFmtId="0" fontId="11" fillId="4" borderId="32" xfId="0" applyFont="1" applyFill="1" applyBorder="1" applyAlignment="1" applyProtection="1">
      <alignment horizontal="left" vertical="center"/>
    </xf>
    <xf numFmtId="165" fontId="11" fillId="4" borderId="30" xfId="0" applyNumberFormat="1" applyFont="1" applyFill="1" applyBorder="1" applyAlignment="1" applyProtection="1">
      <alignment horizontal="left" vertical="center" wrapText="1"/>
    </xf>
    <xf numFmtId="165" fontId="11" fillId="4" borderId="30" xfId="0" applyNumberFormat="1" applyFont="1" applyFill="1" applyBorder="1" applyAlignment="1" applyProtection="1">
      <alignment horizontal="left" vertical="center"/>
    </xf>
    <xf numFmtId="165" fontId="11" fillId="4" borderId="67" xfId="0" applyNumberFormat="1" applyFont="1" applyFill="1" applyBorder="1" applyAlignment="1" applyProtection="1">
      <alignment vertical="center"/>
    </xf>
    <xf numFmtId="0" fontId="9" fillId="0" borderId="49" xfId="0" applyNumberFormat="1" applyFont="1" applyFill="1" applyBorder="1" applyAlignment="1" applyProtection="1">
      <alignment horizontal="center" vertical="center" wrapText="1"/>
      <protection locked="0"/>
    </xf>
    <xf numFmtId="165" fontId="11" fillId="4" borderId="8" xfId="0" applyNumberFormat="1" applyFont="1" applyFill="1" applyBorder="1" applyAlignment="1" applyProtection="1">
      <alignment horizontal="left" vertical="center"/>
    </xf>
    <xf numFmtId="0" fontId="10" fillId="0" borderId="28" xfId="0" applyNumberFormat="1" applyFont="1" applyFill="1" applyBorder="1" applyAlignment="1" applyProtection="1">
      <alignment horizontal="center" vertical="center" wrapText="1"/>
    </xf>
    <xf numFmtId="0" fontId="11" fillId="4" borderId="29" xfId="0" applyFont="1" applyFill="1" applyBorder="1" applyAlignment="1" applyProtection="1">
      <alignment horizontal="left" vertical="center"/>
      <protection locked="0"/>
    </xf>
    <xf numFmtId="165" fontId="11" fillId="4" borderId="34" xfId="0" applyNumberFormat="1" applyFont="1" applyFill="1" applyBorder="1" applyAlignment="1" applyProtection="1">
      <alignment horizontal="left" vertical="center" wrapText="1"/>
      <protection locked="0"/>
    </xf>
    <xf numFmtId="165" fontId="11" fillId="4" borderId="34" xfId="0" applyNumberFormat="1" applyFont="1" applyFill="1" applyBorder="1" applyAlignment="1" applyProtection="1">
      <alignment horizontal="left" vertical="center"/>
      <protection locked="0"/>
    </xf>
    <xf numFmtId="165" fontId="11" fillId="4" borderId="65" xfId="0" applyNumberFormat="1" applyFont="1" applyFill="1" applyBorder="1" applyAlignment="1" applyProtection="1">
      <alignment horizontal="left" vertical="center"/>
      <protection locked="0"/>
    </xf>
    <xf numFmtId="165" fontId="11" fillId="4" borderId="66" xfId="0" applyNumberFormat="1" applyFont="1" applyFill="1" applyBorder="1" applyAlignment="1" applyProtection="1">
      <alignment horizontal="left" vertical="center"/>
    </xf>
    <xf numFmtId="0" fontId="9" fillId="8" borderId="17" xfId="0" applyNumberFormat="1" applyFont="1" applyFill="1" applyBorder="1" applyAlignment="1" applyProtection="1">
      <alignment horizontal="center" vertical="center"/>
    </xf>
    <xf numFmtId="0" fontId="9" fillId="8" borderId="5" xfId="0" applyNumberFormat="1" applyFont="1" applyFill="1" applyBorder="1" applyAlignment="1" applyProtection="1">
      <alignment horizontal="center" vertical="center"/>
    </xf>
    <xf numFmtId="0" fontId="9" fillId="8" borderId="30" xfId="0" applyNumberFormat="1" applyFont="1" applyFill="1" applyBorder="1" applyAlignment="1" applyProtection="1">
      <alignment horizontal="center" vertical="center"/>
    </xf>
    <xf numFmtId="0" fontId="10" fillId="0" borderId="27" xfId="0" applyNumberFormat="1" applyFont="1" applyFill="1" applyBorder="1" applyAlignment="1" applyProtection="1">
      <alignment horizontal="center" vertical="center" wrapText="1"/>
    </xf>
    <xf numFmtId="0" fontId="11" fillId="0" borderId="30" xfId="0" applyNumberFormat="1" applyFont="1" applyFill="1" applyBorder="1" applyAlignment="1" applyProtection="1">
      <alignment horizontal="left" vertical="center" wrapText="1"/>
    </xf>
    <xf numFmtId="0" fontId="9" fillId="0" borderId="73" xfId="0" applyNumberFormat="1" applyFont="1" applyFill="1" applyBorder="1" applyAlignment="1" applyProtection="1">
      <alignment horizontal="center" vertical="center" wrapText="1"/>
    </xf>
    <xf numFmtId="0" fontId="10" fillId="0" borderId="4" xfId="0"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protection locked="0"/>
    </xf>
    <xf numFmtId="0" fontId="11" fillId="0" borderId="19" xfId="0" applyNumberFormat="1" applyFont="1" applyFill="1" applyBorder="1" applyAlignment="1" applyProtection="1">
      <alignment horizontal="center" vertical="center" wrapText="1"/>
      <protection locked="0"/>
    </xf>
    <xf numFmtId="0" fontId="11" fillId="11" borderId="19" xfId="0" applyNumberFormat="1" applyFont="1" applyFill="1" applyBorder="1" applyAlignment="1" applyProtection="1">
      <alignment horizontal="left" vertical="center" wrapText="1"/>
      <protection locked="0"/>
    </xf>
    <xf numFmtId="0" fontId="9" fillId="0" borderId="19" xfId="0" applyNumberFormat="1" applyFont="1" applyFill="1" applyBorder="1" applyAlignment="1" applyProtection="1">
      <alignment horizontal="center" vertical="center" wrapText="1"/>
      <protection locked="0"/>
    </xf>
    <xf numFmtId="0" fontId="11" fillId="0" borderId="19" xfId="0" applyNumberFormat="1" applyFont="1" applyFill="1" applyBorder="1" applyAlignment="1" applyProtection="1">
      <alignment horizontal="left" vertical="center" wrapText="1"/>
      <protection locked="0"/>
    </xf>
    <xf numFmtId="0" fontId="11" fillId="0" borderId="73" xfId="0" applyNumberFormat="1" applyFont="1" applyFill="1" applyBorder="1" applyAlignment="1" applyProtection="1">
      <alignment horizontal="center" vertical="center" wrapText="1"/>
      <protection locked="0"/>
    </xf>
    <xf numFmtId="0" fontId="9" fillId="8" borderId="73" xfId="0" applyNumberFormat="1" applyFont="1" applyFill="1" applyBorder="1" applyAlignment="1" applyProtection="1">
      <alignment horizontal="center" vertical="center"/>
    </xf>
    <xf numFmtId="0" fontId="9" fillId="0" borderId="73" xfId="0" applyNumberFormat="1" applyFont="1" applyFill="1" applyBorder="1" applyAlignment="1" applyProtection="1">
      <alignment horizontal="center" vertical="center"/>
      <protection locked="0"/>
    </xf>
    <xf numFmtId="0" fontId="11" fillId="11" borderId="19" xfId="0" applyNumberFormat="1" applyFont="1" applyFill="1" applyBorder="1" applyAlignment="1" applyProtection="1">
      <alignment horizontal="left" vertical="center" wrapText="1"/>
    </xf>
    <xf numFmtId="0" fontId="9" fillId="0" borderId="14"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7" fillId="9" borderId="6" xfId="0" applyFont="1" applyFill="1" applyBorder="1" applyAlignment="1">
      <alignment vertical="center" wrapText="1"/>
    </xf>
    <xf numFmtId="0" fontId="8" fillId="9" borderId="0" xfId="0" applyFont="1" applyFill="1" applyBorder="1" applyAlignment="1">
      <alignment horizontal="left" vertical="center" wrapText="1"/>
    </xf>
    <xf numFmtId="0" fontId="11" fillId="4" borderId="12" xfId="0" applyFont="1" applyFill="1" applyBorder="1" applyAlignment="1" applyProtection="1">
      <alignment horizontal="left" vertical="center"/>
    </xf>
    <xf numFmtId="165" fontId="11" fillId="4" borderId="21" xfId="0" applyNumberFormat="1" applyFont="1" applyFill="1" applyBorder="1" applyAlignment="1" applyProtection="1">
      <alignment horizontal="left" vertical="center" wrapText="1"/>
    </xf>
    <xf numFmtId="165" fontId="11" fillId="4" borderId="21" xfId="0" applyNumberFormat="1" applyFont="1" applyFill="1" applyBorder="1" applyAlignment="1" applyProtection="1">
      <alignment horizontal="left" vertical="center"/>
    </xf>
    <xf numFmtId="165" fontId="11" fillId="4" borderId="106" xfId="0" applyNumberFormat="1" applyFont="1" applyFill="1" applyBorder="1" applyAlignment="1" applyProtection="1">
      <alignment vertical="center"/>
    </xf>
    <xf numFmtId="0" fontId="9" fillId="8" borderId="21" xfId="0" applyNumberFormat="1" applyFont="1" applyFill="1" applyBorder="1" applyAlignment="1" applyProtection="1">
      <alignment horizontal="center" vertical="center"/>
    </xf>
    <xf numFmtId="0" fontId="7" fillId="9" borderId="2" xfId="0" applyFont="1" applyFill="1" applyBorder="1" applyAlignment="1">
      <alignment vertical="center" wrapText="1"/>
    </xf>
    <xf numFmtId="0" fontId="8" fillId="9" borderId="15" xfId="0" applyFont="1" applyFill="1" applyBorder="1" applyAlignment="1">
      <alignment horizontal="left" vertical="center" wrapText="1"/>
    </xf>
    <xf numFmtId="0" fontId="8" fillId="9" borderId="15" xfId="0" applyFont="1" applyFill="1" applyBorder="1" applyAlignment="1">
      <alignment horizontal="centerContinuous" vertical="center" wrapText="1"/>
    </xf>
    <xf numFmtId="14" fontId="11" fillId="0" borderId="30" xfId="0" applyNumberFormat="1" applyFont="1" applyFill="1" applyBorder="1" applyAlignment="1" applyProtection="1">
      <alignment horizontal="center" vertical="center" wrapText="1"/>
    </xf>
    <xf numFmtId="0" fontId="9" fillId="0" borderId="11" xfId="0" applyNumberFormat="1" applyFont="1" applyFill="1" applyBorder="1" applyAlignment="1" applyProtection="1">
      <alignment horizontal="center" vertical="center"/>
    </xf>
    <xf numFmtId="14" fontId="11" fillId="0" borderId="19"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xf>
    <xf numFmtId="0" fontId="9" fillId="0" borderId="19" xfId="0" applyNumberFormat="1" applyFont="1" applyFill="1" applyBorder="1" applyAlignment="1" applyProtection="1">
      <alignment horizontal="center" vertical="center" wrapText="1"/>
    </xf>
    <xf numFmtId="0" fontId="11" fillId="0" borderId="19" xfId="0" applyNumberFormat="1" applyFont="1" applyFill="1" applyBorder="1" applyAlignment="1" applyProtection="1">
      <alignment horizontal="left" vertical="center" wrapText="1"/>
    </xf>
    <xf numFmtId="0" fontId="11" fillId="0" borderId="73" xfId="0" applyNumberFormat="1" applyFont="1" applyFill="1" applyBorder="1" applyAlignment="1" applyProtection="1">
      <alignment horizontal="center" vertical="center" wrapText="1"/>
    </xf>
    <xf numFmtId="0" fontId="11" fillId="0" borderId="73" xfId="0" applyNumberFormat="1" applyFont="1" applyFill="1" applyBorder="1" applyAlignment="1" applyProtection="1">
      <alignment horizontal="left" vertical="center" wrapText="1"/>
    </xf>
    <xf numFmtId="0" fontId="9" fillId="0" borderId="73" xfId="0" applyNumberFormat="1" applyFont="1" applyFill="1" applyBorder="1" applyAlignment="1" applyProtection="1">
      <alignment horizontal="center" vertical="center"/>
    </xf>
    <xf numFmtId="0" fontId="11" fillId="0" borderId="14" xfId="0" applyNumberFormat="1" applyFont="1" applyFill="1" applyBorder="1" applyAlignment="1" applyProtection="1">
      <alignment horizontal="left" vertical="center" wrapText="1"/>
    </xf>
    <xf numFmtId="49" fontId="11" fillId="0" borderId="0" xfId="0" applyNumberFormat="1" applyFont="1" applyFill="1" applyAlignment="1">
      <alignment horizontal="center" vertical="center" wrapText="1"/>
    </xf>
    <xf numFmtId="12" fontId="9" fillId="0" borderId="65" xfId="0" applyNumberFormat="1" applyFont="1" applyFill="1" applyBorder="1" applyAlignment="1" applyProtection="1">
      <alignment horizontal="center" vertical="center" wrapText="1"/>
      <protection locked="0"/>
    </xf>
    <xf numFmtId="12" fontId="9" fillId="0" borderId="106" xfId="0" applyNumberFormat="1" applyFont="1" applyFill="1" applyBorder="1" applyAlignment="1" applyProtection="1">
      <alignment horizontal="center" vertical="center" wrapText="1"/>
    </xf>
    <xf numFmtId="12" fontId="9" fillId="0" borderId="66" xfId="0" applyNumberFormat="1" applyFont="1" applyFill="1" applyBorder="1" applyAlignment="1" applyProtection="1">
      <alignment horizontal="center" vertical="center" wrapText="1"/>
      <protection locked="0"/>
    </xf>
    <xf numFmtId="12" fontId="9" fillId="0" borderId="66" xfId="0" applyNumberFormat="1" applyFont="1" applyFill="1" applyBorder="1" applyAlignment="1" applyProtection="1">
      <alignment horizontal="center" vertical="center" wrapText="1"/>
    </xf>
    <xf numFmtId="12" fontId="9" fillId="0" borderId="107" xfId="0" applyNumberFormat="1" applyFont="1" applyFill="1" applyBorder="1" applyAlignment="1" applyProtection="1">
      <alignment horizontal="center" vertical="center" wrapText="1"/>
    </xf>
    <xf numFmtId="12" fontId="9" fillId="0" borderId="8" xfId="0" applyNumberFormat="1" applyFont="1" applyFill="1" applyBorder="1" applyAlignment="1" applyProtection="1">
      <alignment horizontal="center" vertical="center" wrapText="1"/>
    </xf>
    <xf numFmtId="12" fontId="9" fillId="0" borderId="67" xfId="0" applyNumberFormat="1" applyFont="1" applyFill="1" applyBorder="1" applyAlignment="1" applyProtection="1">
      <alignment horizontal="center" vertical="center" wrapText="1"/>
    </xf>
    <xf numFmtId="12" fontId="9" fillId="0" borderId="67" xfId="0" applyNumberFormat="1" applyFont="1" applyFill="1" applyBorder="1" applyAlignment="1" applyProtection="1">
      <alignment horizontal="center" vertical="center" wrapText="1"/>
      <protection locked="0"/>
    </xf>
    <xf numFmtId="49" fontId="53" fillId="9" borderId="104" xfId="1" applyNumberFormat="1" applyFont="1" applyFill="1" applyBorder="1" applyAlignment="1">
      <alignment horizontal="center" vertical="center" wrapText="1"/>
    </xf>
    <xf numFmtId="12" fontId="9" fillId="0" borderId="39" xfId="0" applyNumberFormat="1" applyFont="1" applyFill="1" applyBorder="1" applyAlignment="1" applyProtection="1">
      <alignment horizontal="center" vertical="center" wrapText="1"/>
      <protection locked="0"/>
    </xf>
    <xf numFmtId="12" fontId="9" fillId="0" borderId="49" xfId="0" applyNumberFormat="1" applyFont="1" applyFill="1" applyBorder="1" applyAlignment="1" applyProtection="1">
      <alignment horizontal="center" vertical="center" wrapText="1"/>
    </xf>
    <xf numFmtId="12" fontId="9" fillId="0" borderId="40" xfId="0" applyNumberFormat="1" applyFont="1" applyFill="1" applyBorder="1" applyAlignment="1" applyProtection="1">
      <alignment horizontal="center" vertical="center" wrapText="1"/>
      <protection locked="0"/>
    </xf>
    <xf numFmtId="12" fontId="9" fillId="0" borderId="40" xfId="0" applyNumberFormat="1" applyFont="1" applyFill="1" applyBorder="1" applyAlignment="1" applyProtection="1">
      <alignment horizontal="center" vertical="center" wrapText="1"/>
    </xf>
    <xf numFmtId="12" fontId="9" fillId="0" borderId="42" xfId="0" applyNumberFormat="1" applyFont="1" applyFill="1" applyBorder="1" applyAlignment="1" applyProtection="1">
      <alignment horizontal="center" vertical="center" wrapText="1"/>
    </xf>
    <xf numFmtId="12" fontId="9" fillId="0" borderId="48" xfId="0" applyNumberFormat="1" applyFont="1" applyFill="1" applyBorder="1" applyAlignment="1" applyProtection="1">
      <alignment horizontal="center" vertical="center" wrapText="1"/>
    </xf>
    <xf numFmtId="12" fontId="9" fillId="0" borderId="43" xfId="0" applyNumberFormat="1" applyFont="1" applyFill="1" applyBorder="1" applyAlignment="1" applyProtection="1">
      <alignment horizontal="center" vertical="center" wrapText="1"/>
    </xf>
    <xf numFmtId="12" fontId="9" fillId="0" borderId="43" xfId="0" applyNumberFormat="1" applyFont="1" applyFill="1" applyBorder="1" applyAlignment="1" applyProtection="1">
      <alignment horizontal="center" vertical="center" wrapText="1"/>
      <protection locked="0"/>
    </xf>
    <xf numFmtId="49" fontId="11" fillId="11" borderId="45" xfId="0" applyNumberFormat="1" applyFont="1" applyFill="1" applyBorder="1" applyAlignment="1">
      <alignment horizontal="center" vertical="center" wrapText="1"/>
    </xf>
    <xf numFmtId="0" fontId="9" fillId="11" borderId="36" xfId="0" applyFont="1" applyFill="1" applyBorder="1" applyAlignment="1" applyProtection="1">
      <alignment horizontal="right" vertical="center" wrapText="1" indent="1"/>
    </xf>
    <xf numFmtId="0" fontId="11" fillId="11" borderId="37" xfId="0" applyNumberFormat="1" applyFont="1" applyFill="1" applyBorder="1" applyAlignment="1" applyProtection="1">
      <alignment horizontal="left" vertical="center" wrapText="1"/>
      <protection locked="0"/>
    </xf>
    <xf numFmtId="0" fontId="11" fillId="11" borderId="50" xfId="0" applyNumberFormat="1" applyFont="1" applyFill="1" applyBorder="1" applyAlignment="1" applyProtection="1">
      <alignment horizontal="left" vertical="center" wrapText="1"/>
      <protection locked="0"/>
    </xf>
    <xf numFmtId="0" fontId="11" fillId="11" borderId="38" xfId="0" applyNumberFormat="1" applyFont="1" applyFill="1" applyBorder="1" applyAlignment="1" applyProtection="1">
      <alignment horizontal="left" vertical="center" wrapText="1"/>
      <protection locked="0"/>
    </xf>
    <xf numFmtId="0" fontId="11" fillId="11" borderId="51" xfId="0" applyNumberFormat="1" applyFont="1" applyFill="1" applyBorder="1" applyAlignment="1" applyProtection="1">
      <alignment horizontal="left" vertical="center" wrapText="1"/>
      <protection locked="0"/>
    </xf>
    <xf numFmtId="0" fontId="11" fillId="11" borderId="46" xfId="0" applyNumberFormat="1" applyFont="1" applyFill="1" applyBorder="1" applyAlignment="1" applyProtection="1">
      <alignment horizontal="left" vertical="center" wrapText="1"/>
      <protection locked="0"/>
    </xf>
    <xf numFmtId="0" fontId="11" fillId="11" borderId="44" xfId="0" applyNumberFormat="1" applyFont="1" applyFill="1" applyBorder="1" applyAlignment="1" applyProtection="1">
      <alignment horizontal="left" vertical="center" wrapText="1"/>
      <protection locked="0"/>
    </xf>
    <xf numFmtId="0" fontId="0" fillId="0" borderId="44" xfId="0" applyBorder="1" applyAlignment="1">
      <alignment vertical="center"/>
    </xf>
    <xf numFmtId="0" fontId="0" fillId="0" borderId="43" xfId="0" applyBorder="1" applyAlignment="1">
      <alignment vertical="center"/>
    </xf>
    <xf numFmtId="0" fontId="3" fillId="9" borderId="24" xfId="0" applyFont="1" applyFill="1" applyBorder="1" applyAlignment="1">
      <alignment horizontal="center" vertical="center" wrapText="1"/>
    </xf>
    <xf numFmtId="0" fontId="3" fillId="9" borderId="27" xfId="0" applyFont="1" applyFill="1" applyBorder="1" applyAlignment="1">
      <alignment horizontal="centerContinuous" vertical="center" wrapText="1"/>
    </xf>
    <xf numFmtId="0" fontId="2" fillId="0" borderId="0" xfId="0" applyFont="1" applyAlignment="1">
      <alignment horizontal="centerContinuous"/>
    </xf>
    <xf numFmtId="0" fontId="55" fillId="0" borderId="39" xfId="0" applyFont="1" applyBorder="1" applyAlignment="1">
      <alignment horizontal="left" vertical="center" wrapText="1"/>
    </xf>
    <xf numFmtId="0" fontId="55" fillId="0" borderId="37" xfId="0" applyFont="1" applyBorder="1" applyAlignment="1">
      <alignment horizontal="left" vertical="center" wrapText="1"/>
    </xf>
    <xf numFmtId="49" fontId="11" fillId="0" borderId="0" xfId="0" applyNumberFormat="1" applyFont="1" applyFill="1" applyAlignment="1">
      <alignment horizontal="center" vertical="center" wrapText="1"/>
    </xf>
    <xf numFmtId="0" fontId="7" fillId="9" borderId="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15" xfId="0" applyFont="1" applyFill="1" applyBorder="1" applyAlignment="1">
      <alignment horizontal="center" vertical="center" wrapText="1"/>
    </xf>
    <xf numFmtId="49" fontId="11" fillId="0" borderId="0" xfId="0" applyNumberFormat="1" applyFont="1" applyFill="1" applyAlignment="1">
      <alignment horizontal="center" vertical="center" wrapText="1"/>
    </xf>
    <xf numFmtId="0" fontId="9" fillId="0" borderId="39" xfId="0" applyNumberFormat="1" applyFont="1" applyFill="1" applyBorder="1" applyAlignment="1" applyProtection="1">
      <alignment horizontal="center" vertical="center" wrapText="1"/>
    </xf>
    <xf numFmtId="0" fontId="9" fillId="0" borderId="43" xfId="0" applyNumberFormat="1" applyFont="1" applyFill="1" applyBorder="1" applyAlignment="1" applyProtection="1">
      <alignment horizontal="center" vertical="center" wrapText="1"/>
    </xf>
    <xf numFmtId="0" fontId="9" fillId="0" borderId="35" xfId="0" applyNumberFormat="1" applyFont="1" applyFill="1" applyBorder="1" applyAlignment="1" applyProtection="1">
      <alignment horizontal="center" vertical="center" wrapText="1"/>
    </xf>
    <xf numFmtId="49" fontId="11" fillId="0" borderId="45" xfId="0" applyNumberFormat="1" applyFont="1" applyFill="1" applyBorder="1" applyAlignment="1">
      <alignment horizontal="center" vertical="center" wrapText="1"/>
    </xf>
    <xf numFmtId="0" fontId="11" fillId="0" borderId="36" xfId="0" applyFont="1" applyFill="1" applyBorder="1" applyAlignment="1" applyProtection="1">
      <alignment horizontal="left" vertical="center" wrapText="1"/>
    </xf>
    <xf numFmtId="0" fontId="9" fillId="0" borderId="38" xfId="0" applyNumberFormat="1" applyFont="1" applyFill="1" applyBorder="1" applyAlignment="1" applyProtection="1">
      <alignment horizontal="center" vertical="center" wrapText="1"/>
    </xf>
    <xf numFmtId="0" fontId="9" fillId="0" borderId="37" xfId="0" applyNumberFormat="1" applyFont="1" applyFill="1" applyBorder="1" applyAlignment="1" applyProtection="1">
      <alignment horizontal="center" vertical="center" wrapText="1"/>
    </xf>
    <xf numFmtId="0" fontId="11" fillId="0" borderId="41" xfId="0" applyFont="1" applyFill="1" applyBorder="1" applyAlignment="1" applyProtection="1">
      <alignment horizontal="left" vertical="center" wrapText="1"/>
    </xf>
    <xf numFmtId="49" fontId="11" fillId="0" borderId="109" xfId="1" applyNumberFormat="1" applyFont="1" applyBorder="1" applyAlignment="1">
      <alignment horizontal="center" vertical="center" wrapText="1"/>
    </xf>
    <xf numFmtId="0" fontId="9" fillId="0" borderId="109" xfId="1" applyFont="1" applyFill="1" applyBorder="1" applyAlignment="1" applyProtection="1">
      <alignment vertical="center" wrapText="1"/>
    </xf>
    <xf numFmtId="0" fontId="11" fillId="0" borderId="0" xfId="0" applyFont="1" applyFill="1" applyAlignment="1">
      <alignment horizontal="left" vertical="top" wrapText="1"/>
    </xf>
    <xf numFmtId="49" fontId="11" fillId="0" borderId="61" xfId="0" applyNumberFormat="1" applyFont="1" applyFill="1" applyBorder="1" applyAlignment="1">
      <alignment horizontal="center" vertical="center" wrapText="1"/>
    </xf>
    <xf numFmtId="0" fontId="11" fillId="0" borderId="103" xfId="0" applyFont="1" applyFill="1" applyBorder="1" applyAlignment="1" applyProtection="1">
      <alignment horizontal="left" vertical="center" wrapText="1"/>
    </xf>
    <xf numFmtId="0" fontId="9" fillId="0" borderId="18" xfId="0" applyNumberFormat="1" applyFont="1" applyFill="1" applyBorder="1" applyAlignment="1" applyProtection="1">
      <alignment horizontal="center" vertical="center" wrapText="1"/>
    </xf>
    <xf numFmtId="0" fontId="9" fillId="0" borderId="34" xfId="0" applyNumberFormat="1" applyFont="1" applyFill="1" applyBorder="1" applyAlignment="1" applyProtection="1">
      <alignment horizontal="center" vertical="center" wrapText="1"/>
    </xf>
    <xf numFmtId="0" fontId="11" fillId="0" borderId="49" xfId="0" applyNumberFormat="1" applyFont="1" applyFill="1" applyBorder="1" applyAlignment="1" applyProtection="1">
      <alignment horizontal="left" vertical="center"/>
    </xf>
    <xf numFmtId="0" fontId="11" fillId="0" borderId="14" xfId="0" applyNumberFormat="1" applyFont="1" applyFill="1" applyBorder="1" applyAlignment="1" applyProtection="1">
      <alignment horizontal="left" vertical="center"/>
    </xf>
    <xf numFmtId="0" fontId="2" fillId="0" borderId="111" xfId="0" applyFont="1" applyFill="1" applyBorder="1" applyAlignment="1">
      <alignment horizontal="center" vertical="center"/>
    </xf>
    <xf numFmtId="9" fontId="2" fillId="0" borderId="111"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11" fillId="0" borderId="0" xfId="0" applyNumberFormat="1" applyFont="1" applyFill="1" applyBorder="1" applyAlignment="1" applyProtection="1">
      <alignment horizontal="left" vertical="center" wrapText="1"/>
    </xf>
    <xf numFmtId="0" fontId="11" fillId="0" borderId="0" xfId="0" applyNumberFormat="1" applyFont="1" applyFill="1" applyBorder="1" applyAlignment="1" applyProtection="1">
      <alignment horizontal="left" vertical="center"/>
    </xf>
    <xf numFmtId="0" fontId="2" fillId="0" borderId="0" xfId="1" applyFont="1" applyBorder="1" applyAlignment="1">
      <alignment vertical="center" wrapText="1"/>
    </xf>
    <xf numFmtId="0" fontId="53" fillId="9" borderId="39" xfId="0" applyNumberFormat="1" applyFont="1" applyFill="1" applyBorder="1" applyAlignment="1" applyProtection="1">
      <alignment horizontal="left" vertical="center" wrapText="1"/>
    </xf>
    <xf numFmtId="0" fontId="53" fillId="9" borderId="40" xfId="0" applyNumberFormat="1" applyFont="1" applyFill="1" applyBorder="1" applyAlignment="1" applyProtection="1">
      <alignment horizontal="left" vertical="center" wrapText="1"/>
    </xf>
    <xf numFmtId="0" fontId="53" fillId="9" borderId="43" xfId="0" applyNumberFormat="1" applyFont="1" applyFill="1" applyBorder="1" applyAlignment="1" applyProtection="1">
      <alignment horizontal="left" vertical="center" wrapText="1"/>
    </xf>
    <xf numFmtId="0" fontId="53" fillId="9" borderId="49" xfId="0" applyNumberFormat="1" applyFont="1" applyFill="1" applyBorder="1" applyAlignment="1" applyProtection="1">
      <alignment horizontal="left" vertical="center" wrapText="1"/>
    </xf>
    <xf numFmtId="0" fontId="9" fillId="0" borderId="44" xfId="0" applyNumberFormat="1" applyFont="1" applyFill="1" applyBorder="1" applyAlignment="1" applyProtection="1">
      <alignment horizontal="center" vertical="center" wrapText="1"/>
    </xf>
    <xf numFmtId="0" fontId="56" fillId="0" borderId="29" xfId="0" applyNumberFormat="1" applyFont="1" applyFill="1" applyBorder="1" applyAlignment="1" applyProtection="1">
      <alignment horizontal="center" vertical="center"/>
    </xf>
    <xf numFmtId="0" fontId="56" fillId="0" borderId="12" xfId="0" applyNumberFormat="1" applyFont="1" applyFill="1" applyBorder="1" applyAlignment="1" applyProtection="1">
      <alignment horizontal="center" vertical="center"/>
    </xf>
    <xf numFmtId="0" fontId="56" fillId="0" borderId="31" xfId="0" applyNumberFormat="1" applyFont="1" applyFill="1" applyBorder="1" applyAlignment="1" applyProtection="1">
      <alignment horizontal="center" vertical="center"/>
    </xf>
    <xf numFmtId="0" fontId="56" fillId="0" borderId="13" xfId="0" applyNumberFormat="1" applyFont="1" applyFill="1" applyBorder="1" applyAlignment="1" applyProtection="1">
      <alignment horizontal="center" vertical="center"/>
    </xf>
    <xf numFmtId="0" fontId="56" fillId="0" borderId="110" xfId="0" applyNumberFormat="1" applyFont="1" applyFill="1" applyBorder="1" applyAlignment="1" applyProtection="1">
      <alignment horizontal="center" vertical="center"/>
    </xf>
    <xf numFmtId="0" fontId="56" fillId="0" borderId="32" xfId="0" applyNumberFormat="1" applyFont="1" applyFill="1" applyBorder="1" applyAlignment="1" applyProtection="1">
      <alignment horizontal="center" vertical="center"/>
    </xf>
    <xf numFmtId="0" fontId="9" fillId="0" borderId="50" xfId="0" applyNumberFormat="1" applyFont="1" applyFill="1" applyBorder="1" applyAlignment="1" applyProtection="1">
      <alignment horizontal="center" vertical="center" wrapText="1"/>
    </xf>
    <xf numFmtId="0" fontId="11" fillId="4" borderId="32" xfId="0" applyFont="1" applyFill="1" applyBorder="1" applyAlignment="1" applyProtection="1">
      <alignment horizontal="left" vertical="center"/>
      <protection locked="0"/>
    </xf>
    <xf numFmtId="165" fontId="11" fillId="4" borderId="30" xfId="0" applyNumberFormat="1" applyFont="1" applyFill="1" applyBorder="1" applyAlignment="1" applyProtection="1">
      <alignment horizontal="left" vertical="center" wrapText="1"/>
      <protection locked="0"/>
    </xf>
    <xf numFmtId="165" fontId="11" fillId="4" borderId="30" xfId="0" applyNumberFormat="1" applyFont="1" applyFill="1" applyBorder="1" applyAlignment="1" applyProtection="1">
      <alignment horizontal="left" vertical="center"/>
      <protection locked="0"/>
    </xf>
    <xf numFmtId="165" fontId="11" fillId="4" borderId="67" xfId="0" applyNumberFormat="1" applyFont="1" applyFill="1" applyBorder="1" applyAlignment="1" applyProtection="1">
      <alignment vertical="center"/>
      <protection locked="0"/>
    </xf>
    <xf numFmtId="0" fontId="9" fillId="0" borderId="32" xfId="0" applyNumberFormat="1" applyFont="1" applyFill="1" applyBorder="1" applyAlignment="1" applyProtection="1">
      <alignment horizontal="center" vertical="center"/>
      <protection locked="0"/>
    </xf>
    <xf numFmtId="0" fontId="11" fillId="0" borderId="30" xfId="0" applyNumberFormat="1" applyFont="1" applyFill="1" applyBorder="1" applyAlignment="1" applyProtection="1">
      <alignment horizontal="center" vertical="center" wrapText="1"/>
      <protection locked="0"/>
    </xf>
    <xf numFmtId="0" fontId="9" fillId="0" borderId="30" xfId="0" applyNumberFormat="1" applyFont="1" applyFill="1" applyBorder="1" applyAlignment="1" applyProtection="1">
      <alignment horizontal="center" vertical="center" wrapText="1"/>
      <protection locked="0"/>
    </xf>
    <xf numFmtId="0" fontId="11" fillId="0" borderId="30" xfId="0" applyNumberFormat="1" applyFont="1" applyFill="1" applyBorder="1" applyAlignment="1" applyProtection="1">
      <alignment horizontal="left" vertical="center" wrapText="1"/>
      <protection locked="0"/>
    </xf>
    <xf numFmtId="0" fontId="11" fillId="0" borderId="43" xfId="0" applyNumberFormat="1" applyFont="1" applyFill="1" applyBorder="1" applyAlignment="1" applyProtection="1">
      <alignment horizontal="center" vertical="center" wrapText="1"/>
      <protection locked="0"/>
    </xf>
    <xf numFmtId="0" fontId="9" fillId="0" borderId="105" xfId="0" applyNumberFormat="1" applyFont="1" applyFill="1" applyBorder="1" applyAlignment="1" applyProtection="1">
      <alignment horizontal="center" vertical="center"/>
      <protection locked="0"/>
    </xf>
    <xf numFmtId="0" fontId="11" fillId="0" borderId="88" xfId="0" applyNumberFormat="1" applyFont="1" applyFill="1" applyBorder="1" applyAlignment="1" applyProtection="1">
      <alignment horizontal="left" vertical="center" wrapText="1"/>
      <protection locked="0"/>
    </xf>
    <xf numFmtId="0" fontId="9" fillId="8" borderId="88" xfId="0" applyNumberFormat="1" applyFont="1" applyFill="1" applyBorder="1" applyAlignment="1" applyProtection="1">
      <alignment horizontal="center" vertical="center"/>
    </xf>
    <xf numFmtId="0" fontId="9" fillId="0" borderId="88" xfId="0" applyNumberFormat="1" applyFont="1" applyFill="1" applyBorder="1" applyAlignment="1" applyProtection="1">
      <alignment horizontal="center" vertical="center" wrapText="1"/>
      <protection locked="0"/>
    </xf>
    <xf numFmtId="0" fontId="2" fillId="0" borderId="0" xfId="0" applyFont="1" applyFill="1" applyBorder="1" applyAlignment="1">
      <alignment wrapText="1"/>
    </xf>
    <xf numFmtId="0" fontId="28" fillId="9" borderId="15" xfId="0" applyFont="1" applyFill="1" applyBorder="1" applyAlignment="1">
      <alignment horizontal="right" vertical="center" wrapText="1" indent="1"/>
    </xf>
    <xf numFmtId="0" fontId="28" fillId="9" borderId="9" xfId="0" applyFont="1" applyFill="1" applyBorder="1" applyAlignment="1">
      <alignment horizontal="right" vertical="center" wrapText="1" indent="1"/>
    </xf>
    <xf numFmtId="0" fontId="7" fillId="9" borderId="1"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14" xfId="0" applyFont="1" applyFill="1" applyBorder="1" applyAlignment="1">
      <alignment horizontal="center" vertical="center"/>
    </xf>
    <xf numFmtId="0" fontId="7" fillId="9" borderId="0"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54" fillId="9" borderId="103" xfId="0" applyFont="1" applyFill="1" applyBorder="1" applyAlignment="1" applyProtection="1">
      <alignment horizontal="right" vertical="center" wrapText="1" indent="1"/>
    </xf>
    <xf numFmtId="0" fontId="54" fillId="9" borderId="104" xfId="0" applyFont="1" applyFill="1" applyBorder="1" applyAlignment="1" applyProtection="1">
      <alignment horizontal="right" vertical="center" wrapText="1" indent="1"/>
    </xf>
    <xf numFmtId="0" fontId="7" fillId="9" borderId="1"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10" fillId="0" borderId="87" xfId="1" applyFont="1" applyBorder="1" applyAlignment="1">
      <alignment horizontal="center" vertical="center" wrapText="1"/>
    </xf>
    <xf numFmtId="0" fontId="10" fillId="0" borderId="72" xfId="1" applyFont="1" applyBorder="1" applyAlignment="1">
      <alignment horizontal="center" vertical="center" wrapText="1"/>
    </xf>
    <xf numFmtId="0" fontId="10" fillId="0" borderId="39" xfId="1" applyFont="1" applyBorder="1" applyAlignment="1">
      <alignment horizontal="center" vertical="center" wrapText="1"/>
    </xf>
    <xf numFmtId="0" fontId="8" fillId="9" borderId="14" xfId="0" applyFont="1" applyFill="1" applyBorder="1" applyAlignment="1">
      <alignment horizontal="center" vertical="center"/>
    </xf>
    <xf numFmtId="0" fontId="8" fillId="9" borderId="0" xfId="0" applyFont="1" applyFill="1" applyBorder="1" applyAlignment="1">
      <alignment horizontal="center" vertical="center"/>
    </xf>
    <xf numFmtId="0" fontId="8" fillId="9" borderId="15" xfId="0" applyFont="1" applyFill="1" applyBorder="1" applyAlignment="1">
      <alignment horizontal="center" vertical="center"/>
    </xf>
    <xf numFmtId="0" fontId="22" fillId="0" borderId="8" xfId="1" applyFont="1" applyBorder="1" applyAlignment="1">
      <alignment horizontal="left" vertical="top" wrapText="1"/>
    </xf>
    <xf numFmtId="0" fontId="8" fillId="9" borderId="14"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15" xfId="0" applyFont="1" applyFill="1" applyBorder="1" applyAlignment="1">
      <alignment horizontal="center" vertical="center" wrapText="1"/>
    </xf>
    <xf numFmtId="49" fontId="11" fillId="0" borderId="0" xfId="0" applyNumberFormat="1" applyFont="1" applyFill="1" applyBorder="1" applyAlignment="1" applyProtection="1">
      <alignment horizontal="left" vertical="center" wrapText="1"/>
      <protection locked="0"/>
    </xf>
    <xf numFmtId="49" fontId="11" fillId="0" borderId="16" xfId="0" applyNumberFormat="1" applyFont="1" applyFill="1" applyBorder="1" applyAlignment="1" applyProtection="1">
      <alignment horizontal="left" vertical="center" wrapText="1"/>
      <protection locked="0"/>
    </xf>
    <xf numFmtId="49" fontId="11" fillId="0" borderId="17"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49" fontId="11" fillId="0" borderId="16" xfId="0" applyNumberFormat="1" applyFont="1" applyFill="1" applyBorder="1" applyAlignment="1">
      <alignment horizontal="left" vertical="center" wrapText="1"/>
    </xf>
    <xf numFmtId="49" fontId="11" fillId="0" borderId="48" xfId="0" applyNumberFormat="1" applyFont="1" applyFill="1" applyBorder="1" applyAlignment="1" applyProtection="1">
      <alignment horizontal="left" vertical="center" wrapText="1"/>
      <protection locked="0"/>
    </xf>
    <xf numFmtId="49" fontId="11" fillId="0" borderId="49" xfId="0" applyNumberFormat="1" applyFont="1" applyFill="1" applyBorder="1" applyAlignment="1" applyProtection="1">
      <alignment horizontal="left" vertical="center" wrapText="1"/>
      <protection locked="0"/>
    </xf>
    <xf numFmtId="49" fontId="11" fillId="0" borderId="42" xfId="0" applyNumberFormat="1" applyFont="1" applyFill="1" applyBorder="1" applyAlignment="1">
      <alignment horizontal="left" vertical="center" wrapText="1"/>
    </xf>
    <xf numFmtId="49" fontId="11" fillId="0" borderId="48" xfId="0" applyNumberFormat="1" applyFont="1" applyFill="1" applyBorder="1" applyAlignment="1">
      <alignment horizontal="left" vertical="center" wrapText="1"/>
    </xf>
    <xf numFmtId="49" fontId="11" fillId="0" borderId="49" xfId="0" applyNumberFormat="1" applyFont="1" applyFill="1" applyBorder="1" applyAlignment="1">
      <alignment horizontal="left" vertical="center" wrapText="1"/>
    </xf>
    <xf numFmtId="49" fontId="11" fillId="0" borderId="52" xfId="0" applyNumberFormat="1" applyFont="1" applyFill="1" applyBorder="1" applyAlignment="1" applyProtection="1">
      <alignment horizontal="left" vertical="center" wrapText="1"/>
      <protection locked="0"/>
    </xf>
    <xf numFmtId="49" fontId="11" fillId="0" borderId="56" xfId="0" applyNumberFormat="1" applyFont="1" applyFill="1" applyBorder="1" applyAlignment="1" applyProtection="1">
      <alignment horizontal="left" vertical="center" wrapText="1"/>
      <protection locked="0"/>
    </xf>
    <xf numFmtId="49" fontId="11" fillId="0" borderId="55" xfId="0" applyNumberFormat="1" applyFont="1" applyFill="1" applyBorder="1" applyAlignment="1">
      <alignment horizontal="left" vertical="center" wrapText="1"/>
    </xf>
    <xf numFmtId="49" fontId="11" fillId="0" borderId="52" xfId="0" applyNumberFormat="1" applyFont="1" applyFill="1" applyBorder="1" applyAlignment="1">
      <alignment horizontal="left" vertical="center" wrapText="1"/>
    </xf>
    <xf numFmtId="49" fontId="11" fillId="0" borderId="56" xfId="0" applyNumberFormat="1" applyFont="1" applyFill="1" applyBorder="1" applyAlignment="1">
      <alignment horizontal="left" vertical="center" wrapText="1"/>
    </xf>
    <xf numFmtId="49" fontId="11" fillId="0" borderId="0" xfId="0" applyNumberFormat="1" applyFont="1" applyFill="1" applyAlignment="1">
      <alignment horizontal="center" vertical="center" wrapText="1"/>
    </xf>
    <xf numFmtId="0" fontId="14" fillId="10" borderId="0" xfId="0" applyFont="1" applyFill="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6" fillId="7" borderId="22"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5" fillId="10" borderId="0" xfId="0" applyFont="1" applyFill="1" applyAlignment="1">
      <alignment horizontal="center" vertical="center"/>
    </xf>
    <xf numFmtId="0" fontId="33" fillId="10" borderId="0" xfId="0" applyFont="1" applyFill="1" applyAlignment="1">
      <alignment horizontal="center" vertical="center"/>
    </xf>
    <xf numFmtId="0" fontId="32" fillId="10" borderId="0" xfId="0" applyFont="1" applyFill="1" applyAlignment="1">
      <alignment horizontal="center" vertical="center"/>
    </xf>
    <xf numFmtId="0" fontId="34" fillId="10" borderId="0" xfId="0" applyFont="1" applyFill="1" applyAlignment="1">
      <alignment horizontal="center" vertical="center"/>
    </xf>
    <xf numFmtId="0" fontId="38" fillId="0" borderId="0" xfId="0" applyFont="1" applyBorder="1" applyAlignment="1">
      <alignment horizontal="center" vertical="center" wrapText="1"/>
    </xf>
    <xf numFmtId="0" fontId="0" fillId="0" borderId="20" xfId="0" applyBorder="1" applyAlignment="1">
      <alignment vertical="center"/>
    </xf>
    <xf numFmtId="0" fontId="0" fillId="0" borderId="21" xfId="0" applyBorder="1" applyAlignment="1">
      <alignment vertical="center"/>
    </xf>
    <xf numFmtId="0" fontId="41" fillId="0" borderId="57"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40" xfId="0" applyFont="1" applyBorder="1" applyAlignment="1">
      <alignment horizontal="center" vertical="center" wrapText="1"/>
    </xf>
  </cellXfs>
  <cellStyles count="12">
    <cellStyle name="Map Data Values" xfId="3"/>
    <cellStyle name="Map Distance" xfId="4"/>
    <cellStyle name="Map Labels" xfId="5"/>
    <cellStyle name="Map Legend" xfId="6"/>
    <cellStyle name="Map Object Names" xfId="7"/>
    <cellStyle name="Map Title" xfId="8"/>
    <cellStyle name="Normal" xfId="0" builtinId="0"/>
    <cellStyle name="Normal 2" xfId="2"/>
    <cellStyle name="Normal 3" xfId="9"/>
    <cellStyle name="Normal 4" xfId="10"/>
    <cellStyle name="Normal_Copy of DHHS Medication Review Tool (2)" xfId="1"/>
    <cellStyle name="Percent 2" xfId="11"/>
  </cellStyles>
  <dxfs count="340">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ill>
        <patternFill>
          <bgColor rgb="FFC0C0C0"/>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rgb="FFC0C0C0"/>
        </patternFill>
      </fill>
    </dxf>
    <dxf>
      <fill>
        <patternFill>
          <bgColor rgb="FFC0C0C0"/>
        </patternFill>
      </fill>
    </dxf>
    <dxf>
      <font>
        <condense val="0"/>
        <extend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ill>
        <patternFill>
          <bgColor theme="0" tint="-0.24994659260841701"/>
        </patternFill>
      </fill>
    </dxf>
    <dxf>
      <fill>
        <patternFill>
          <bgColor theme="0" tint="-0.24994659260841701"/>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ont>
        <b/>
        <i val="0"/>
        <color rgb="FFFF0000"/>
      </font>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ont>
        <b/>
        <i val="0"/>
        <color rgb="FFFF0000"/>
      </font>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ill>
        <patternFill>
          <bgColor rgb="FFFF00FF"/>
        </patternFill>
      </fill>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ont>
        <b/>
        <i val="0"/>
        <color rgb="FFFF0000"/>
      </font>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theme="0" tint="-0.24994659260841701"/>
        </patternFill>
      </fill>
    </dxf>
    <dxf>
      <font>
        <b/>
        <i val="0"/>
        <color rgb="FFFF0000"/>
      </font>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CCFF"/>
      <color rgb="FFFF0000"/>
      <color rgb="FFC0C0C0"/>
      <color rgb="FFFF00FF"/>
      <color rgb="FFCCFFCC"/>
      <color rgb="FFFF99CC"/>
      <color rgb="FFFF66CC"/>
      <color rgb="FFFF99FF"/>
      <color rgb="FFFFFF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10</xdr:col>
      <xdr:colOff>581025</xdr:colOff>
      <xdr:row>59</xdr:row>
      <xdr:rowOff>123825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 y="19050"/>
          <a:ext cx="6657975" cy="9658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LME </a:t>
          </a:r>
          <a:r>
            <a:rPr lang="en-US" sz="1100" b="0">
              <a:solidFill>
                <a:schemeClr val="dk1"/>
              </a:solidFill>
              <a:effectLst/>
              <a:latin typeface="+mn-lt"/>
              <a:ea typeface="+mn-ea"/>
              <a:cs typeface="+mn-cs"/>
            </a:rPr>
            <a:t>Monitoring Tools</a:t>
          </a:r>
          <a:endParaRPr lang="en-US" sz="1100">
            <a:solidFill>
              <a:schemeClr val="dk1"/>
            </a:solidFill>
            <a:effectLst/>
            <a:latin typeface="+mn-lt"/>
            <a:ea typeface="+mn-ea"/>
            <a:cs typeface="+mn-cs"/>
          </a:endParaRPr>
        </a:p>
        <a:p>
          <a:pPr lvl="0" algn="just"/>
          <a:r>
            <a:rPr lang="en-US" sz="1100" b="1">
              <a:solidFill>
                <a:schemeClr val="accent5">
                  <a:lumMod val="40000"/>
                  <a:lumOff val="6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 ASAM Checklists</a:t>
          </a:r>
        </a:p>
        <a:p>
          <a:pPr lvl="0" algn="just"/>
          <a:r>
            <a:rPr lang="en-US" sz="1100" b="1" baseline="0">
              <a:solidFill>
                <a:srgbClr val="FF66CC"/>
              </a:solidFill>
              <a:effectLst/>
              <a:latin typeface="+mn-lt"/>
              <a:ea typeface="+mn-ea"/>
              <a:cs typeface="+mn-cs"/>
            </a:rPr>
            <a:t>Pink</a:t>
          </a:r>
          <a:r>
            <a:rPr lang="en-US" sz="1100" b="0" baseline="0">
              <a:solidFill>
                <a:schemeClr val="dk1"/>
              </a:solidFill>
              <a:effectLst/>
              <a:latin typeface="+mn-lt"/>
              <a:ea typeface="+mn-ea"/>
              <a:cs typeface="+mn-cs"/>
            </a:rPr>
            <a:t>: POC Summary</a:t>
          </a:r>
          <a:endParaRPr lang="en-US" sz="1100" b="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lvl="0" algn="just"/>
          <a:r>
            <a:rPr lang="en-US" sz="1100" b="0" i="0" u="none" strike="noStrike">
              <a:solidFill>
                <a:schemeClr val="dk1"/>
              </a:solidFill>
              <a:effectLst/>
              <a:latin typeface="+mn-lt"/>
              <a:ea typeface="+mn-ea"/>
              <a:cs typeface="+mn-cs"/>
            </a:rPr>
            <a:t>Mental Health Adult</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Substance Use Disorder Adult</a:t>
          </a:r>
          <a:endParaRPr lang="en-US">
            <a:effectLst/>
          </a:endParaRPr>
        </a:p>
        <a:p>
          <a:pPr lvl="0" algn="just"/>
          <a:r>
            <a:rPr lang="en-US" sz="1100" b="0" i="0" u="none" strike="noStrike">
              <a:solidFill>
                <a:schemeClr val="dk1"/>
              </a:solidFill>
              <a:effectLst/>
              <a:latin typeface="+mn-lt"/>
              <a:ea typeface="+mn-ea"/>
              <a:cs typeface="+mn-cs"/>
            </a:rPr>
            <a:t>Substance Abuse Intensive Outpatient Program (SAIOP) - Adult</a:t>
          </a:r>
        </a:p>
        <a:p>
          <a:pPr lvl="0" algn="just"/>
          <a:endParaRPr lang="en-US" sz="1100">
            <a:solidFill>
              <a:schemeClr val="dk1"/>
            </a:solidFill>
            <a:effectLst/>
            <a:latin typeface="+mn-lt"/>
            <a:ea typeface="+mn-ea"/>
            <a:cs typeface="+mn-cs"/>
          </a:endParaRPr>
        </a:p>
        <a:p>
          <a:pPr lvl="0" algn="just"/>
          <a:r>
            <a:rPr lang="en-US" sz="1100" b="1">
              <a:solidFill>
                <a:srgbClr val="FF99CC"/>
              </a:solidFill>
              <a:effectLst/>
              <a:latin typeface="+mn-lt"/>
              <a:ea typeface="+mn-ea"/>
              <a:cs typeface="+mn-cs"/>
            </a:rPr>
            <a:t>POC Summary:</a:t>
          </a:r>
          <a:r>
            <a:rPr lang="en-US" sz="1100" b="0" baseline="0">
              <a:solidFill>
                <a:sysClr val="windowText" lastClr="000000"/>
              </a:solidFill>
              <a:effectLst/>
              <a:latin typeface="+mn-lt"/>
              <a:ea typeface="+mn-ea"/>
              <a:cs typeface="+mn-cs"/>
            </a:rPr>
            <a:t> The pink sheet that the team leaders complete to summarize the review when plan of corrections are required or when recommendations are made.</a:t>
          </a:r>
          <a:endParaRPr lang="en-US" sz="1100" b="1">
            <a:solidFill>
              <a:srgbClr val="FF99CC"/>
            </a:solidFill>
            <a:effectLst/>
            <a:latin typeface="+mn-lt"/>
            <a:ea typeface="+mn-ea"/>
            <a:cs typeface="+mn-cs"/>
          </a:endParaRP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28575</xdr:colOff>
      <xdr:row>0</xdr:row>
      <xdr:rowOff>123825</xdr:rowOff>
    </xdr:from>
    <xdr:to>
      <xdr:col>13</xdr:col>
      <xdr:colOff>571500</xdr:colOff>
      <xdr:row>4</xdr:row>
      <xdr:rowOff>0</xdr:rowOff>
    </xdr:to>
    <xdr:sp macro="" textlink="">
      <xdr:nvSpPr>
        <xdr:cNvPr id="3" name="Down Arrow Callout 2">
          <a:extLst>
            <a:ext uri="{FF2B5EF4-FFF2-40B4-BE49-F238E27FC236}">
              <a16:creationId xmlns:a16="http://schemas.microsoft.com/office/drawing/2014/main" id="{00000000-0008-0000-0D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twoCellAnchor editAs="oneCell">
    <xdr:from>
      <xdr:col>0</xdr:col>
      <xdr:colOff>28576</xdr:colOff>
      <xdr:row>0</xdr:row>
      <xdr:rowOff>19051</xdr:rowOff>
    </xdr:from>
    <xdr:to>
      <xdr:col>2</xdr:col>
      <xdr:colOff>66676</xdr:colOff>
      <xdr:row>4</xdr:row>
      <xdr:rowOff>1</xdr:rowOff>
    </xdr:to>
    <xdr:pic>
      <xdr:nvPicPr>
        <xdr:cNvPr id="5" name="Picture 4" descr="http://www.veteransfocus.org/wp-content/uploads/2009/04/MHDDSAS_logo.png">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647699</xdr:colOff>
      <xdr:row>12</xdr:row>
      <xdr:rowOff>123825</xdr:rowOff>
    </xdr:from>
    <xdr:to>
      <xdr:col>21</xdr:col>
      <xdr:colOff>0</xdr:colOff>
      <xdr:row>17</xdr:row>
      <xdr:rowOff>9525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3676649" y="2952750"/>
          <a:ext cx="7962901" cy="69532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685800</xdr:colOff>
          <xdr:row>6</xdr:row>
          <xdr:rowOff>285750</xdr:rowOff>
        </xdr:from>
        <xdr:to>
          <xdr:col>1</xdr:col>
          <xdr:colOff>1600200</xdr:colOff>
          <xdr:row>6</xdr:row>
          <xdr:rowOff>971550</xdr:rowOff>
        </xdr:to>
        <xdr:sp macro="" textlink="">
          <xdr:nvSpPr>
            <xdr:cNvPr id="61446" name="Object 6" hidden="1">
              <a:extLst>
                <a:ext uri="{63B3BB69-23CF-44E3-9099-C40C66FF867C}">
                  <a14:compatExt spid="_x0000_s61446"/>
                </a:ext>
                <a:ext uri="{FF2B5EF4-FFF2-40B4-BE49-F238E27FC236}">
                  <a16:creationId xmlns:a16="http://schemas.microsoft.com/office/drawing/2014/main" id="{00000000-0008-0000-0200-000006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7</xdr:row>
          <xdr:rowOff>295275</xdr:rowOff>
        </xdr:from>
        <xdr:to>
          <xdr:col>1</xdr:col>
          <xdr:colOff>1600200</xdr:colOff>
          <xdr:row>7</xdr:row>
          <xdr:rowOff>981075</xdr:rowOff>
        </xdr:to>
        <xdr:sp macro="" textlink="">
          <xdr:nvSpPr>
            <xdr:cNvPr id="61447" name="Object 7" hidden="1">
              <a:extLst>
                <a:ext uri="{63B3BB69-23CF-44E3-9099-C40C66FF867C}">
                  <a14:compatExt spid="_x0000_s61447"/>
                </a:ext>
                <a:ext uri="{FF2B5EF4-FFF2-40B4-BE49-F238E27FC236}">
                  <a16:creationId xmlns:a16="http://schemas.microsoft.com/office/drawing/2014/main" id="{00000000-0008-0000-0200-000007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15</xdr:row>
      <xdr:rowOff>57150</xdr:rowOff>
    </xdr:to>
    <xdr:sp macro="" textlink="">
      <xdr:nvSpPr>
        <xdr:cNvPr id="3" name="Left Arrow Callout 2">
          <a:extLst>
            <a:ext uri="{FF2B5EF4-FFF2-40B4-BE49-F238E27FC236}">
              <a16:creationId xmlns:a16="http://schemas.microsoft.com/office/drawing/2014/main" id="{00000000-0008-0000-03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19</xdr:row>
      <xdr:rowOff>104775</xdr:rowOff>
    </xdr:from>
    <xdr:to>
      <xdr:col>8</xdr:col>
      <xdr:colOff>57150</xdr:colOff>
      <xdr:row>22</xdr:row>
      <xdr:rowOff>0</xdr:rowOff>
    </xdr:to>
    <xdr:sp macro="" textlink="">
      <xdr:nvSpPr>
        <xdr:cNvPr id="4" name="Left Arrow Callout 3">
          <a:extLst>
            <a:ext uri="{FF2B5EF4-FFF2-40B4-BE49-F238E27FC236}">
              <a16:creationId xmlns:a16="http://schemas.microsoft.com/office/drawing/2014/main" id="{00000000-0008-0000-03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123825</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4770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123825</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4770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2019300</xdr:colOff>
      <xdr:row>2</xdr:row>
      <xdr:rowOff>9525</xdr:rowOff>
    </xdr:from>
    <xdr:to>
      <xdr:col>3</xdr:col>
      <xdr:colOff>3447884</xdr:colOff>
      <xdr:row>9</xdr:row>
      <xdr:rowOff>46101</xdr:rowOff>
    </xdr:to>
    <xdr:pic>
      <xdr:nvPicPr>
        <xdr:cNvPr id="9" name="yui_3_5_1_3_1393259263442_1789" descr="http://media-cache-ak0.pinimg.com/736x/f1/4d/92/f14d92d92f365453b53be2a0daab99b9.jpg">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5700" y="409575"/>
          <a:ext cx="1428584" cy="140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76</xdr:row>
          <xdr:rowOff>9525</xdr:rowOff>
        </xdr:from>
        <xdr:to>
          <xdr:col>2</xdr:col>
          <xdr:colOff>0</xdr:colOff>
          <xdr:row>77</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C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19050</xdr:rowOff>
        </xdr:from>
        <xdr:to>
          <xdr:col>1</xdr:col>
          <xdr:colOff>238125</xdr:colOff>
          <xdr:row>78</xdr:row>
          <xdr:rowOff>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C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9525</xdr:rowOff>
        </xdr:from>
        <xdr:to>
          <xdr:col>1</xdr:col>
          <xdr:colOff>228600</xdr:colOff>
          <xdr:row>79</xdr:row>
          <xdr:rowOff>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C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RDMHP60\Shared\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10" sqref="A10"/>
    </sheetView>
  </sheetViews>
  <sheetFormatPr defaultRowHeight="12.75"/>
  <cols>
    <col min="1" max="1" width="8.7109375" style="420" customWidth="1"/>
    <col min="2" max="2" width="82.7109375" style="415" customWidth="1"/>
  </cols>
  <sheetData>
    <row r="1" spans="1:2" s="412" customFormat="1" ht="13.5" thickBot="1">
      <c r="A1" s="416" t="s">
        <v>315</v>
      </c>
      <c r="B1" s="413" t="s">
        <v>316</v>
      </c>
    </row>
    <row r="2" spans="1:2" ht="13.5" thickTop="1">
      <c r="A2" s="418">
        <v>42067</v>
      </c>
      <c r="B2" s="421" t="s">
        <v>320</v>
      </c>
    </row>
    <row r="3" spans="1:2">
      <c r="A3" s="419">
        <v>42089</v>
      </c>
      <c r="B3" s="417" t="s">
        <v>321</v>
      </c>
    </row>
    <row r="4" spans="1:2" ht="25.5">
      <c r="A4" s="419">
        <v>42109</v>
      </c>
      <c r="B4" s="417" t="s">
        <v>317</v>
      </c>
    </row>
    <row r="5" spans="1:2" ht="25.5">
      <c r="A5" s="419">
        <v>42115</v>
      </c>
      <c r="B5" s="417" t="s">
        <v>318</v>
      </c>
    </row>
    <row r="6" spans="1:2">
      <c r="A6" s="419">
        <v>42121</v>
      </c>
      <c r="B6" s="417" t="s">
        <v>319</v>
      </c>
    </row>
    <row r="7" spans="1:2">
      <c r="A7" s="419">
        <v>42131</v>
      </c>
      <c r="B7" s="417" t="s">
        <v>322</v>
      </c>
    </row>
    <row r="8" spans="1:2" ht="38.25">
      <c r="A8" s="419">
        <v>42458</v>
      </c>
      <c r="B8" s="417" t="s">
        <v>339</v>
      </c>
    </row>
    <row r="9" spans="1:2">
      <c r="A9" s="419">
        <v>42460</v>
      </c>
      <c r="B9" s="417" t="s">
        <v>340</v>
      </c>
    </row>
    <row r="10" spans="1:2">
      <c r="A10" s="419"/>
      <c r="B10" s="414"/>
    </row>
    <row r="11" spans="1:2">
      <c r="A11" s="419"/>
      <c r="B11" s="414"/>
    </row>
    <row r="12" spans="1:2">
      <c r="A12" s="419"/>
      <c r="B12" s="414"/>
    </row>
    <row r="13" spans="1:2">
      <c r="A13" s="419"/>
      <c r="B13" s="414"/>
    </row>
    <row r="14" spans="1:2">
      <c r="A14" s="419"/>
      <c r="B14" s="414"/>
    </row>
    <row r="15" spans="1:2">
      <c r="A15" s="419"/>
      <c r="B15" s="414"/>
    </row>
    <row r="16" spans="1:2">
      <c r="A16" s="419"/>
      <c r="B16" s="414"/>
    </row>
    <row r="17" spans="1:2">
      <c r="A17" s="419"/>
      <c r="B17" s="414"/>
    </row>
    <row r="18" spans="1:2">
      <c r="A18" s="419"/>
      <c r="B18" s="414"/>
    </row>
    <row r="19" spans="1:2">
      <c r="A19" s="419"/>
      <c r="B19" s="414"/>
    </row>
    <row r="20" spans="1:2">
      <c r="A20" s="419"/>
      <c r="B20" s="414"/>
    </row>
    <row r="21" spans="1:2">
      <c r="A21" s="419"/>
      <c r="B21" s="414"/>
    </row>
    <row r="22" spans="1:2">
      <c r="A22" s="419"/>
      <c r="B22" s="414"/>
    </row>
    <row r="23" spans="1:2">
      <c r="A23" s="419"/>
      <c r="B23" s="414"/>
    </row>
    <row r="24" spans="1:2">
      <c r="A24" s="419"/>
      <c r="B24" s="414"/>
    </row>
    <row r="25" spans="1:2">
      <c r="A25" s="419"/>
      <c r="B25" s="414"/>
    </row>
    <row r="26" spans="1:2">
      <c r="A26" s="419"/>
      <c r="B26" s="414"/>
    </row>
    <row r="27" spans="1:2">
      <c r="A27" s="419"/>
      <c r="B27" s="414"/>
    </row>
    <row r="28" spans="1:2">
      <c r="A28" s="419"/>
      <c r="B28" s="414"/>
    </row>
    <row r="29" spans="1:2">
      <c r="A29" s="419"/>
      <c r="B29" s="414"/>
    </row>
  </sheetData>
  <printOptions horizontalCentered="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CO35"/>
  <sheetViews>
    <sheetView zoomScale="90" zoomScaleNormal="90" workbookViewId="0">
      <pane xSplit="3" ySplit="10" topLeftCell="D11" activePane="bottomRight" state="frozen"/>
      <selection pane="topRight" activeCell="D1" sqref="D1"/>
      <selection pane="bottomLeft" activeCell="A11" sqref="A11"/>
      <selection pane="bottomRight" activeCell="D6" sqref="D6"/>
    </sheetView>
  </sheetViews>
  <sheetFormatPr defaultColWidth="8.85546875" defaultRowHeight="12.75"/>
  <cols>
    <col min="1" max="1" width="11.7109375" style="80" customWidth="1"/>
    <col min="2" max="2" width="5.7109375" style="80" customWidth="1"/>
    <col min="3" max="3" width="40.7109375" style="80" customWidth="1"/>
    <col min="4" max="15" width="7.7109375" style="80" customWidth="1"/>
    <col min="16" max="27" width="7.7109375" style="76" customWidth="1"/>
    <col min="28" max="93" width="7.7109375" style="76" hidden="1" customWidth="1"/>
    <col min="94" max="16384" width="8.85546875" style="76"/>
  </cols>
  <sheetData>
    <row r="1" spans="1:93" s="127" customFormat="1" ht="51" customHeight="1" thickBot="1">
      <c r="A1" s="126"/>
      <c r="B1" s="126"/>
      <c r="C1" s="126"/>
      <c r="D1" s="705" t="s">
        <v>294</v>
      </c>
      <c r="E1" s="705"/>
      <c r="F1" s="705"/>
      <c r="G1" s="705"/>
      <c r="H1" s="705"/>
      <c r="I1" s="705"/>
      <c r="J1" s="705"/>
      <c r="K1" s="705"/>
      <c r="L1" s="705"/>
      <c r="M1" s="705"/>
      <c r="N1" s="705"/>
      <c r="O1" s="705"/>
      <c r="P1" s="705" t="s">
        <v>294</v>
      </c>
      <c r="Q1" s="705"/>
      <c r="R1" s="705"/>
      <c r="S1" s="705"/>
      <c r="T1" s="705"/>
      <c r="U1" s="705"/>
      <c r="V1" s="705"/>
      <c r="W1" s="705"/>
      <c r="X1" s="705"/>
      <c r="Y1" s="705"/>
      <c r="Z1" s="705"/>
      <c r="AA1" s="705"/>
      <c r="AB1" s="705" t="s">
        <v>294</v>
      </c>
      <c r="AC1" s="705"/>
      <c r="AD1" s="705"/>
      <c r="AE1" s="705"/>
      <c r="AF1" s="705"/>
      <c r="AG1" s="705"/>
      <c r="AH1" s="705"/>
      <c r="AI1" s="705"/>
      <c r="AJ1" s="705"/>
      <c r="AK1" s="705"/>
      <c r="AL1" s="705"/>
      <c r="AM1" s="705"/>
      <c r="AN1" s="705" t="s">
        <v>294</v>
      </c>
      <c r="AO1" s="705"/>
      <c r="AP1" s="705"/>
      <c r="AQ1" s="705"/>
      <c r="AR1" s="705"/>
      <c r="AS1" s="705"/>
      <c r="AT1" s="705"/>
      <c r="AU1" s="705"/>
      <c r="AV1" s="705"/>
      <c r="AW1" s="705"/>
      <c r="AX1" s="705"/>
      <c r="AY1" s="705"/>
      <c r="AZ1" s="705" t="s">
        <v>294</v>
      </c>
      <c r="BA1" s="705"/>
      <c r="BB1" s="705"/>
      <c r="BC1" s="705"/>
      <c r="BD1" s="705"/>
      <c r="BE1" s="705"/>
      <c r="BF1" s="705"/>
      <c r="BG1" s="705"/>
      <c r="BH1" s="705"/>
      <c r="BI1" s="705"/>
      <c r="BJ1" s="705"/>
      <c r="BK1" s="705"/>
      <c r="BL1" s="705" t="s">
        <v>294</v>
      </c>
      <c r="BM1" s="705"/>
      <c r="BN1" s="705"/>
      <c r="BO1" s="705"/>
      <c r="BP1" s="705"/>
      <c r="BQ1" s="705"/>
      <c r="BR1" s="705"/>
      <c r="BS1" s="705"/>
      <c r="BT1" s="705"/>
      <c r="BU1" s="705"/>
      <c r="BV1" s="705"/>
      <c r="BW1" s="705"/>
      <c r="BX1" s="705" t="s">
        <v>294</v>
      </c>
      <c r="BY1" s="705"/>
      <c r="BZ1" s="705"/>
      <c r="CA1" s="705"/>
      <c r="CB1" s="705"/>
      <c r="CC1" s="705"/>
      <c r="CD1" s="705"/>
      <c r="CE1" s="705"/>
      <c r="CF1" s="705"/>
      <c r="CG1" s="705"/>
      <c r="CH1" s="705"/>
      <c r="CI1" s="705"/>
    </row>
    <row r="2" spans="1:93" ht="18" customHeight="1">
      <c r="A2" s="183"/>
      <c r="B2" s="184"/>
      <c r="C2" s="184"/>
      <c r="D2" s="183" t="s">
        <v>295</v>
      </c>
      <c r="E2" s="184"/>
      <c r="F2" s="184"/>
      <c r="G2" s="184"/>
      <c r="H2" s="184"/>
      <c r="I2" s="184"/>
      <c r="J2" s="184"/>
      <c r="K2" s="184"/>
      <c r="L2" s="184"/>
      <c r="M2" s="184"/>
      <c r="N2" s="184"/>
      <c r="O2" s="185"/>
      <c r="P2" s="183" t="s">
        <v>295</v>
      </c>
      <c r="Q2" s="184"/>
      <c r="R2" s="184"/>
      <c r="S2" s="184"/>
      <c r="T2" s="184"/>
      <c r="U2" s="184"/>
      <c r="V2" s="184"/>
      <c r="W2" s="333"/>
      <c r="X2" s="184"/>
      <c r="Y2" s="184"/>
      <c r="Z2" s="184"/>
      <c r="AA2" s="185"/>
      <c r="AB2" s="183" t="s">
        <v>295</v>
      </c>
      <c r="AC2" s="184"/>
      <c r="AD2" s="184"/>
      <c r="AE2" s="184"/>
      <c r="AF2" s="184"/>
      <c r="AG2" s="184"/>
      <c r="AH2" s="184"/>
      <c r="AI2" s="184"/>
      <c r="AJ2" s="184"/>
      <c r="AK2" s="184"/>
      <c r="AL2" s="184"/>
      <c r="AM2" s="185"/>
      <c r="AN2" s="183" t="s">
        <v>295</v>
      </c>
      <c r="AO2" s="184"/>
      <c r="AP2" s="184"/>
      <c r="AQ2" s="184"/>
      <c r="AR2" s="184"/>
      <c r="AS2" s="184"/>
      <c r="AT2" s="184"/>
      <c r="AU2" s="184"/>
      <c r="AV2" s="184"/>
      <c r="AW2" s="184"/>
      <c r="AX2" s="184"/>
      <c r="AY2" s="185"/>
      <c r="AZ2" s="183" t="s">
        <v>295</v>
      </c>
      <c r="BA2" s="184"/>
      <c r="BB2" s="184"/>
      <c r="BC2" s="184"/>
      <c r="BD2" s="184"/>
      <c r="BE2" s="184"/>
      <c r="BF2" s="184"/>
      <c r="BG2" s="184"/>
      <c r="BH2" s="184"/>
      <c r="BI2" s="184"/>
      <c r="BJ2" s="184"/>
      <c r="BK2" s="185"/>
      <c r="BL2" s="183" t="s">
        <v>295</v>
      </c>
      <c r="BM2" s="184"/>
      <c r="BN2" s="184"/>
      <c r="BO2" s="184"/>
      <c r="BP2" s="184"/>
      <c r="BQ2" s="184"/>
      <c r="BR2" s="184"/>
      <c r="BS2" s="184"/>
      <c r="BT2" s="184"/>
      <c r="BU2" s="184"/>
      <c r="BV2" s="184"/>
      <c r="BW2" s="185"/>
      <c r="BX2" s="183" t="s">
        <v>295</v>
      </c>
      <c r="BY2" s="184"/>
      <c r="BZ2" s="184"/>
      <c r="CA2" s="184"/>
      <c r="CB2" s="184"/>
      <c r="CC2" s="184"/>
      <c r="CD2" s="184"/>
      <c r="CE2" s="184"/>
      <c r="CF2" s="184"/>
      <c r="CG2" s="184"/>
      <c r="CH2" s="184"/>
      <c r="CI2" s="185"/>
      <c r="CJ2" s="183" t="s">
        <v>296</v>
      </c>
      <c r="CK2" s="184"/>
      <c r="CL2" s="184"/>
      <c r="CM2" s="184"/>
      <c r="CN2" s="184"/>
      <c r="CO2" s="185"/>
    </row>
    <row r="3" spans="1:93" s="3" customFormat="1" ht="18" customHeight="1">
      <c r="A3" s="149"/>
      <c r="B3" s="151"/>
      <c r="C3" s="165" t="s">
        <v>181</v>
      </c>
      <c r="D3" s="164" t="str">
        <f>IF('Workbook Set-up'!$B$4="","[Name of LME-MCO]",'Workbook Set-up'!$B$4)</f>
        <v>[Name of LME-MCO]</v>
      </c>
      <c r="E3" s="150"/>
      <c r="F3" s="150"/>
      <c r="G3" s="150"/>
      <c r="H3" s="150"/>
      <c r="I3" s="150"/>
      <c r="J3" s="150"/>
      <c r="K3" s="150"/>
      <c r="L3" s="150"/>
      <c r="M3" s="150"/>
      <c r="N3" s="150"/>
      <c r="O3" s="158"/>
      <c r="P3" s="164" t="str">
        <f>IF('Workbook Set-up'!$B$4="","[Name of LME-MCO]",'Workbook Set-up'!$B$4)</f>
        <v>[Name of LME-MCO]</v>
      </c>
      <c r="Q3" s="150"/>
      <c r="R3" s="150"/>
      <c r="S3" s="150"/>
      <c r="T3" s="150"/>
      <c r="U3" s="150"/>
      <c r="V3" s="150"/>
      <c r="W3" s="150"/>
      <c r="X3" s="150"/>
      <c r="Y3" s="150"/>
      <c r="Z3" s="150"/>
      <c r="AA3" s="158"/>
      <c r="AB3" s="164" t="str">
        <f>IF('Workbook Set-up'!$B$4="","[Name of LME-MCO]",'Workbook Set-up'!$B$4)</f>
        <v>[Name of LME-MCO]</v>
      </c>
      <c r="AC3" s="150"/>
      <c r="AD3" s="150"/>
      <c r="AE3" s="150"/>
      <c r="AF3" s="150"/>
      <c r="AG3" s="150"/>
      <c r="AH3" s="150"/>
      <c r="AI3" s="150"/>
      <c r="AJ3" s="150"/>
      <c r="AK3" s="150"/>
      <c r="AL3" s="150"/>
      <c r="AM3" s="158"/>
      <c r="AN3" s="164" t="str">
        <f>IF('Workbook Set-up'!$B$4="","[Name of LME-MCO]",'Workbook Set-up'!$B$4)</f>
        <v>[Name of LME-MCO]</v>
      </c>
      <c r="AO3" s="150"/>
      <c r="AP3" s="150"/>
      <c r="AQ3" s="150"/>
      <c r="AR3" s="150"/>
      <c r="AS3" s="150"/>
      <c r="AT3" s="150"/>
      <c r="AU3" s="150"/>
      <c r="AV3" s="150"/>
      <c r="AW3" s="150"/>
      <c r="AX3" s="150"/>
      <c r="AY3" s="158"/>
      <c r="AZ3" s="164" t="str">
        <f>IF('Workbook Set-up'!$B$4="","[Name of LME-MCO]",'Workbook Set-up'!$B$4)</f>
        <v>[Name of LME-MCO]</v>
      </c>
      <c r="BA3" s="150"/>
      <c r="BB3" s="150"/>
      <c r="BC3" s="150"/>
      <c r="BD3" s="150"/>
      <c r="BE3" s="150"/>
      <c r="BF3" s="150"/>
      <c r="BG3" s="150"/>
      <c r="BH3" s="150"/>
      <c r="BI3" s="150"/>
      <c r="BJ3" s="150"/>
      <c r="BK3" s="158"/>
      <c r="BL3" s="164" t="str">
        <f>IF('Workbook Set-up'!$B$4="","[Name of LME-MCO]",'Workbook Set-up'!$B$4)</f>
        <v>[Name of LME-MCO]</v>
      </c>
      <c r="BM3" s="150"/>
      <c r="BN3" s="150"/>
      <c r="BO3" s="150"/>
      <c r="BP3" s="150"/>
      <c r="BQ3" s="150"/>
      <c r="BR3" s="150"/>
      <c r="BS3" s="150"/>
      <c r="BT3" s="150"/>
      <c r="BU3" s="150"/>
      <c r="BV3" s="150"/>
      <c r="BW3" s="158"/>
      <c r="BX3" s="164" t="str">
        <f>IF('Workbook Set-up'!$B$4="","[Name of LME-MCO]",'Workbook Set-up'!$B$4)</f>
        <v>[Name of LME-MCO]</v>
      </c>
      <c r="BY3" s="150"/>
      <c r="BZ3" s="150"/>
      <c r="CA3" s="150"/>
      <c r="CB3" s="150"/>
      <c r="CC3" s="150"/>
      <c r="CD3" s="150"/>
      <c r="CE3" s="150"/>
      <c r="CF3" s="150"/>
      <c r="CG3" s="150"/>
      <c r="CH3" s="150"/>
      <c r="CI3" s="158"/>
      <c r="CJ3" s="164" t="str">
        <f>IF('Workbook Set-up'!$B$4="","[Name of LME-MCO]",'Workbook Set-up'!$B$4)</f>
        <v>[Name of LME-MCO]</v>
      </c>
      <c r="CK3" s="150"/>
      <c r="CL3" s="150"/>
      <c r="CM3" s="150"/>
      <c r="CN3" s="150"/>
      <c r="CO3" s="158"/>
    </row>
    <row r="4" spans="1:93" s="3" customFormat="1" ht="18" customHeight="1">
      <c r="A4" s="149"/>
      <c r="B4" s="151"/>
      <c r="C4" s="165" t="s">
        <v>3</v>
      </c>
      <c r="D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4" s="707"/>
      <c r="F4" s="707"/>
      <c r="G4" s="707"/>
      <c r="H4" s="707"/>
      <c r="I4" s="707"/>
      <c r="J4" s="707"/>
      <c r="K4" s="707"/>
      <c r="L4" s="707"/>
      <c r="M4" s="707"/>
      <c r="N4" s="707"/>
      <c r="O4" s="708"/>
      <c r="P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Q4" s="707"/>
      <c r="R4" s="707"/>
      <c r="S4" s="707"/>
      <c r="T4" s="707"/>
      <c r="U4" s="707"/>
      <c r="V4" s="707"/>
      <c r="W4" s="707"/>
      <c r="X4" s="707"/>
      <c r="Y4" s="707"/>
      <c r="Z4" s="707"/>
      <c r="AA4" s="708"/>
      <c r="AB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C4" s="707"/>
      <c r="AD4" s="707"/>
      <c r="AE4" s="707"/>
      <c r="AF4" s="707"/>
      <c r="AG4" s="707"/>
      <c r="AH4" s="707"/>
      <c r="AI4" s="707"/>
      <c r="AJ4" s="707"/>
      <c r="AK4" s="707"/>
      <c r="AL4" s="707"/>
      <c r="AM4" s="708"/>
      <c r="AN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O4" s="707"/>
      <c r="AP4" s="707"/>
      <c r="AQ4" s="707"/>
      <c r="AR4" s="707"/>
      <c r="AS4" s="707"/>
      <c r="AT4" s="707"/>
      <c r="AU4" s="707"/>
      <c r="AV4" s="707"/>
      <c r="AW4" s="707"/>
      <c r="AX4" s="707"/>
      <c r="AY4" s="708"/>
      <c r="AZ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A4" s="707"/>
      <c r="BB4" s="707"/>
      <c r="BC4" s="707"/>
      <c r="BD4" s="707"/>
      <c r="BE4" s="707"/>
      <c r="BF4" s="707"/>
      <c r="BG4" s="707"/>
      <c r="BH4" s="707"/>
      <c r="BI4" s="707"/>
      <c r="BJ4" s="707"/>
      <c r="BK4" s="708"/>
      <c r="BL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M4" s="707"/>
      <c r="BN4" s="707"/>
      <c r="BO4" s="707"/>
      <c r="BP4" s="707"/>
      <c r="BQ4" s="707"/>
      <c r="BR4" s="707"/>
      <c r="BS4" s="707"/>
      <c r="BT4" s="707"/>
      <c r="BU4" s="707"/>
      <c r="BV4" s="707"/>
      <c r="BW4" s="708"/>
      <c r="BX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Y4" s="707"/>
      <c r="BZ4" s="707"/>
      <c r="CA4" s="707"/>
      <c r="CB4" s="707"/>
      <c r="CC4" s="707"/>
      <c r="CD4" s="707"/>
      <c r="CE4" s="707"/>
      <c r="CF4" s="707"/>
      <c r="CG4" s="707"/>
      <c r="CH4" s="707"/>
      <c r="CI4" s="708"/>
      <c r="CJ4" s="70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K4" s="703"/>
      <c r="CL4" s="703"/>
      <c r="CM4" s="703"/>
      <c r="CN4" s="703"/>
      <c r="CO4" s="704"/>
    </row>
    <row r="5" spans="1:93" s="3" customFormat="1" ht="17.25" customHeight="1" thickBot="1">
      <c r="A5" s="152"/>
      <c r="B5" s="153"/>
      <c r="C5" s="166" t="s">
        <v>10</v>
      </c>
      <c r="D5" s="152" t="str">
        <f>IF(AND('Workbook Set-up'!$B$13="",'Workbook Set-up'!$B$14=""),"",IF('Workbook Set-up'!$B$13='Workbook Set-up'!$B$14,TEXT('Workbook Set-up'!$B$13,"m/d/yyyy"),IF('Workbook Set-up'!$B$13&lt;&gt;'Workbook Set-up'!$B$14,TEXT('Workbook Set-up'!$B$13,"m/d/yyyy")&amp;" to "&amp;TEXT('Workbook Set-up'!$B$14,"m/d/yyyy"),"")))</f>
        <v/>
      </c>
      <c r="E5" s="153"/>
      <c r="F5" s="153"/>
      <c r="G5" s="153"/>
      <c r="H5" s="153"/>
      <c r="I5" s="153"/>
      <c r="J5" s="153"/>
      <c r="K5" s="153"/>
      <c r="L5" s="153"/>
      <c r="M5" s="153"/>
      <c r="N5" s="153"/>
      <c r="O5" s="155"/>
      <c r="P5" s="152" t="str">
        <f>IF(AND('Workbook Set-up'!$B$13="",'Workbook Set-up'!$B$14=""),"",IF('Workbook Set-up'!$B$13='Workbook Set-up'!$B$14,TEXT('Workbook Set-up'!$B$13,"m/d/yyyy"),IF('Workbook Set-up'!$B$13&lt;&gt;'Workbook Set-up'!$B$14,TEXT('Workbook Set-up'!$B$13,"m/d/yyyy")&amp;" to "&amp;TEXT('Workbook Set-up'!$B$14,"m/d/yyyy"),"")))</f>
        <v/>
      </c>
      <c r="Q5" s="153"/>
      <c r="R5" s="153"/>
      <c r="S5" s="153"/>
      <c r="T5" s="153"/>
      <c r="U5" s="153"/>
      <c r="V5" s="153"/>
      <c r="W5" s="153"/>
      <c r="X5" s="153"/>
      <c r="Y5" s="153"/>
      <c r="Z5" s="153"/>
      <c r="AA5" s="155"/>
      <c r="AB5" s="152" t="str">
        <f>IF(AND('Workbook Set-up'!$B$13="",'Workbook Set-up'!$B$14=""),"",IF('Workbook Set-up'!$B$13='Workbook Set-up'!$B$14,TEXT('Workbook Set-up'!$B$13,"m/d/yyyy"),IF('Workbook Set-up'!$B$13&lt;&gt;'Workbook Set-up'!$B$14,TEXT('Workbook Set-up'!$B$13,"m/d/yyyy")&amp;" to "&amp;TEXT('Workbook Set-up'!$B$14,"m/d/yyyy"),"")))</f>
        <v/>
      </c>
      <c r="AC5" s="153"/>
      <c r="AD5" s="153"/>
      <c r="AE5" s="153"/>
      <c r="AF5" s="153"/>
      <c r="AG5" s="153"/>
      <c r="AH5" s="153"/>
      <c r="AI5" s="153"/>
      <c r="AJ5" s="153"/>
      <c r="AK5" s="153"/>
      <c r="AL5" s="153"/>
      <c r="AM5" s="155"/>
      <c r="AN5" s="152" t="str">
        <f>IF(AND('Workbook Set-up'!$B$13="",'Workbook Set-up'!$B$14=""),"",IF('Workbook Set-up'!$B$13='Workbook Set-up'!$B$14,TEXT('Workbook Set-up'!$B$13,"m/d/yyyy"),IF('Workbook Set-up'!$B$13&lt;&gt;'Workbook Set-up'!$B$14,TEXT('Workbook Set-up'!$B$13,"m/d/yyyy")&amp;" to "&amp;TEXT('Workbook Set-up'!$B$14,"m/d/yyyy"),"")))</f>
        <v/>
      </c>
      <c r="AO5" s="153"/>
      <c r="AP5" s="153"/>
      <c r="AQ5" s="153"/>
      <c r="AR5" s="153"/>
      <c r="AS5" s="153"/>
      <c r="AT5" s="153"/>
      <c r="AU5" s="153"/>
      <c r="AV5" s="153"/>
      <c r="AW5" s="153"/>
      <c r="AX5" s="153"/>
      <c r="AY5" s="155"/>
      <c r="AZ5" s="152" t="str">
        <f>IF(AND('Workbook Set-up'!$B$13="",'Workbook Set-up'!$B$14=""),"",IF('Workbook Set-up'!$B$13='Workbook Set-up'!$B$14,TEXT('Workbook Set-up'!$B$13,"m/d/yyyy"),IF('Workbook Set-up'!$B$13&lt;&gt;'Workbook Set-up'!$B$14,TEXT('Workbook Set-up'!$B$13,"m/d/yyyy")&amp;" to "&amp;TEXT('Workbook Set-up'!$B$14,"m/d/yyyy"),"")))</f>
        <v/>
      </c>
      <c r="BA5" s="153"/>
      <c r="BB5" s="153"/>
      <c r="BC5" s="153"/>
      <c r="BD5" s="153"/>
      <c r="BE5" s="153"/>
      <c r="BF5" s="153"/>
      <c r="BG5" s="153"/>
      <c r="BH5" s="153"/>
      <c r="BI5" s="153"/>
      <c r="BJ5" s="153"/>
      <c r="BK5" s="155"/>
      <c r="BL5" s="152" t="str">
        <f>IF(AND('Workbook Set-up'!$B$13="",'Workbook Set-up'!$B$14=""),"",IF('Workbook Set-up'!$B$13='Workbook Set-up'!$B$14,TEXT('Workbook Set-up'!$B$13,"m/d/yyyy"),IF('Workbook Set-up'!$B$13&lt;&gt;'Workbook Set-up'!$B$14,TEXT('Workbook Set-up'!$B$13,"m/d/yyyy")&amp;" to "&amp;TEXT('Workbook Set-up'!$B$14,"m/d/yyyy"),"")))</f>
        <v/>
      </c>
      <c r="BM5" s="153"/>
      <c r="BN5" s="153"/>
      <c r="BO5" s="153"/>
      <c r="BP5" s="153"/>
      <c r="BQ5" s="153"/>
      <c r="BR5" s="153"/>
      <c r="BS5" s="153"/>
      <c r="BT5" s="153"/>
      <c r="BU5" s="153"/>
      <c r="BV5" s="153"/>
      <c r="BW5" s="155"/>
      <c r="BX5" s="152" t="str">
        <f>IF(AND('Workbook Set-up'!$B$13="",'Workbook Set-up'!$B$14=""),"",IF('Workbook Set-up'!$B$13='Workbook Set-up'!$B$14,TEXT('Workbook Set-up'!$B$13,"m/d/yyyy"),IF('Workbook Set-up'!$B$13&lt;&gt;'Workbook Set-up'!$B$14,TEXT('Workbook Set-up'!$B$13,"m/d/yyyy")&amp;" to "&amp;TEXT('Workbook Set-up'!$B$14,"m/d/yyyy"),"")))</f>
        <v/>
      </c>
      <c r="BY5" s="153"/>
      <c r="BZ5" s="153"/>
      <c r="CA5" s="153"/>
      <c r="CB5" s="153"/>
      <c r="CC5" s="153"/>
      <c r="CD5" s="153"/>
      <c r="CE5" s="153"/>
      <c r="CF5" s="153"/>
      <c r="CG5" s="153"/>
      <c r="CH5" s="153"/>
      <c r="CI5" s="155"/>
      <c r="CJ5" s="197" t="str">
        <f>IF(AND('Workbook Set-up'!$B$13="",'Workbook Set-up'!$B$14=""),"",IF('Workbook Set-up'!$B$13='Workbook Set-up'!$B$14,TEXT('Workbook Set-up'!$B$13,"m/d/yyyy"),IF('Workbook Set-up'!$B$13&lt;&gt;'Workbook Set-up'!$B$14,TEXT('Workbook Set-up'!$B$13,"m/d/yyyy")&amp;" to "&amp;TEXT('Workbook Set-up'!$B$14,"m/d/yyyy"),"")))</f>
        <v/>
      </c>
      <c r="CK5" s="161"/>
      <c r="CL5" s="161"/>
      <c r="CM5" s="161"/>
      <c r="CN5" s="161"/>
      <c r="CO5" s="198"/>
    </row>
    <row r="6" spans="1:93" ht="19.5" customHeight="1">
      <c r="A6" s="257"/>
      <c r="B6" s="259"/>
      <c r="C6" s="258" t="s">
        <v>59</v>
      </c>
      <c r="D6" s="248"/>
      <c r="E6" s="313"/>
      <c r="F6" s="310"/>
      <c r="G6" s="310"/>
      <c r="H6" s="310"/>
      <c r="I6" s="249"/>
      <c r="J6" s="248"/>
      <c r="K6" s="313"/>
      <c r="L6" s="310"/>
      <c r="M6" s="310"/>
      <c r="N6" s="310"/>
      <c r="O6" s="254"/>
      <c r="P6" s="248"/>
      <c r="Q6" s="313"/>
      <c r="R6" s="310"/>
      <c r="S6" s="310"/>
      <c r="T6" s="310"/>
      <c r="U6" s="249"/>
      <c r="V6" s="248"/>
      <c r="W6" s="313"/>
      <c r="X6" s="310"/>
      <c r="Y6" s="310"/>
      <c r="Z6" s="310"/>
      <c r="AA6" s="254"/>
      <c r="AB6" s="248"/>
      <c r="AC6" s="313"/>
      <c r="AD6" s="310"/>
      <c r="AE6" s="310"/>
      <c r="AF6" s="310"/>
      <c r="AG6" s="249"/>
      <c r="AH6" s="248"/>
      <c r="AI6" s="313"/>
      <c r="AJ6" s="310"/>
      <c r="AK6" s="310"/>
      <c r="AL6" s="310"/>
      <c r="AM6" s="254"/>
      <c r="AN6" s="248"/>
      <c r="AO6" s="313"/>
      <c r="AP6" s="310"/>
      <c r="AQ6" s="310"/>
      <c r="AR6" s="310"/>
      <c r="AS6" s="249"/>
      <c r="AT6" s="248"/>
      <c r="AU6" s="313"/>
      <c r="AV6" s="310"/>
      <c r="AW6" s="310"/>
      <c r="AX6" s="310"/>
      <c r="AY6" s="254"/>
      <c r="AZ6" s="248"/>
      <c r="BA6" s="313"/>
      <c r="BB6" s="310"/>
      <c r="BC6" s="310"/>
      <c r="BD6" s="310"/>
      <c r="BE6" s="249"/>
      <c r="BF6" s="248"/>
      <c r="BG6" s="313"/>
      <c r="BH6" s="310"/>
      <c r="BI6" s="310"/>
      <c r="BJ6" s="310"/>
      <c r="BK6" s="254"/>
      <c r="BL6" s="248"/>
      <c r="BM6" s="313"/>
      <c r="BN6" s="310"/>
      <c r="BO6" s="310"/>
      <c r="BP6" s="310"/>
      <c r="BQ6" s="249"/>
      <c r="BR6" s="248"/>
      <c r="BS6" s="313"/>
      <c r="BT6" s="310"/>
      <c r="BU6" s="310"/>
      <c r="BV6" s="310"/>
      <c r="BW6" s="254"/>
      <c r="BX6" s="248"/>
      <c r="BY6" s="313"/>
      <c r="BZ6" s="310"/>
      <c r="CA6" s="310"/>
      <c r="CB6" s="310"/>
      <c r="CC6" s="249"/>
      <c r="CD6" s="248"/>
      <c r="CE6" s="313"/>
      <c r="CF6" s="310"/>
      <c r="CG6" s="310"/>
      <c r="CH6" s="310"/>
      <c r="CI6" s="254"/>
      <c r="CJ6" s="248"/>
      <c r="CK6" s="313"/>
      <c r="CL6" s="310"/>
      <c r="CM6" s="310"/>
      <c r="CN6" s="310"/>
      <c r="CO6" s="254"/>
    </row>
    <row r="7" spans="1:93" ht="19.5" customHeight="1">
      <c r="A7" s="257"/>
      <c r="B7" s="259"/>
      <c r="C7" s="258" t="s">
        <v>60</v>
      </c>
      <c r="D7" s="250"/>
      <c r="E7" s="311"/>
      <c r="F7" s="311"/>
      <c r="G7" s="311"/>
      <c r="H7" s="311"/>
      <c r="I7" s="251"/>
      <c r="J7" s="250"/>
      <c r="K7" s="311"/>
      <c r="L7" s="311"/>
      <c r="M7" s="311"/>
      <c r="N7" s="311"/>
      <c r="O7" s="255"/>
      <c r="P7" s="250"/>
      <c r="Q7" s="311"/>
      <c r="R7" s="311"/>
      <c r="S7" s="311"/>
      <c r="T7" s="311"/>
      <c r="U7" s="251"/>
      <c r="V7" s="250"/>
      <c r="W7" s="311"/>
      <c r="X7" s="311"/>
      <c r="Y7" s="311"/>
      <c r="Z7" s="311"/>
      <c r="AA7" s="255"/>
      <c r="AB7" s="250"/>
      <c r="AC7" s="311"/>
      <c r="AD7" s="311"/>
      <c r="AE7" s="311"/>
      <c r="AF7" s="311"/>
      <c r="AG7" s="251"/>
      <c r="AH7" s="250"/>
      <c r="AI7" s="311"/>
      <c r="AJ7" s="311"/>
      <c r="AK7" s="311"/>
      <c r="AL7" s="311"/>
      <c r="AM7" s="255"/>
      <c r="AN7" s="250"/>
      <c r="AO7" s="311"/>
      <c r="AP7" s="311"/>
      <c r="AQ7" s="311"/>
      <c r="AR7" s="311"/>
      <c r="AS7" s="251"/>
      <c r="AT7" s="250"/>
      <c r="AU7" s="311"/>
      <c r="AV7" s="311"/>
      <c r="AW7" s="311"/>
      <c r="AX7" s="311"/>
      <c r="AY7" s="255"/>
      <c r="AZ7" s="250"/>
      <c r="BA7" s="311"/>
      <c r="BB7" s="311"/>
      <c r="BC7" s="311"/>
      <c r="BD7" s="311"/>
      <c r="BE7" s="251"/>
      <c r="BF7" s="250"/>
      <c r="BG7" s="311"/>
      <c r="BH7" s="311"/>
      <c r="BI7" s="311"/>
      <c r="BJ7" s="311"/>
      <c r="BK7" s="255"/>
      <c r="BL7" s="250"/>
      <c r="BM7" s="311"/>
      <c r="BN7" s="311"/>
      <c r="BO7" s="311"/>
      <c r="BP7" s="311"/>
      <c r="BQ7" s="251"/>
      <c r="BR7" s="250"/>
      <c r="BS7" s="311"/>
      <c r="BT7" s="311"/>
      <c r="BU7" s="311"/>
      <c r="BV7" s="311"/>
      <c r="BW7" s="255"/>
      <c r="BX7" s="250"/>
      <c r="BY7" s="311"/>
      <c r="BZ7" s="311"/>
      <c r="CA7" s="311"/>
      <c r="CB7" s="311"/>
      <c r="CC7" s="251"/>
      <c r="CD7" s="250"/>
      <c r="CE7" s="311"/>
      <c r="CF7" s="311"/>
      <c r="CG7" s="311"/>
      <c r="CH7" s="311"/>
      <c r="CI7" s="255"/>
      <c r="CJ7" s="250"/>
      <c r="CK7" s="311"/>
      <c r="CL7" s="311"/>
      <c r="CM7" s="311"/>
      <c r="CN7" s="311"/>
      <c r="CO7" s="255"/>
    </row>
    <row r="8" spans="1:93" ht="19.5" customHeight="1" thickBot="1">
      <c r="A8" s="318"/>
      <c r="B8" s="261"/>
      <c r="C8" s="260" t="s">
        <v>61</v>
      </c>
      <c r="D8" s="252"/>
      <c r="E8" s="312"/>
      <c r="F8" s="312"/>
      <c r="G8" s="312"/>
      <c r="H8" s="312"/>
      <c r="I8" s="253"/>
      <c r="J8" s="252"/>
      <c r="K8" s="312"/>
      <c r="L8" s="312"/>
      <c r="M8" s="312"/>
      <c r="N8" s="312"/>
      <c r="O8" s="256"/>
      <c r="P8" s="252"/>
      <c r="Q8" s="312"/>
      <c r="R8" s="312"/>
      <c r="S8" s="312"/>
      <c r="T8" s="312"/>
      <c r="U8" s="253"/>
      <c r="V8" s="252"/>
      <c r="W8" s="312"/>
      <c r="X8" s="312"/>
      <c r="Y8" s="312"/>
      <c r="Z8" s="312"/>
      <c r="AA8" s="256"/>
      <c r="AB8" s="252"/>
      <c r="AC8" s="312"/>
      <c r="AD8" s="312"/>
      <c r="AE8" s="312"/>
      <c r="AF8" s="312"/>
      <c r="AG8" s="253"/>
      <c r="AH8" s="252"/>
      <c r="AI8" s="312"/>
      <c r="AJ8" s="312"/>
      <c r="AK8" s="312"/>
      <c r="AL8" s="312"/>
      <c r="AM8" s="256"/>
      <c r="AN8" s="252"/>
      <c r="AO8" s="312"/>
      <c r="AP8" s="312"/>
      <c r="AQ8" s="312"/>
      <c r="AR8" s="312"/>
      <c r="AS8" s="253"/>
      <c r="AT8" s="252"/>
      <c r="AU8" s="312"/>
      <c r="AV8" s="312"/>
      <c r="AW8" s="312"/>
      <c r="AX8" s="312"/>
      <c r="AY8" s="256"/>
      <c r="AZ8" s="252"/>
      <c r="BA8" s="312"/>
      <c r="BB8" s="312"/>
      <c r="BC8" s="312"/>
      <c r="BD8" s="312"/>
      <c r="BE8" s="253"/>
      <c r="BF8" s="252"/>
      <c r="BG8" s="312"/>
      <c r="BH8" s="312"/>
      <c r="BI8" s="312"/>
      <c r="BJ8" s="312"/>
      <c r="BK8" s="256"/>
      <c r="BL8" s="252"/>
      <c r="BM8" s="312"/>
      <c r="BN8" s="312"/>
      <c r="BO8" s="312"/>
      <c r="BP8" s="312"/>
      <c r="BQ8" s="253"/>
      <c r="BR8" s="252"/>
      <c r="BS8" s="312"/>
      <c r="BT8" s="312"/>
      <c r="BU8" s="312"/>
      <c r="BV8" s="312"/>
      <c r="BW8" s="256"/>
      <c r="BX8" s="252"/>
      <c r="BY8" s="312"/>
      <c r="BZ8" s="312"/>
      <c r="CA8" s="312"/>
      <c r="CB8" s="312"/>
      <c r="CC8" s="253"/>
      <c r="CD8" s="252"/>
      <c r="CE8" s="312"/>
      <c r="CF8" s="312"/>
      <c r="CG8" s="312"/>
      <c r="CH8" s="312"/>
      <c r="CI8" s="256"/>
      <c r="CJ8" s="252"/>
      <c r="CK8" s="312"/>
      <c r="CL8" s="312"/>
      <c r="CM8" s="312"/>
      <c r="CN8" s="312"/>
      <c r="CO8" s="256"/>
    </row>
    <row r="9" spans="1:93" s="123" customFormat="1" ht="19.5" customHeight="1">
      <c r="A9" s="386"/>
      <c r="B9" s="382"/>
      <c r="C9" s="122"/>
      <c r="D9" s="188" t="s">
        <v>37</v>
      </c>
      <c r="E9" s="124"/>
      <c r="F9" s="124"/>
      <c r="G9" s="124"/>
      <c r="H9" s="124"/>
      <c r="I9" s="124"/>
      <c r="J9" s="124"/>
      <c r="K9" s="124"/>
      <c r="L9" s="124"/>
      <c r="M9" s="124"/>
      <c r="N9" s="124"/>
      <c r="O9" s="189"/>
      <c r="P9" s="188" t="s">
        <v>37</v>
      </c>
      <c r="Q9" s="124"/>
      <c r="R9" s="124"/>
      <c r="S9" s="124"/>
      <c r="T9" s="124"/>
      <c r="U9" s="124"/>
      <c r="V9" s="124"/>
      <c r="W9" s="124"/>
      <c r="X9" s="124"/>
      <c r="Y9" s="124"/>
      <c r="Z9" s="124"/>
      <c r="AA9" s="189"/>
      <c r="AB9" s="188" t="s">
        <v>37</v>
      </c>
      <c r="AC9" s="124"/>
      <c r="AD9" s="124"/>
      <c r="AE9" s="124"/>
      <c r="AF9" s="124"/>
      <c r="AG9" s="124"/>
      <c r="AH9" s="124"/>
      <c r="AI9" s="124"/>
      <c r="AJ9" s="124"/>
      <c r="AK9" s="124"/>
      <c r="AL9" s="124"/>
      <c r="AM9" s="189"/>
      <c r="AN9" s="188" t="s">
        <v>37</v>
      </c>
      <c r="AO9" s="124"/>
      <c r="AP9" s="124"/>
      <c r="AQ9" s="124"/>
      <c r="AR9" s="124"/>
      <c r="AS9" s="124"/>
      <c r="AT9" s="124"/>
      <c r="AU9" s="124"/>
      <c r="AV9" s="124"/>
      <c r="AW9" s="124"/>
      <c r="AX9" s="124"/>
      <c r="AY9" s="189"/>
      <c r="AZ9" s="188" t="s">
        <v>37</v>
      </c>
      <c r="BA9" s="124"/>
      <c r="BB9" s="124"/>
      <c r="BC9" s="124"/>
      <c r="BD9" s="124"/>
      <c r="BE9" s="124"/>
      <c r="BF9" s="124"/>
      <c r="BG9" s="124"/>
      <c r="BH9" s="124"/>
      <c r="BI9" s="124"/>
      <c r="BJ9" s="124"/>
      <c r="BK9" s="189"/>
      <c r="BL9" s="188" t="s">
        <v>37</v>
      </c>
      <c r="BM9" s="124"/>
      <c r="BN9" s="124"/>
      <c r="BO9" s="124"/>
      <c r="BP9" s="124"/>
      <c r="BQ9" s="124"/>
      <c r="BR9" s="124"/>
      <c r="BS9" s="124"/>
      <c r="BT9" s="124"/>
      <c r="BU9" s="124"/>
      <c r="BV9" s="124"/>
      <c r="BW9" s="189"/>
      <c r="BX9" s="188" t="s">
        <v>37</v>
      </c>
      <c r="BY9" s="124"/>
      <c r="BZ9" s="124"/>
      <c r="CA9" s="124"/>
      <c r="CB9" s="124"/>
      <c r="CC9" s="124"/>
      <c r="CD9" s="124"/>
      <c r="CE9" s="124"/>
      <c r="CF9" s="124"/>
      <c r="CG9" s="124"/>
      <c r="CH9" s="124"/>
      <c r="CI9" s="189"/>
      <c r="CJ9" s="188" t="s">
        <v>37</v>
      </c>
      <c r="CK9" s="124"/>
      <c r="CL9" s="124"/>
      <c r="CM9" s="124"/>
      <c r="CN9" s="124"/>
      <c r="CO9" s="189"/>
    </row>
    <row r="10" spans="1:93" ht="14.25" thickBot="1">
      <c r="A10" s="307"/>
      <c r="B10" s="296" t="s">
        <v>38</v>
      </c>
      <c r="C10" s="297" t="s">
        <v>39</v>
      </c>
      <c r="D10" s="190">
        <v>1</v>
      </c>
      <c r="E10" s="125">
        <v>2</v>
      </c>
      <c r="F10" s="125">
        <v>3</v>
      </c>
      <c r="G10" s="125">
        <v>4</v>
      </c>
      <c r="H10" s="125">
        <v>5</v>
      </c>
      <c r="I10" s="186">
        <v>6</v>
      </c>
      <c r="J10" s="190">
        <v>7</v>
      </c>
      <c r="K10" s="125">
        <v>8</v>
      </c>
      <c r="L10" s="125">
        <v>9</v>
      </c>
      <c r="M10" s="125">
        <v>10</v>
      </c>
      <c r="N10" s="125">
        <v>11</v>
      </c>
      <c r="O10" s="191">
        <v>12</v>
      </c>
      <c r="P10" s="190">
        <v>13</v>
      </c>
      <c r="Q10" s="125">
        <v>14</v>
      </c>
      <c r="R10" s="125">
        <v>15</v>
      </c>
      <c r="S10" s="125">
        <v>16</v>
      </c>
      <c r="T10" s="125">
        <v>17</v>
      </c>
      <c r="U10" s="186">
        <v>18</v>
      </c>
      <c r="V10" s="190">
        <v>19</v>
      </c>
      <c r="W10" s="125">
        <v>20</v>
      </c>
      <c r="X10" s="125">
        <v>21</v>
      </c>
      <c r="Y10" s="125">
        <v>22</v>
      </c>
      <c r="Z10" s="125">
        <v>23</v>
      </c>
      <c r="AA10" s="191">
        <v>24</v>
      </c>
      <c r="AB10" s="190">
        <v>25</v>
      </c>
      <c r="AC10" s="125">
        <v>26</v>
      </c>
      <c r="AD10" s="125">
        <v>27</v>
      </c>
      <c r="AE10" s="125">
        <v>28</v>
      </c>
      <c r="AF10" s="125">
        <v>29</v>
      </c>
      <c r="AG10" s="186">
        <v>30</v>
      </c>
      <c r="AH10" s="190">
        <v>31</v>
      </c>
      <c r="AI10" s="125">
        <v>32</v>
      </c>
      <c r="AJ10" s="125">
        <v>33</v>
      </c>
      <c r="AK10" s="125">
        <v>34</v>
      </c>
      <c r="AL10" s="125">
        <v>35</v>
      </c>
      <c r="AM10" s="191">
        <v>36</v>
      </c>
      <c r="AN10" s="190">
        <v>37</v>
      </c>
      <c r="AO10" s="125">
        <v>38</v>
      </c>
      <c r="AP10" s="125">
        <v>39</v>
      </c>
      <c r="AQ10" s="125">
        <v>40</v>
      </c>
      <c r="AR10" s="125">
        <v>41</v>
      </c>
      <c r="AS10" s="186">
        <v>42</v>
      </c>
      <c r="AT10" s="190">
        <v>43</v>
      </c>
      <c r="AU10" s="125">
        <v>44</v>
      </c>
      <c r="AV10" s="125">
        <v>45</v>
      </c>
      <c r="AW10" s="125">
        <v>46</v>
      </c>
      <c r="AX10" s="125">
        <v>47</v>
      </c>
      <c r="AY10" s="191">
        <v>48</v>
      </c>
      <c r="AZ10" s="190">
        <v>49</v>
      </c>
      <c r="BA10" s="125">
        <v>50</v>
      </c>
      <c r="BB10" s="125">
        <v>51</v>
      </c>
      <c r="BC10" s="125">
        <v>52</v>
      </c>
      <c r="BD10" s="125">
        <v>53</v>
      </c>
      <c r="BE10" s="186">
        <v>54</v>
      </c>
      <c r="BF10" s="190">
        <v>55</v>
      </c>
      <c r="BG10" s="125">
        <v>56</v>
      </c>
      <c r="BH10" s="125">
        <v>57</v>
      </c>
      <c r="BI10" s="125">
        <v>58</v>
      </c>
      <c r="BJ10" s="125">
        <v>59</v>
      </c>
      <c r="BK10" s="191">
        <v>60</v>
      </c>
      <c r="BL10" s="190">
        <v>61</v>
      </c>
      <c r="BM10" s="125">
        <v>62</v>
      </c>
      <c r="BN10" s="125">
        <v>63</v>
      </c>
      <c r="BO10" s="125">
        <v>64</v>
      </c>
      <c r="BP10" s="125">
        <v>65</v>
      </c>
      <c r="BQ10" s="186">
        <v>66</v>
      </c>
      <c r="BR10" s="190">
        <v>67</v>
      </c>
      <c r="BS10" s="125">
        <v>68</v>
      </c>
      <c r="BT10" s="125">
        <v>69</v>
      </c>
      <c r="BU10" s="125">
        <v>70</v>
      </c>
      <c r="BV10" s="125">
        <v>71</v>
      </c>
      <c r="BW10" s="191">
        <v>72</v>
      </c>
      <c r="BX10" s="190">
        <v>73</v>
      </c>
      <c r="BY10" s="125">
        <v>74</v>
      </c>
      <c r="BZ10" s="125">
        <v>75</v>
      </c>
      <c r="CA10" s="125">
        <v>76</v>
      </c>
      <c r="CB10" s="125">
        <v>77</v>
      </c>
      <c r="CC10" s="186">
        <v>78</v>
      </c>
      <c r="CD10" s="190">
        <v>79</v>
      </c>
      <c r="CE10" s="125">
        <v>80</v>
      </c>
      <c r="CF10" s="125">
        <v>81</v>
      </c>
      <c r="CG10" s="125">
        <v>82</v>
      </c>
      <c r="CH10" s="125">
        <v>83</v>
      </c>
      <c r="CI10" s="191">
        <v>84</v>
      </c>
      <c r="CJ10" s="190">
        <v>85</v>
      </c>
      <c r="CK10" s="125">
        <v>86</v>
      </c>
      <c r="CL10" s="125">
        <v>87</v>
      </c>
      <c r="CM10" s="125">
        <v>88</v>
      </c>
      <c r="CN10" s="125">
        <v>89</v>
      </c>
      <c r="CO10" s="191">
        <v>90</v>
      </c>
    </row>
    <row r="11" spans="1:93" ht="24.95" customHeight="1" thickTop="1" thickBot="1">
      <c r="A11" s="699" t="s">
        <v>281</v>
      </c>
      <c r="B11" s="425" t="s">
        <v>341</v>
      </c>
      <c r="C11" s="424" t="s">
        <v>344</v>
      </c>
      <c r="D11" s="426" t="str">
        <f>IF(COUNTA(D12:D18)=0,"",IF(OR(D12="N",COUNTIF(D13:D18,"=N/A")=6),"N/A",IF(AND(D12="Y",D13="Met",D14="Met",D15="Met",COUNTIF(D16:D18,"=Met")&gt;=1),"Met","Not Met")))</f>
        <v/>
      </c>
      <c r="E11" s="427" t="str">
        <f t="shared" ref="E11" si="0">IF(COUNTA(E12:E18)=0,"",IF(OR(E12="N",COUNTIF(E13:E18,"=N/A")=6),"N/A",IF(AND(E12="Y",E13="Met",E14="Met",E15="Met",COUNTIF(E16:E18,"=Met")&gt;=1),"Met","Not Met")))</f>
        <v/>
      </c>
      <c r="F11" s="427" t="str">
        <f t="shared" ref="F11" si="1">IF(COUNTA(F12:F18)=0,"",IF(OR(F12="N",COUNTIF(F13:F18,"=N/A")=6),"N/A",IF(AND(F12="Y",F13="Met",F14="Met",F15="Met",COUNTIF(F16:F18,"=Met")&gt;=1),"Met","Not Met")))</f>
        <v/>
      </c>
      <c r="G11" s="427" t="str">
        <f t="shared" ref="G11" si="2">IF(COUNTA(G12:G18)=0,"",IF(OR(G12="N",COUNTIF(G13:G18,"=N/A")=6),"N/A",IF(AND(G12="Y",G13="Met",G14="Met",G15="Met",COUNTIF(G16:G18,"=Met")&gt;=1),"Met","Not Met")))</f>
        <v/>
      </c>
      <c r="H11" s="427" t="str">
        <f t="shared" ref="H11" si="3">IF(COUNTA(H12:H18)=0,"",IF(OR(H12="N",COUNTIF(H13:H18,"=N/A")=6),"N/A",IF(AND(H12="Y",H13="Met",H14="Met",H15="Met",COUNTIF(H16:H18,"=Met")&gt;=1),"Met","Not Met")))</f>
        <v/>
      </c>
      <c r="I11" s="428" t="str">
        <f t="shared" ref="I11" si="4">IF(COUNTA(I12:I18)=0,"",IF(OR(I12="N",COUNTIF(I13:I18,"=N/A")=6),"N/A",IF(AND(I12="Y",I13="Met",I14="Met",I15="Met",COUNTIF(I16:I18,"=Met")&gt;=1),"Met","Not Met")))</f>
        <v/>
      </c>
      <c r="J11" s="429" t="str">
        <f t="shared" ref="J11" si="5">IF(COUNTA(J12:J18)=0,"",IF(OR(J12="N",COUNTIF(J13:J18,"=N/A")=6),"N/A",IF(AND(J12="Y",J13="Met",J14="Met",J15="Met",COUNTIF(J16:J18,"=Met")&gt;=1),"Met","Not Met")))</f>
        <v/>
      </c>
      <c r="K11" s="427" t="str">
        <f t="shared" ref="K11" si="6">IF(COUNTA(K12:K18)=0,"",IF(OR(K12="N",COUNTIF(K13:K18,"=N/A")=6),"N/A",IF(AND(K12="Y",K13="Met",K14="Met",K15="Met",COUNTIF(K16:K18,"=Met")&gt;=1),"Met","Not Met")))</f>
        <v/>
      </c>
      <c r="L11" s="427" t="str">
        <f t="shared" ref="L11" si="7">IF(COUNTA(L12:L18)=0,"",IF(OR(L12="N",COUNTIF(L13:L18,"=N/A")=6),"N/A",IF(AND(L12="Y",L13="Met",L14="Met",L15="Met",COUNTIF(L16:L18,"=Met")&gt;=1),"Met","Not Met")))</f>
        <v/>
      </c>
      <c r="M11" s="427" t="str">
        <f t="shared" ref="M11" si="8">IF(COUNTA(M12:M18)=0,"",IF(OR(M12="N",COUNTIF(M13:M18,"=N/A")=6),"N/A",IF(AND(M12="Y",M13="Met",M14="Met",M15="Met",COUNTIF(M16:M18,"=Met")&gt;=1),"Met","Not Met")))</f>
        <v/>
      </c>
      <c r="N11" s="427" t="str">
        <f t="shared" ref="N11" si="9">IF(COUNTA(N12:N18)=0,"",IF(OR(N12="N",COUNTIF(N13:N18,"=N/A")=6),"N/A",IF(AND(N12="Y",N13="Met",N14="Met",N15="Met",COUNTIF(N16:N18,"=Met")&gt;=1),"Met","Not Met")))</f>
        <v/>
      </c>
      <c r="O11" s="430" t="str">
        <f t="shared" ref="O11" si="10">IF(COUNTA(O12:O18)=0,"",IF(OR(O12="N",COUNTIF(O13:O18,"=N/A")=6),"N/A",IF(AND(O12="Y",O13="Met",O14="Met",O15="Met",COUNTIF(O16:O18,"=Met")&gt;=1),"Met","Not Met")))</f>
        <v/>
      </c>
      <c r="P11" s="431" t="str">
        <f t="shared" ref="P11" si="11">IF(COUNTA(P12:P18)=0,"",IF(OR(P12="N",COUNTIF(P13:P18,"=N/A")=6),"N/A",IF(AND(P12="Y",P13="Met",P14="Met",P15="Met",COUNTIF(P16:P18,"=Met")&gt;=1),"Met","Not Met")))</f>
        <v/>
      </c>
      <c r="Q11" s="432" t="str">
        <f t="shared" ref="Q11" si="12">IF(COUNTA(Q12:Q18)=0,"",IF(OR(Q12="N",COUNTIF(Q13:Q18,"=N/A")=6),"N/A",IF(AND(Q12="Y",Q13="Met",Q14="Met",Q15="Met",COUNTIF(Q16:Q18,"=Met")&gt;=1),"Met","Not Met")))</f>
        <v/>
      </c>
      <c r="R11" s="432" t="str">
        <f t="shared" ref="R11" si="13">IF(COUNTA(R12:R18)=0,"",IF(OR(R12="N",COUNTIF(R13:R18,"=N/A")=6),"N/A",IF(AND(R12="Y",R13="Met",R14="Met",R15="Met",COUNTIF(R16:R18,"=Met")&gt;=1),"Met","Not Met")))</f>
        <v/>
      </c>
      <c r="S11" s="432" t="str">
        <f t="shared" ref="S11" si="14">IF(COUNTA(S12:S18)=0,"",IF(OR(S12="N",COUNTIF(S13:S18,"=N/A")=6),"N/A",IF(AND(S12="Y",S13="Met",S14="Met",S15="Met",COUNTIF(S16:S18,"=Met")&gt;=1),"Met","Not Met")))</f>
        <v/>
      </c>
      <c r="T11" s="432" t="str">
        <f t="shared" ref="T11" si="15">IF(COUNTA(T12:T18)=0,"",IF(OR(T12="N",COUNTIF(T13:T18,"=N/A")=6),"N/A",IF(AND(T12="Y",T13="Met",T14="Met",T15="Met",COUNTIF(T16:T18,"=Met")&gt;=1),"Met","Not Met")))</f>
        <v/>
      </c>
      <c r="U11" s="433" t="str">
        <f t="shared" ref="U11" si="16">IF(COUNTA(U12:U18)=0,"",IF(OR(U12="N",COUNTIF(U13:U18,"=N/A")=6),"N/A",IF(AND(U12="Y",U13="Met",U14="Met",U15="Met",COUNTIF(U16:U18,"=Met")&gt;=1),"Met","Not Met")))</f>
        <v/>
      </c>
      <c r="V11" s="431" t="str">
        <f t="shared" ref="V11" si="17">IF(COUNTA(V12:V18)=0,"",IF(OR(V12="N",COUNTIF(V13:V18,"=N/A")=6),"N/A",IF(AND(V12="Y",V13="Met",V14="Met",V15="Met",COUNTIF(V16:V18,"=Met")&gt;=1),"Met","Not Met")))</f>
        <v/>
      </c>
      <c r="W11" s="432" t="str">
        <f t="shared" ref="W11" si="18">IF(COUNTA(W12:W18)=0,"",IF(OR(W12="N",COUNTIF(W13:W18,"=N/A")=6),"N/A",IF(AND(W12="Y",W13="Met",W14="Met",W15="Met",COUNTIF(W16:W18,"=Met")&gt;=1),"Met","Not Met")))</f>
        <v/>
      </c>
      <c r="X11" s="432" t="str">
        <f t="shared" ref="X11" si="19">IF(COUNTA(X12:X18)=0,"",IF(OR(X12="N",COUNTIF(X13:X18,"=N/A")=6),"N/A",IF(AND(X12="Y",X13="Met",X14="Met",X15="Met",COUNTIF(X16:X18,"=Met")&gt;=1),"Met","Not Met")))</f>
        <v/>
      </c>
      <c r="Y11" s="432" t="str">
        <f t="shared" ref="Y11" si="20">IF(COUNTA(Y12:Y18)=0,"",IF(OR(Y12="N",COUNTIF(Y13:Y18,"=N/A")=6),"N/A",IF(AND(Y12="Y",Y13="Met",Y14="Met",Y15="Met",COUNTIF(Y16:Y18,"=Met")&gt;=1),"Met","Not Met")))</f>
        <v/>
      </c>
      <c r="Z11" s="432" t="str">
        <f t="shared" ref="Z11" si="21">IF(COUNTA(Z12:Z18)=0,"",IF(OR(Z12="N",COUNTIF(Z13:Z18,"=N/A")=6),"N/A",IF(AND(Z12="Y",Z13="Met",Z14="Met",Z15="Met",COUNTIF(Z16:Z18,"=Met")&gt;=1),"Met","Not Met")))</f>
        <v/>
      </c>
      <c r="AA11" s="434" t="str">
        <f t="shared" ref="AA11" si="22">IF(COUNTA(AA12:AA18)=0,"",IF(OR(AA12="N",COUNTIF(AA13:AA18,"=N/A")=6),"N/A",IF(AND(AA12="Y",AA13="Met",AA14="Met",AA15="Met",COUNTIF(AA16:AA18,"=Met")&gt;=1),"Met","Not Met")))</f>
        <v/>
      </c>
      <c r="AB11" s="431" t="str">
        <f t="shared" ref="AB11" si="23">IF(COUNTA(AB12:AB18)=0,"",IF(OR(AB12="N",COUNTIF(AB13:AB18,"=N/A")=6),"N/A",IF(AND(AB12="Y",AB13="Met",AB14="Met",AB15="Met",COUNTIF(AB16:AB18,"=Met")&gt;=1),"Met","Not Met")))</f>
        <v/>
      </c>
      <c r="AC11" s="432" t="str">
        <f t="shared" ref="AC11" si="24">IF(COUNTA(AC12:AC18)=0,"",IF(OR(AC12="N",COUNTIF(AC13:AC18,"=N/A")=6),"N/A",IF(AND(AC12="Y",AC13="Met",AC14="Met",AC15="Met",COUNTIF(AC16:AC18,"=Met")&gt;=1),"Met","Not Met")))</f>
        <v/>
      </c>
      <c r="AD11" s="432" t="str">
        <f t="shared" ref="AD11" si="25">IF(COUNTA(AD12:AD18)=0,"",IF(OR(AD12="N",COUNTIF(AD13:AD18,"=N/A")=6),"N/A",IF(AND(AD12="Y",AD13="Met",AD14="Met",AD15="Met",COUNTIF(AD16:AD18,"=Met")&gt;=1),"Met","Not Met")))</f>
        <v/>
      </c>
      <c r="AE11" s="432" t="str">
        <f t="shared" ref="AE11" si="26">IF(COUNTA(AE12:AE18)=0,"",IF(OR(AE12="N",COUNTIF(AE13:AE18,"=N/A")=6),"N/A",IF(AND(AE12="Y",AE13="Met",AE14="Met",AE15="Met",COUNTIF(AE16:AE18,"=Met")&gt;=1),"Met","Not Met")))</f>
        <v/>
      </c>
      <c r="AF11" s="432" t="str">
        <f t="shared" ref="AF11" si="27">IF(COUNTA(AF12:AF18)=0,"",IF(OR(AF12="N",COUNTIF(AF13:AF18,"=N/A")=6),"N/A",IF(AND(AF12="Y",AF13="Met",AF14="Met",AF15="Met",COUNTIF(AF16:AF18,"=Met")&gt;=1),"Met","Not Met")))</f>
        <v/>
      </c>
      <c r="AG11" s="433" t="str">
        <f t="shared" ref="AG11" si="28">IF(COUNTA(AG12:AG18)=0,"",IF(OR(AG12="N",COUNTIF(AG13:AG18,"=N/A")=6),"N/A",IF(AND(AG12="Y",AG13="Met",AG14="Met",AG15="Met",COUNTIF(AG16:AG18,"=Met")&gt;=1),"Met","Not Met")))</f>
        <v/>
      </c>
      <c r="AH11" s="431" t="str">
        <f t="shared" ref="AH11" si="29">IF(COUNTA(AH12:AH18)=0,"",IF(OR(AH12="N",COUNTIF(AH13:AH18,"=N/A")=6),"N/A",IF(AND(AH12="Y",AH13="Met",AH14="Met",AH15="Met",COUNTIF(AH16:AH18,"=Met")&gt;=1),"Met","Not Met")))</f>
        <v/>
      </c>
      <c r="AI11" s="432" t="str">
        <f t="shared" ref="AI11" si="30">IF(COUNTA(AI12:AI18)=0,"",IF(OR(AI12="N",COUNTIF(AI13:AI18,"=N/A")=6),"N/A",IF(AND(AI12="Y",AI13="Met",AI14="Met",AI15="Met",COUNTIF(AI16:AI18,"=Met")&gt;=1),"Met","Not Met")))</f>
        <v/>
      </c>
      <c r="AJ11" s="432" t="str">
        <f t="shared" ref="AJ11" si="31">IF(COUNTA(AJ12:AJ18)=0,"",IF(OR(AJ12="N",COUNTIF(AJ13:AJ18,"=N/A")=6),"N/A",IF(AND(AJ12="Y",AJ13="Met",AJ14="Met",AJ15="Met",COUNTIF(AJ16:AJ18,"=Met")&gt;=1),"Met","Not Met")))</f>
        <v/>
      </c>
      <c r="AK11" s="432" t="str">
        <f t="shared" ref="AK11" si="32">IF(COUNTA(AK12:AK18)=0,"",IF(OR(AK12="N",COUNTIF(AK13:AK18,"=N/A")=6),"N/A",IF(AND(AK12="Y",AK13="Met",AK14="Met",AK15="Met",COUNTIF(AK16:AK18,"=Met")&gt;=1),"Met","Not Met")))</f>
        <v/>
      </c>
      <c r="AL11" s="432" t="str">
        <f t="shared" ref="AL11" si="33">IF(COUNTA(AL12:AL18)=0,"",IF(OR(AL12="N",COUNTIF(AL13:AL18,"=N/A")=6),"N/A",IF(AND(AL12="Y",AL13="Met",AL14="Met",AL15="Met",COUNTIF(AL16:AL18,"=Met")&gt;=1),"Met","Not Met")))</f>
        <v/>
      </c>
      <c r="AM11" s="434" t="str">
        <f t="shared" ref="AM11" si="34">IF(COUNTA(AM12:AM18)=0,"",IF(OR(AM12="N",COUNTIF(AM13:AM18,"=N/A")=6),"N/A",IF(AND(AM12="Y",AM13="Met",AM14="Met",AM15="Met",COUNTIF(AM16:AM18,"=Met")&gt;=1),"Met","Not Met")))</f>
        <v/>
      </c>
      <c r="AN11" s="431" t="str">
        <f t="shared" ref="AN11" si="35">IF(COUNTA(AN12:AN18)=0,"",IF(OR(AN12="N",COUNTIF(AN13:AN18,"=N/A")=6),"N/A",IF(AND(AN12="Y",AN13="Met",AN14="Met",AN15="Met",COUNTIF(AN16:AN18,"=Met")&gt;=1),"Met","Not Met")))</f>
        <v/>
      </c>
      <c r="AO11" s="432" t="str">
        <f t="shared" ref="AO11" si="36">IF(COUNTA(AO12:AO18)=0,"",IF(OR(AO12="N",COUNTIF(AO13:AO18,"=N/A")=6),"N/A",IF(AND(AO12="Y",AO13="Met",AO14="Met",AO15="Met",COUNTIF(AO16:AO18,"=Met")&gt;=1),"Met","Not Met")))</f>
        <v/>
      </c>
      <c r="AP11" s="432" t="str">
        <f t="shared" ref="AP11" si="37">IF(COUNTA(AP12:AP18)=0,"",IF(OR(AP12="N",COUNTIF(AP13:AP18,"=N/A")=6),"N/A",IF(AND(AP12="Y",AP13="Met",AP14="Met",AP15="Met",COUNTIF(AP16:AP18,"=Met")&gt;=1),"Met","Not Met")))</f>
        <v/>
      </c>
      <c r="AQ11" s="432" t="str">
        <f t="shared" ref="AQ11" si="38">IF(COUNTA(AQ12:AQ18)=0,"",IF(OR(AQ12="N",COUNTIF(AQ13:AQ18,"=N/A")=6),"N/A",IF(AND(AQ12="Y",AQ13="Met",AQ14="Met",AQ15="Met",COUNTIF(AQ16:AQ18,"=Met")&gt;=1),"Met","Not Met")))</f>
        <v/>
      </c>
      <c r="AR11" s="432" t="str">
        <f t="shared" ref="AR11" si="39">IF(COUNTA(AR12:AR18)=0,"",IF(OR(AR12="N",COUNTIF(AR13:AR18,"=N/A")=6),"N/A",IF(AND(AR12="Y",AR13="Met",AR14="Met",AR15="Met",COUNTIF(AR16:AR18,"=Met")&gt;=1),"Met","Not Met")))</f>
        <v/>
      </c>
      <c r="AS11" s="433" t="str">
        <f t="shared" ref="AS11" si="40">IF(COUNTA(AS12:AS18)=0,"",IF(OR(AS12="N",COUNTIF(AS13:AS18,"=N/A")=6),"N/A",IF(AND(AS12="Y",AS13="Met",AS14="Met",AS15="Met",COUNTIF(AS16:AS18,"=Met")&gt;=1),"Met","Not Met")))</f>
        <v/>
      </c>
      <c r="AT11" s="431" t="str">
        <f t="shared" ref="AT11" si="41">IF(COUNTA(AT12:AT18)=0,"",IF(OR(AT12="N",COUNTIF(AT13:AT18,"=N/A")=6),"N/A",IF(AND(AT12="Y",AT13="Met",AT14="Met",AT15="Met",COUNTIF(AT16:AT18,"=Met")&gt;=1),"Met","Not Met")))</f>
        <v/>
      </c>
      <c r="AU11" s="432" t="str">
        <f t="shared" ref="AU11" si="42">IF(COUNTA(AU12:AU18)=0,"",IF(OR(AU12="N",COUNTIF(AU13:AU18,"=N/A")=6),"N/A",IF(AND(AU12="Y",AU13="Met",AU14="Met",AU15="Met",COUNTIF(AU16:AU18,"=Met")&gt;=1),"Met","Not Met")))</f>
        <v/>
      </c>
      <c r="AV11" s="432" t="str">
        <f t="shared" ref="AV11" si="43">IF(COUNTA(AV12:AV18)=0,"",IF(OR(AV12="N",COUNTIF(AV13:AV18,"=N/A")=6),"N/A",IF(AND(AV12="Y",AV13="Met",AV14="Met",AV15="Met",COUNTIF(AV16:AV18,"=Met")&gt;=1),"Met","Not Met")))</f>
        <v/>
      </c>
      <c r="AW11" s="432" t="str">
        <f t="shared" ref="AW11" si="44">IF(COUNTA(AW12:AW18)=0,"",IF(OR(AW12="N",COUNTIF(AW13:AW18,"=N/A")=6),"N/A",IF(AND(AW12="Y",AW13="Met",AW14="Met",AW15="Met",COUNTIF(AW16:AW18,"=Met")&gt;=1),"Met","Not Met")))</f>
        <v/>
      </c>
      <c r="AX11" s="432" t="str">
        <f t="shared" ref="AX11" si="45">IF(COUNTA(AX12:AX18)=0,"",IF(OR(AX12="N",COUNTIF(AX13:AX18,"=N/A")=6),"N/A",IF(AND(AX12="Y",AX13="Met",AX14="Met",AX15="Met",COUNTIF(AX16:AX18,"=Met")&gt;=1),"Met","Not Met")))</f>
        <v/>
      </c>
      <c r="AY11" s="434" t="str">
        <f t="shared" ref="AY11" si="46">IF(COUNTA(AY12:AY18)=0,"",IF(OR(AY12="N",COUNTIF(AY13:AY18,"=N/A")=6),"N/A",IF(AND(AY12="Y",AY13="Met",AY14="Met",AY15="Met",COUNTIF(AY16:AY18,"=Met")&gt;=1),"Met","Not Met")))</f>
        <v/>
      </c>
      <c r="AZ11" s="431" t="str">
        <f t="shared" ref="AZ11" si="47">IF(COUNTA(AZ12:AZ18)=0,"",IF(OR(AZ12="N",COUNTIF(AZ13:AZ18,"=N/A")=6),"N/A",IF(AND(AZ12="Y",AZ13="Met",AZ14="Met",AZ15="Met",COUNTIF(AZ16:AZ18,"=Met")&gt;=1),"Met","Not Met")))</f>
        <v/>
      </c>
      <c r="BA11" s="432" t="str">
        <f t="shared" ref="BA11" si="48">IF(COUNTA(BA12:BA18)=0,"",IF(OR(BA12="N",COUNTIF(BA13:BA18,"=N/A")=6),"N/A",IF(AND(BA12="Y",BA13="Met",BA14="Met",BA15="Met",COUNTIF(BA16:BA18,"=Met")&gt;=1),"Met","Not Met")))</f>
        <v/>
      </c>
      <c r="BB11" s="432" t="str">
        <f t="shared" ref="BB11" si="49">IF(COUNTA(BB12:BB18)=0,"",IF(OR(BB12="N",COUNTIF(BB13:BB18,"=N/A")=6),"N/A",IF(AND(BB12="Y",BB13="Met",BB14="Met",BB15="Met",COUNTIF(BB16:BB18,"=Met")&gt;=1),"Met","Not Met")))</f>
        <v/>
      </c>
      <c r="BC11" s="432" t="str">
        <f t="shared" ref="BC11" si="50">IF(COUNTA(BC12:BC18)=0,"",IF(OR(BC12="N",COUNTIF(BC13:BC18,"=N/A")=6),"N/A",IF(AND(BC12="Y",BC13="Met",BC14="Met",BC15="Met",COUNTIF(BC16:BC18,"=Met")&gt;=1),"Met","Not Met")))</f>
        <v/>
      </c>
      <c r="BD11" s="432" t="str">
        <f t="shared" ref="BD11" si="51">IF(COUNTA(BD12:BD18)=0,"",IF(OR(BD12="N",COUNTIF(BD13:BD18,"=N/A")=6),"N/A",IF(AND(BD12="Y",BD13="Met",BD14="Met",BD15="Met",COUNTIF(BD16:BD18,"=Met")&gt;=1),"Met","Not Met")))</f>
        <v/>
      </c>
      <c r="BE11" s="433" t="str">
        <f t="shared" ref="BE11" si="52">IF(COUNTA(BE12:BE18)=0,"",IF(OR(BE12="N",COUNTIF(BE13:BE18,"=N/A")=6),"N/A",IF(AND(BE12="Y",BE13="Met",BE14="Met",BE15="Met",COUNTIF(BE16:BE18,"=Met")&gt;=1),"Met","Not Met")))</f>
        <v/>
      </c>
      <c r="BF11" s="431" t="str">
        <f t="shared" ref="BF11" si="53">IF(COUNTA(BF12:BF18)=0,"",IF(OR(BF12="N",COUNTIF(BF13:BF18,"=N/A")=6),"N/A",IF(AND(BF12="Y",BF13="Met",BF14="Met",BF15="Met",COUNTIF(BF16:BF18,"=Met")&gt;=1),"Met","Not Met")))</f>
        <v/>
      </c>
      <c r="BG11" s="432" t="str">
        <f t="shared" ref="BG11" si="54">IF(COUNTA(BG12:BG18)=0,"",IF(OR(BG12="N",COUNTIF(BG13:BG18,"=N/A")=6),"N/A",IF(AND(BG12="Y",BG13="Met",BG14="Met",BG15="Met",COUNTIF(BG16:BG18,"=Met")&gt;=1),"Met","Not Met")))</f>
        <v/>
      </c>
      <c r="BH11" s="432" t="str">
        <f t="shared" ref="BH11" si="55">IF(COUNTA(BH12:BH18)=0,"",IF(OR(BH12="N",COUNTIF(BH13:BH18,"=N/A")=6),"N/A",IF(AND(BH12="Y",BH13="Met",BH14="Met",BH15="Met",COUNTIF(BH16:BH18,"=Met")&gt;=1),"Met","Not Met")))</f>
        <v/>
      </c>
      <c r="BI11" s="432" t="str">
        <f t="shared" ref="BI11" si="56">IF(COUNTA(BI12:BI18)=0,"",IF(OR(BI12="N",COUNTIF(BI13:BI18,"=N/A")=6),"N/A",IF(AND(BI12="Y",BI13="Met",BI14="Met",BI15="Met",COUNTIF(BI16:BI18,"=Met")&gt;=1),"Met","Not Met")))</f>
        <v/>
      </c>
      <c r="BJ11" s="432" t="str">
        <f t="shared" ref="BJ11" si="57">IF(COUNTA(BJ12:BJ18)=0,"",IF(OR(BJ12="N",COUNTIF(BJ13:BJ18,"=N/A")=6),"N/A",IF(AND(BJ12="Y",BJ13="Met",BJ14="Met",BJ15="Met",COUNTIF(BJ16:BJ18,"=Met")&gt;=1),"Met","Not Met")))</f>
        <v/>
      </c>
      <c r="BK11" s="434" t="str">
        <f t="shared" ref="BK11" si="58">IF(COUNTA(BK12:BK18)=0,"",IF(OR(BK12="N",COUNTIF(BK13:BK18,"=N/A")=6),"N/A",IF(AND(BK12="Y",BK13="Met",BK14="Met",BK15="Met",COUNTIF(BK16:BK18,"=Met")&gt;=1),"Met","Not Met")))</f>
        <v/>
      </c>
      <c r="BL11" s="431" t="str">
        <f t="shared" ref="BL11" si="59">IF(COUNTA(BL12:BL18)=0,"",IF(OR(BL12="N",COUNTIF(BL13:BL18,"=N/A")=6),"N/A",IF(AND(BL12="Y",BL13="Met",BL14="Met",BL15="Met",COUNTIF(BL16:BL18,"=Met")&gt;=1),"Met","Not Met")))</f>
        <v/>
      </c>
      <c r="BM11" s="432" t="str">
        <f t="shared" ref="BM11" si="60">IF(COUNTA(BM12:BM18)=0,"",IF(OR(BM12="N",COUNTIF(BM13:BM18,"=N/A")=6),"N/A",IF(AND(BM12="Y",BM13="Met",BM14="Met",BM15="Met",COUNTIF(BM16:BM18,"=Met")&gt;=1),"Met","Not Met")))</f>
        <v/>
      </c>
      <c r="BN11" s="432" t="str">
        <f t="shared" ref="BN11" si="61">IF(COUNTA(BN12:BN18)=0,"",IF(OR(BN12="N",COUNTIF(BN13:BN18,"=N/A")=6),"N/A",IF(AND(BN12="Y",BN13="Met",BN14="Met",BN15="Met",COUNTIF(BN16:BN18,"=Met")&gt;=1),"Met","Not Met")))</f>
        <v/>
      </c>
      <c r="BO11" s="432" t="str">
        <f t="shared" ref="BO11" si="62">IF(COUNTA(BO12:BO18)=0,"",IF(OR(BO12="N",COUNTIF(BO13:BO18,"=N/A")=6),"N/A",IF(AND(BO12="Y",BO13="Met",BO14="Met",BO15="Met",COUNTIF(BO16:BO18,"=Met")&gt;=1),"Met","Not Met")))</f>
        <v/>
      </c>
      <c r="BP11" s="432" t="str">
        <f t="shared" ref="BP11" si="63">IF(COUNTA(BP12:BP18)=0,"",IF(OR(BP12="N",COUNTIF(BP13:BP18,"=N/A")=6),"N/A",IF(AND(BP12="Y",BP13="Met",BP14="Met",BP15="Met",COUNTIF(BP16:BP18,"=Met")&gt;=1),"Met","Not Met")))</f>
        <v/>
      </c>
      <c r="BQ11" s="433" t="str">
        <f t="shared" ref="BQ11" si="64">IF(COUNTA(BQ12:BQ18)=0,"",IF(OR(BQ12="N",COUNTIF(BQ13:BQ18,"=N/A")=6),"N/A",IF(AND(BQ12="Y",BQ13="Met",BQ14="Met",BQ15="Met",COUNTIF(BQ16:BQ18,"=Met")&gt;=1),"Met","Not Met")))</f>
        <v/>
      </c>
      <c r="BR11" s="431" t="str">
        <f t="shared" ref="BR11" si="65">IF(COUNTA(BR12:BR18)=0,"",IF(OR(BR12="N",COUNTIF(BR13:BR18,"=N/A")=6),"N/A",IF(AND(BR12="Y",BR13="Met",BR14="Met",BR15="Met",COUNTIF(BR16:BR18,"=Met")&gt;=1),"Met","Not Met")))</f>
        <v/>
      </c>
      <c r="BS11" s="432" t="str">
        <f t="shared" ref="BS11" si="66">IF(COUNTA(BS12:BS18)=0,"",IF(OR(BS12="N",COUNTIF(BS13:BS18,"=N/A")=6),"N/A",IF(AND(BS12="Y",BS13="Met",BS14="Met",BS15="Met",COUNTIF(BS16:BS18,"=Met")&gt;=1),"Met","Not Met")))</f>
        <v/>
      </c>
      <c r="BT11" s="432" t="str">
        <f t="shared" ref="BT11" si="67">IF(COUNTA(BT12:BT18)=0,"",IF(OR(BT12="N",COUNTIF(BT13:BT18,"=N/A")=6),"N/A",IF(AND(BT12="Y",BT13="Met",BT14="Met",BT15="Met",COUNTIF(BT16:BT18,"=Met")&gt;=1),"Met","Not Met")))</f>
        <v/>
      </c>
      <c r="BU11" s="432" t="str">
        <f t="shared" ref="BU11" si="68">IF(COUNTA(BU12:BU18)=0,"",IF(OR(BU12="N",COUNTIF(BU13:BU18,"=N/A")=6),"N/A",IF(AND(BU12="Y",BU13="Met",BU14="Met",BU15="Met",COUNTIF(BU16:BU18,"=Met")&gt;=1),"Met","Not Met")))</f>
        <v/>
      </c>
      <c r="BV11" s="432" t="str">
        <f t="shared" ref="BV11" si="69">IF(COUNTA(BV12:BV18)=0,"",IF(OR(BV12="N",COUNTIF(BV13:BV18,"=N/A")=6),"N/A",IF(AND(BV12="Y",BV13="Met",BV14="Met",BV15="Met",COUNTIF(BV16:BV18,"=Met")&gt;=1),"Met","Not Met")))</f>
        <v/>
      </c>
      <c r="BW11" s="434" t="str">
        <f t="shared" ref="BW11" si="70">IF(COUNTA(BW12:BW18)=0,"",IF(OR(BW12="N",COUNTIF(BW13:BW18,"=N/A")=6),"N/A",IF(AND(BW12="Y",BW13="Met",BW14="Met",BW15="Met",COUNTIF(BW16:BW18,"=Met")&gt;=1),"Met","Not Met")))</f>
        <v/>
      </c>
      <c r="BX11" s="431" t="str">
        <f t="shared" ref="BX11" si="71">IF(COUNTA(BX12:BX18)=0,"",IF(OR(BX12="N",COUNTIF(BX13:BX18,"=N/A")=6),"N/A",IF(AND(BX12="Y",BX13="Met",BX14="Met",BX15="Met",COUNTIF(BX16:BX18,"=Met")&gt;=1),"Met","Not Met")))</f>
        <v/>
      </c>
      <c r="BY11" s="432" t="str">
        <f t="shared" ref="BY11" si="72">IF(COUNTA(BY12:BY18)=0,"",IF(OR(BY12="N",COUNTIF(BY13:BY18,"=N/A")=6),"N/A",IF(AND(BY12="Y",BY13="Met",BY14="Met",BY15="Met",COUNTIF(BY16:BY18,"=Met")&gt;=1),"Met","Not Met")))</f>
        <v/>
      </c>
      <c r="BZ11" s="432" t="str">
        <f t="shared" ref="BZ11" si="73">IF(COUNTA(BZ12:BZ18)=0,"",IF(OR(BZ12="N",COUNTIF(BZ13:BZ18,"=N/A")=6),"N/A",IF(AND(BZ12="Y",BZ13="Met",BZ14="Met",BZ15="Met",COUNTIF(BZ16:BZ18,"=Met")&gt;=1),"Met","Not Met")))</f>
        <v/>
      </c>
      <c r="CA11" s="432" t="str">
        <f t="shared" ref="CA11" si="74">IF(COUNTA(CA12:CA18)=0,"",IF(OR(CA12="N",COUNTIF(CA13:CA18,"=N/A")=6),"N/A",IF(AND(CA12="Y",CA13="Met",CA14="Met",CA15="Met",COUNTIF(CA16:CA18,"=Met")&gt;=1),"Met","Not Met")))</f>
        <v/>
      </c>
      <c r="CB11" s="432" t="str">
        <f t="shared" ref="CB11" si="75">IF(COUNTA(CB12:CB18)=0,"",IF(OR(CB12="N",COUNTIF(CB13:CB18,"=N/A")=6),"N/A",IF(AND(CB12="Y",CB13="Met",CB14="Met",CB15="Met",COUNTIF(CB16:CB18,"=Met")&gt;=1),"Met","Not Met")))</f>
        <v/>
      </c>
      <c r="CC11" s="433" t="str">
        <f t="shared" ref="CC11" si="76">IF(COUNTA(CC12:CC18)=0,"",IF(OR(CC12="N",COUNTIF(CC13:CC18,"=N/A")=6),"N/A",IF(AND(CC12="Y",CC13="Met",CC14="Met",CC15="Met",COUNTIF(CC16:CC18,"=Met")&gt;=1),"Met","Not Met")))</f>
        <v/>
      </c>
      <c r="CD11" s="431" t="str">
        <f t="shared" ref="CD11" si="77">IF(COUNTA(CD12:CD18)=0,"",IF(OR(CD12="N",COUNTIF(CD13:CD18,"=N/A")=6),"N/A",IF(AND(CD12="Y",CD13="Met",CD14="Met",CD15="Met",COUNTIF(CD16:CD18,"=Met")&gt;=1),"Met","Not Met")))</f>
        <v/>
      </c>
      <c r="CE11" s="432" t="str">
        <f t="shared" ref="CE11" si="78">IF(COUNTA(CE12:CE18)=0,"",IF(OR(CE12="N",COUNTIF(CE13:CE18,"=N/A")=6),"N/A",IF(AND(CE12="Y",CE13="Met",CE14="Met",CE15="Met",COUNTIF(CE16:CE18,"=Met")&gt;=1),"Met","Not Met")))</f>
        <v/>
      </c>
      <c r="CF11" s="432" t="str">
        <f t="shared" ref="CF11" si="79">IF(COUNTA(CF12:CF18)=0,"",IF(OR(CF12="N",COUNTIF(CF13:CF18,"=N/A")=6),"N/A",IF(AND(CF12="Y",CF13="Met",CF14="Met",CF15="Met",COUNTIF(CF16:CF18,"=Met")&gt;=1),"Met","Not Met")))</f>
        <v/>
      </c>
      <c r="CG11" s="432" t="str">
        <f t="shared" ref="CG11" si="80">IF(COUNTA(CG12:CG18)=0,"",IF(OR(CG12="N",COUNTIF(CG13:CG18,"=N/A")=6),"N/A",IF(AND(CG12="Y",CG13="Met",CG14="Met",CG15="Met",COUNTIF(CG16:CG18,"=Met")&gt;=1),"Met","Not Met")))</f>
        <v/>
      </c>
      <c r="CH11" s="432" t="str">
        <f t="shared" ref="CH11" si="81">IF(COUNTA(CH12:CH18)=0,"",IF(OR(CH12="N",COUNTIF(CH13:CH18,"=N/A")=6),"N/A",IF(AND(CH12="Y",CH13="Met",CH14="Met",CH15="Met",COUNTIF(CH16:CH18,"=Met")&gt;=1),"Met","Not Met")))</f>
        <v/>
      </c>
      <c r="CI11" s="434" t="str">
        <f t="shared" ref="CI11" si="82">IF(COUNTA(CI12:CI18)=0,"",IF(OR(CI12="N",COUNTIF(CI13:CI18,"=N/A")=6),"N/A",IF(AND(CI12="Y",CI13="Met",CI14="Met",CI15="Met",COUNTIF(CI16:CI18,"=Met")&gt;=1),"Met","Not Met")))</f>
        <v/>
      </c>
      <c r="CJ11" s="431" t="str">
        <f t="shared" ref="CJ11" si="83">IF(COUNTA(CJ12:CJ18)=0,"",IF(OR(CJ12="N",COUNTIF(CJ13:CJ18,"=N/A")=6),"N/A",IF(AND(CJ12="Y",CJ13="Met",CJ14="Met",CJ15="Met",COUNTIF(CJ16:CJ18,"=Met")&gt;=1),"Met","Not Met")))</f>
        <v/>
      </c>
      <c r="CK11" s="432" t="str">
        <f t="shared" ref="CK11" si="84">IF(COUNTA(CK12:CK18)=0,"",IF(OR(CK12="N",COUNTIF(CK13:CK18,"=N/A")=6),"N/A",IF(AND(CK12="Y",CK13="Met",CK14="Met",CK15="Met",COUNTIF(CK16:CK18,"=Met")&gt;=1),"Met","Not Met")))</f>
        <v/>
      </c>
      <c r="CL11" s="432" t="str">
        <f t="shared" ref="CL11" si="85">IF(COUNTA(CL12:CL18)=0,"",IF(OR(CL12="N",COUNTIF(CL13:CL18,"=N/A")=6),"N/A",IF(AND(CL12="Y",CL13="Met",CL14="Met",CL15="Met",COUNTIF(CL16:CL18,"=Met")&gt;=1),"Met","Not Met")))</f>
        <v/>
      </c>
      <c r="CM11" s="432" t="str">
        <f t="shared" ref="CM11" si="86">IF(COUNTA(CM12:CM18)=0,"",IF(OR(CM12="N",COUNTIF(CM13:CM18,"=N/A")=6),"N/A",IF(AND(CM12="Y",CM13="Met",CM14="Met",CM15="Met",COUNTIF(CM16:CM18,"=Met")&gt;=1),"Met","Not Met")))</f>
        <v/>
      </c>
      <c r="CN11" s="432" t="str">
        <f t="shared" ref="CN11" si="87">IF(COUNTA(CN12:CN18)=0,"",IF(OR(CN12="N",COUNTIF(CN13:CN18,"=N/A")=6),"N/A",IF(AND(CN12="Y",CN13="Met",CN14="Met",CN15="Met",COUNTIF(CN16:CN18,"=Met")&gt;=1),"Met","Not Met")))</f>
        <v/>
      </c>
      <c r="CO11" s="435" t="str">
        <f t="shared" ref="CO11" si="88">IF(COUNTA(CO12:CO18)=0,"",IF(OR(CO12="N",COUNTIF(CO13:CO18,"=N/A")=6),"N/A",IF(AND(CO12="Y",CO13="Met",CO14="Met",CO15="Met",COUNTIF(CO16:CO18,"=Met")&gt;=1),"Met","Not Met")))</f>
        <v/>
      </c>
    </row>
    <row r="12" spans="1:93" ht="13.5" thickTop="1">
      <c r="A12" s="700"/>
      <c r="B12" s="422">
        <v>1</v>
      </c>
      <c r="C12" s="423" t="s">
        <v>345</v>
      </c>
      <c r="D12" s="436"/>
      <c r="E12" s="437"/>
      <c r="F12" s="437"/>
      <c r="G12" s="437"/>
      <c r="H12" s="437"/>
      <c r="I12" s="438"/>
      <c r="J12" s="436"/>
      <c r="K12" s="437"/>
      <c r="L12" s="437"/>
      <c r="M12" s="437"/>
      <c r="N12" s="437"/>
      <c r="O12" s="439"/>
      <c r="P12" s="440"/>
      <c r="Q12" s="441"/>
      <c r="R12" s="441"/>
      <c r="S12" s="441"/>
      <c r="T12" s="441"/>
      <c r="U12" s="442"/>
      <c r="V12" s="440"/>
      <c r="W12" s="441"/>
      <c r="X12" s="441"/>
      <c r="Y12" s="441"/>
      <c r="Z12" s="441"/>
      <c r="AA12" s="443"/>
      <c r="AB12" s="440"/>
      <c r="AC12" s="441"/>
      <c r="AD12" s="441"/>
      <c r="AE12" s="441"/>
      <c r="AF12" s="441"/>
      <c r="AG12" s="442"/>
      <c r="AH12" s="440"/>
      <c r="AI12" s="441"/>
      <c r="AJ12" s="441"/>
      <c r="AK12" s="441"/>
      <c r="AL12" s="441"/>
      <c r="AM12" s="443"/>
      <c r="AN12" s="440"/>
      <c r="AO12" s="441"/>
      <c r="AP12" s="441"/>
      <c r="AQ12" s="441"/>
      <c r="AR12" s="441"/>
      <c r="AS12" s="442"/>
      <c r="AT12" s="440"/>
      <c r="AU12" s="441"/>
      <c r="AV12" s="441"/>
      <c r="AW12" s="441"/>
      <c r="AX12" s="441"/>
      <c r="AY12" s="443"/>
      <c r="AZ12" s="440"/>
      <c r="BA12" s="441"/>
      <c r="BB12" s="441"/>
      <c r="BC12" s="441"/>
      <c r="BD12" s="441"/>
      <c r="BE12" s="442"/>
      <c r="BF12" s="440"/>
      <c r="BG12" s="441"/>
      <c r="BH12" s="441"/>
      <c r="BI12" s="441"/>
      <c r="BJ12" s="441"/>
      <c r="BK12" s="443"/>
      <c r="BL12" s="440"/>
      <c r="BM12" s="441"/>
      <c r="BN12" s="441"/>
      <c r="BO12" s="441"/>
      <c r="BP12" s="441"/>
      <c r="BQ12" s="442"/>
      <c r="BR12" s="440"/>
      <c r="BS12" s="441"/>
      <c r="BT12" s="441"/>
      <c r="BU12" s="441"/>
      <c r="BV12" s="441"/>
      <c r="BW12" s="443"/>
      <c r="BX12" s="440"/>
      <c r="BY12" s="441"/>
      <c r="BZ12" s="441"/>
      <c r="CA12" s="441"/>
      <c r="CB12" s="441"/>
      <c r="CC12" s="442"/>
      <c r="CD12" s="440"/>
      <c r="CE12" s="441"/>
      <c r="CF12" s="441"/>
      <c r="CG12" s="441"/>
      <c r="CH12" s="441"/>
      <c r="CI12" s="443"/>
      <c r="CJ12" s="440"/>
      <c r="CK12" s="441"/>
      <c r="CL12" s="441"/>
      <c r="CM12" s="441"/>
      <c r="CN12" s="441"/>
      <c r="CO12" s="443"/>
    </row>
    <row r="13" spans="1:93">
      <c r="A13" s="700"/>
      <c r="B13" s="138">
        <v>2</v>
      </c>
      <c r="C13" s="295" t="s">
        <v>325</v>
      </c>
      <c r="D13" s="194"/>
      <c r="E13" s="78"/>
      <c r="F13" s="78"/>
      <c r="G13" s="78"/>
      <c r="H13" s="78"/>
      <c r="I13" s="187"/>
      <c r="J13" s="194"/>
      <c r="K13" s="78"/>
      <c r="L13" s="78"/>
      <c r="M13" s="78"/>
      <c r="N13" s="78"/>
      <c r="O13" s="195"/>
      <c r="P13" s="192"/>
      <c r="Q13" s="79"/>
      <c r="R13" s="79"/>
      <c r="S13" s="79"/>
      <c r="T13" s="79"/>
      <c r="U13" s="196"/>
      <c r="V13" s="192"/>
      <c r="W13" s="79"/>
      <c r="X13" s="79"/>
      <c r="Y13" s="79"/>
      <c r="Z13" s="79"/>
      <c r="AA13" s="193"/>
      <c r="AB13" s="192"/>
      <c r="AC13" s="79"/>
      <c r="AD13" s="79"/>
      <c r="AE13" s="79"/>
      <c r="AF13" s="79"/>
      <c r="AG13" s="196"/>
      <c r="AH13" s="192"/>
      <c r="AI13" s="79"/>
      <c r="AJ13" s="79"/>
      <c r="AK13" s="79"/>
      <c r="AL13" s="79"/>
      <c r="AM13" s="193"/>
      <c r="AN13" s="192"/>
      <c r="AO13" s="79"/>
      <c r="AP13" s="79"/>
      <c r="AQ13" s="79"/>
      <c r="AR13" s="79"/>
      <c r="AS13" s="196"/>
      <c r="AT13" s="192"/>
      <c r="AU13" s="79"/>
      <c r="AV13" s="79"/>
      <c r="AW13" s="79"/>
      <c r="AX13" s="79"/>
      <c r="AY13" s="193"/>
      <c r="AZ13" s="192"/>
      <c r="BA13" s="79"/>
      <c r="BB13" s="79"/>
      <c r="BC13" s="79"/>
      <c r="BD13" s="79"/>
      <c r="BE13" s="196"/>
      <c r="BF13" s="192"/>
      <c r="BG13" s="79"/>
      <c r="BH13" s="79"/>
      <c r="BI13" s="79"/>
      <c r="BJ13" s="79"/>
      <c r="BK13" s="193"/>
      <c r="BL13" s="192"/>
      <c r="BM13" s="79"/>
      <c r="BN13" s="79"/>
      <c r="BO13" s="79"/>
      <c r="BP13" s="79"/>
      <c r="BQ13" s="196"/>
      <c r="BR13" s="192"/>
      <c r="BS13" s="79"/>
      <c r="BT13" s="79"/>
      <c r="BU13" s="79"/>
      <c r="BV13" s="79"/>
      <c r="BW13" s="193"/>
      <c r="BX13" s="192"/>
      <c r="BY13" s="79"/>
      <c r="BZ13" s="79"/>
      <c r="CA13" s="79"/>
      <c r="CB13" s="79"/>
      <c r="CC13" s="196"/>
      <c r="CD13" s="192"/>
      <c r="CE13" s="79"/>
      <c r="CF13" s="79"/>
      <c r="CG13" s="79"/>
      <c r="CH13" s="79"/>
      <c r="CI13" s="193"/>
      <c r="CJ13" s="192"/>
      <c r="CK13" s="79"/>
      <c r="CL13" s="79"/>
      <c r="CM13" s="79"/>
      <c r="CN13" s="79"/>
      <c r="CO13" s="383"/>
    </row>
    <row r="14" spans="1:93" ht="25.5">
      <c r="A14" s="700"/>
      <c r="B14" s="138">
        <v>3</v>
      </c>
      <c r="C14" s="295" t="s">
        <v>328</v>
      </c>
      <c r="D14" s="194"/>
      <c r="E14" s="78"/>
      <c r="F14" s="78"/>
      <c r="G14" s="78"/>
      <c r="H14" s="78"/>
      <c r="I14" s="187"/>
      <c r="J14" s="194"/>
      <c r="K14" s="78"/>
      <c r="L14" s="78"/>
      <c r="M14" s="78"/>
      <c r="N14" s="78"/>
      <c r="O14" s="195"/>
      <c r="P14" s="192"/>
      <c r="Q14" s="79"/>
      <c r="R14" s="79"/>
      <c r="S14" s="79"/>
      <c r="T14" s="79"/>
      <c r="U14" s="196"/>
      <c r="V14" s="192"/>
      <c r="W14" s="79"/>
      <c r="X14" s="79"/>
      <c r="Y14" s="79"/>
      <c r="Z14" s="79"/>
      <c r="AA14" s="193"/>
      <c r="AB14" s="192"/>
      <c r="AC14" s="79"/>
      <c r="AD14" s="79"/>
      <c r="AE14" s="79"/>
      <c r="AF14" s="79"/>
      <c r="AG14" s="196"/>
      <c r="AH14" s="192"/>
      <c r="AI14" s="79"/>
      <c r="AJ14" s="79"/>
      <c r="AK14" s="79"/>
      <c r="AL14" s="79"/>
      <c r="AM14" s="193"/>
      <c r="AN14" s="192"/>
      <c r="AO14" s="79"/>
      <c r="AP14" s="79"/>
      <c r="AQ14" s="79"/>
      <c r="AR14" s="79"/>
      <c r="AS14" s="196"/>
      <c r="AT14" s="192"/>
      <c r="AU14" s="79"/>
      <c r="AV14" s="79"/>
      <c r="AW14" s="79"/>
      <c r="AX14" s="79"/>
      <c r="AY14" s="193"/>
      <c r="AZ14" s="192"/>
      <c r="BA14" s="79"/>
      <c r="BB14" s="79"/>
      <c r="BC14" s="79"/>
      <c r="BD14" s="79"/>
      <c r="BE14" s="196"/>
      <c r="BF14" s="192"/>
      <c r="BG14" s="79"/>
      <c r="BH14" s="79"/>
      <c r="BI14" s="79"/>
      <c r="BJ14" s="79"/>
      <c r="BK14" s="193"/>
      <c r="BL14" s="192"/>
      <c r="BM14" s="79"/>
      <c r="BN14" s="79"/>
      <c r="BO14" s="79"/>
      <c r="BP14" s="79"/>
      <c r="BQ14" s="196"/>
      <c r="BR14" s="192"/>
      <c r="BS14" s="79"/>
      <c r="BT14" s="79"/>
      <c r="BU14" s="79"/>
      <c r="BV14" s="79"/>
      <c r="BW14" s="193"/>
      <c r="BX14" s="192"/>
      <c r="BY14" s="79"/>
      <c r="BZ14" s="79"/>
      <c r="CA14" s="79"/>
      <c r="CB14" s="79"/>
      <c r="CC14" s="196"/>
      <c r="CD14" s="192"/>
      <c r="CE14" s="79"/>
      <c r="CF14" s="79"/>
      <c r="CG14" s="79"/>
      <c r="CH14" s="79"/>
      <c r="CI14" s="193"/>
      <c r="CJ14" s="192"/>
      <c r="CK14" s="79"/>
      <c r="CL14" s="79"/>
      <c r="CM14" s="79"/>
      <c r="CN14" s="79"/>
      <c r="CO14" s="383"/>
    </row>
    <row r="15" spans="1:93" ht="51">
      <c r="A15" s="700"/>
      <c r="B15" s="138">
        <v>4</v>
      </c>
      <c r="C15" s="295" t="s">
        <v>332</v>
      </c>
      <c r="D15" s="194"/>
      <c r="E15" s="78"/>
      <c r="F15" s="78"/>
      <c r="G15" s="78"/>
      <c r="H15" s="78"/>
      <c r="I15" s="187"/>
      <c r="J15" s="194"/>
      <c r="K15" s="78"/>
      <c r="L15" s="78"/>
      <c r="M15" s="78"/>
      <c r="N15" s="78"/>
      <c r="O15" s="195"/>
      <c r="P15" s="192"/>
      <c r="Q15" s="79"/>
      <c r="R15" s="79"/>
      <c r="S15" s="79"/>
      <c r="T15" s="79"/>
      <c r="U15" s="196"/>
      <c r="V15" s="192"/>
      <c r="W15" s="79"/>
      <c r="X15" s="79"/>
      <c r="Y15" s="79"/>
      <c r="Z15" s="79"/>
      <c r="AA15" s="193"/>
      <c r="AB15" s="192"/>
      <c r="AC15" s="79"/>
      <c r="AD15" s="79"/>
      <c r="AE15" s="79"/>
      <c r="AF15" s="79"/>
      <c r="AG15" s="196"/>
      <c r="AH15" s="192"/>
      <c r="AI15" s="79"/>
      <c r="AJ15" s="79"/>
      <c r="AK15" s="79"/>
      <c r="AL15" s="79"/>
      <c r="AM15" s="193"/>
      <c r="AN15" s="192"/>
      <c r="AO15" s="79"/>
      <c r="AP15" s="79"/>
      <c r="AQ15" s="79"/>
      <c r="AR15" s="79"/>
      <c r="AS15" s="196"/>
      <c r="AT15" s="192"/>
      <c r="AU15" s="79"/>
      <c r="AV15" s="79"/>
      <c r="AW15" s="79"/>
      <c r="AX15" s="79"/>
      <c r="AY15" s="193"/>
      <c r="AZ15" s="192"/>
      <c r="BA15" s="79"/>
      <c r="BB15" s="79"/>
      <c r="BC15" s="79"/>
      <c r="BD15" s="79"/>
      <c r="BE15" s="196"/>
      <c r="BF15" s="192"/>
      <c r="BG15" s="79"/>
      <c r="BH15" s="79"/>
      <c r="BI15" s="79"/>
      <c r="BJ15" s="79"/>
      <c r="BK15" s="193"/>
      <c r="BL15" s="192"/>
      <c r="BM15" s="79"/>
      <c r="BN15" s="79"/>
      <c r="BO15" s="79"/>
      <c r="BP15" s="79"/>
      <c r="BQ15" s="196"/>
      <c r="BR15" s="192"/>
      <c r="BS15" s="79"/>
      <c r="BT15" s="79"/>
      <c r="BU15" s="79"/>
      <c r="BV15" s="79"/>
      <c r="BW15" s="193"/>
      <c r="BX15" s="192"/>
      <c r="BY15" s="79"/>
      <c r="BZ15" s="79"/>
      <c r="CA15" s="79"/>
      <c r="CB15" s="79"/>
      <c r="CC15" s="196"/>
      <c r="CD15" s="192"/>
      <c r="CE15" s="79"/>
      <c r="CF15" s="79"/>
      <c r="CG15" s="79"/>
      <c r="CH15" s="79"/>
      <c r="CI15" s="193"/>
      <c r="CJ15" s="192"/>
      <c r="CK15" s="79"/>
      <c r="CL15" s="79"/>
      <c r="CM15" s="79"/>
      <c r="CN15" s="79"/>
      <c r="CO15" s="383"/>
    </row>
    <row r="16" spans="1:93" ht="38.25">
      <c r="A16" s="700"/>
      <c r="B16" s="138">
        <v>5</v>
      </c>
      <c r="C16" s="295" t="s">
        <v>333</v>
      </c>
      <c r="D16" s="194"/>
      <c r="E16" s="78"/>
      <c r="F16" s="78"/>
      <c r="G16" s="78"/>
      <c r="H16" s="78"/>
      <c r="I16" s="187"/>
      <c r="J16" s="194"/>
      <c r="K16" s="78"/>
      <c r="L16" s="78"/>
      <c r="M16" s="78"/>
      <c r="N16" s="78"/>
      <c r="O16" s="195"/>
      <c r="P16" s="192"/>
      <c r="Q16" s="79"/>
      <c r="R16" s="79"/>
      <c r="S16" s="79"/>
      <c r="T16" s="79"/>
      <c r="U16" s="196"/>
      <c r="V16" s="192"/>
      <c r="W16" s="79"/>
      <c r="X16" s="79"/>
      <c r="Y16" s="79"/>
      <c r="Z16" s="79"/>
      <c r="AA16" s="193"/>
      <c r="AB16" s="192"/>
      <c r="AC16" s="79"/>
      <c r="AD16" s="79"/>
      <c r="AE16" s="79"/>
      <c r="AF16" s="79"/>
      <c r="AG16" s="196"/>
      <c r="AH16" s="192"/>
      <c r="AI16" s="79"/>
      <c r="AJ16" s="79"/>
      <c r="AK16" s="79"/>
      <c r="AL16" s="79"/>
      <c r="AM16" s="193"/>
      <c r="AN16" s="192"/>
      <c r="AO16" s="79"/>
      <c r="AP16" s="79"/>
      <c r="AQ16" s="79"/>
      <c r="AR16" s="79"/>
      <c r="AS16" s="196"/>
      <c r="AT16" s="192"/>
      <c r="AU16" s="79"/>
      <c r="AV16" s="79"/>
      <c r="AW16" s="79"/>
      <c r="AX16" s="79"/>
      <c r="AY16" s="193"/>
      <c r="AZ16" s="192"/>
      <c r="BA16" s="79"/>
      <c r="BB16" s="79"/>
      <c r="BC16" s="79"/>
      <c r="BD16" s="79"/>
      <c r="BE16" s="196"/>
      <c r="BF16" s="192"/>
      <c r="BG16" s="79"/>
      <c r="BH16" s="79"/>
      <c r="BI16" s="79"/>
      <c r="BJ16" s="79"/>
      <c r="BK16" s="193"/>
      <c r="BL16" s="192"/>
      <c r="BM16" s="79"/>
      <c r="BN16" s="79"/>
      <c r="BO16" s="79"/>
      <c r="BP16" s="79"/>
      <c r="BQ16" s="196"/>
      <c r="BR16" s="192"/>
      <c r="BS16" s="79"/>
      <c r="BT16" s="79"/>
      <c r="BU16" s="79"/>
      <c r="BV16" s="79"/>
      <c r="BW16" s="193"/>
      <c r="BX16" s="192"/>
      <c r="BY16" s="79"/>
      <c r="BZ16" s="79"/>
      <c r="CA16" s="79"/>
      <c r="CB16" s="79"/>
      <c r="CC16" s="196"/>
      <c r="CD16" s="192"/>
      <c r="CE16" s="79"/>
      <c r="CF16" s="79"/>
      <c r="CG16" s="79"/>
      <c r="CH16" s="79"/>
      <c r="CI16" s="193"/>
      <c r="CJ16" s="192"/>
      <c r="CK16" s="79"/>
      <c r="CL16" s="79"/>
      <c r="CM16" s="79"/>
      <c r="CN16" s="79"/>
      <c r="CO16" s="383"/>
    </row>
    <row r="17" spans="1:93">
      <c r="A17" s="700"/>
      <c r="B17" s="138">
        <v>6</v>
      </c>
      <c r="C17" s="295" t="s">
        <v>334</v>
      </c>
      <c r="D17" s="194"/>
      <c r="E17" s="78"/>
      <c r="F17" s="78"/>
      <c r="G17" s="78"/>
      <c r="H17" s="78"/>
      <c r="I17" s="187"/>
      <c r="J17" s="194"/>
      <c r="K17" s="78"/>
      <c r="L17" s="78"/>
      <c r="M17" s="78"/>
      <c r="N17" s="78"/>
      <c r="O17" s="195"/>
      <c r="P17" s="192"/>
      <c r="Q17" s="79"/>
      <c r="R17" s="79"/>
      <c r="S17" s="79"/>
      <c r="T17" s="79"/>
      <c r="U17" s="196"/>
      <c r="V17" s="192"/>
      <c r="W17" s="79"/>
      <c r="X17" s="79"/>
      <c r="Y17" s="79"/>
      <c r="Z17" s="79"/>
      <c r="AA17" s="193"/>
      <c r="AB17" s="192"/>
      <c r="AC17" s="79"/>
      <c r="AD17" s="79"/>
      <c r="AE17" s="79"/>
      <c r="AF17" s="79"/>
      <c r="AG17" s="196"/>
      <c r="AH17" s="192"/>
      <c r="AI17" s="79"/>
      <c r="AJ17" s="79"/>
      <c r="AK17" s="79"/>
      <c r="AL17" s="79"/>
      <c r="AM17" s="193"/>
      <c r="AN17" s="192"/>
      <c r="AO17" s="79"/>
      <c r="AP17" s="79"/>
      <c r="AQ17" s="79"/>
      <c r="AR17" s="79"/>
      <c r="AS17" s="196"/>
      <c r="AT17" s="192"/>
      <c r="AU17" s="79"/>
      <c r="AV17" s="79"/>
      <c r="AW17" s="79"/>
      <c r="AX17" s="79"/>
      <c r="AY17" s="193"/>
      <c r="AZ17" s="192"/>
      <c r="BA17" s="79"/>
      <c r="BB17" s="79"/>
      <c r="BC17" s="79"/>
      <c r="BD17" s="79"/>
      <c r="BE17" s="196"/>
      <c r="BF17" s="192"/>
      <c r="BG17" s="79"/>
      <c r="BH17" s="79"/>
      <c r="BI17" s="79"/>
      <c r="BJ17" s="79"/>
      <c r="BK17" s="193"/>
      <c r="BL17" s="192"/>
      <c r="BM17" s="79"/>
      <c r="BN17" s="79"/>
      <c r="BO17" s="79"/>
      <c r="BP17" s="79"/>
      <c r="BQ17" s="196"/>
      <c r="BR17" s="192"/>
      <c r="BS17" s="79"/>
      <c r="BT17" s="79"/>
      <c r="BU17" s="79"/>
      <c r="BV17" s="79"/>
      <c r="BW17" s="193"/>
      <c r="BX17" s="192"/>
      <c r="BY17" s="79"/>
      <c r="BZ17" s="79"/>
      <c r="CA17" s="79"/>
      <c r="CB17" s="79"/>
      <c r="CC17" s="196"/>
      <c r="CD17" s="192"/>
      <c r="CE17" s="79"/>
      <c r="CF17" s="79"/>
      <c r="CG17" s="79"/>
      <c r="CH17" s="79"/>
      <c r="CI17" s="193"/>
      <c r="CJ17" s="192"/>
      <c r="CK17" s="79"/>
      <c r="CL17" s="79"/>
      <c r="CM17" s="79"/>
      <c r="CN17" s="79"/>
      <c r="CO17" s="383"/>
    </row>
    <row r="18" spans="1:93" ht="39" thickBot="1">
      <c r="A18" s="701"/>
      <c r="B18" s="296">
        <v>7</v>
      </c>
      <c r="C18" s="298" t="s">
        <v>335</v>
      </c>
      <c r="D18" s="299"/>
      <c r="E18" s="300"/>
      <c r="F18" s="300"/>
      <c r="G18" s="300"/>
      <c r="H18" s="300"/>
      <c r="I18" s="301"/>
      <c r="J18" s="299"/>
      <c r="K18" s="300"/>
      <c r="L18" s="300"/>
      <c r="M18" s="300"/>
      <c r="N18" s="300"/>
      <c r="O18" s="302"/>
      <c r="P18" s="303"/>
      <c r="Q18" s="304"/>
      <c r="R18" s="304"/>
      <c r="S18" s="304"/>
      <c r="T18" s="304"/>
      <c r="U18" s="305"/>
      <c r="V18" s="303"/>
      <c r="W18" s="304"/>
      <c r="X18" s="304"/>
      <c r="Y18" s="304"/>
      <c r="Z18" s="304"/>
      <c r="AA18" s="306"/>
      <c r="AB18" s="303"/>
      <c r="AC18" s="304"/>
      <c r="AD18" s="304"/>
      <c r="AE18" s="304"/>
      <c r="AF18" s="304"/>
      <c r="AG18" s="305"/>
      <c r="AH18" s="303"/>
      <c r="AI18" s="304"/>
      <c r="AJ18" s="304"/>
      <c r="AK18" s="304"/>
      <c r="AL18" s="304"/>
      <c r="AM18" s="306"/>
      <c r="AN18" s="303"/>
      <c r="AO18" s="304"/>
      <c r="AP18" s="304"/>
      <c r="AQ18" s="304"/>
      <c r="AR18" s="304"/>
      <c r="AS18" s="305"/>
      <c r="AT18" s="303"/>
      <c r="AU18" s="304"/>
      <c r="AV18" s="304"/>
      <c r="AW18" s="304"/>
      <c r="AX18" s="304"/>
      <c r="AY18" s="306"/>
      <c r="AZ18" s="303"/>
      <c r="BA18" s="304"/>
      <c r="BB18" s="304"/>
      <c r="BC18" s="304"/>
      <c r="BD18" s="304"/>
      <c r="BE18" s="305"/>
      <c r="BF18" s="303"/>
      <c r="BG18" s="304"/>
      <c r="BH18" s="304"/>
      <c r="BI18" s="304"/>
      <c r="BJ18" s="304"/>
      <c r="BK18" s="306"/>
      <c r="BL18" s="303"/>
      <c r="BM18" s="304"/>
      <c r="BN18" s="304"/>
      <c r="BO18" s="304"/>
      <c r="BP18" s="304"/>
      <c r="BQ18" s="305"/>
      <c r="BR18" s="303"/>
      <c r="BS18" s="304"/>
      <c r="BT18" s="304"/>
      <c r="BU18" s="304"/>
      <c r="BV18" s="304"/>
      <c r="BW18" s="306"/>
      <c r="BX18" s="303"/>
      <c r="BY18" s="304"/>
      <c r="BZ18" s="304"/>
      <c r="CA18" s="304"/>
      <c r="CB18" s="304"/>
      <c r="CC18" s="305"/>
      <c r="CD18" s="303"/>
      <c r="CE18" s="304"/>
      <c r="CF18" s="304"/>
      <c r="CG18" s="304"/>
      <c r="CH18" s="304"/>
      <c r="CI18" s="306"/>
      <c r="CJ18" s="303"/>
      <c r="CK18" s="304"/>
      <c r="CL18" s="304"/>
      <c r="CM18" s="304"/>
      <c r="CN18" s="304"/>
      <c r="CO18" s="384"/>
    </row>
    <row r="19" spans="1:93" ht="24.95" customHeight="1" thickTop="1" thickBot="1">
      <c r="A19" s="699" t="s">
        <v>186</v>
      </c>
      <c r="B19" s="425" t="s">
        <v>342</v>
      </c>
      <c r="C19" s="424" t="s">
        <v>344</v>
      </c>
      <c r="D19" s="426" t="str">
        <f>IF(COUNTA(D20:D23)=0,"",IF(OR(D20="N",COUNTIF(D21:D23,"=N/A")=3),"N/A",IF(AND(D20="Y",D21="Met",D22="Met",D23="Met"),"Met","Not Met")))</f>
        <v/>
      </c>
      <c r="E19" s="427" t="str">
        <f t="shared" ref="E19:BP19" si="89">IF(COUNTA(E20:E23)=0,"",IF(OR(E20="N",COUNTIF(E21:E23,"=N/A")=3),"N/A",IF(AND(E20="Y",E21="Met",E22="Met",E23="Met"),"Met","Not Met")))</f>
        <v/>
      </c>
      <c r="F19" s="427" t="str">
        <f t="shared" si="89"/>
        <v/>
      </c>
      <c r="G19" s="427" t="str">
        <f t="shared" si="89"/>
        <v/>
      </c>
      <c r="H19" s="427" t="str">
        <f t="shared" si="89"/>
        <v/>
      </c>
      <c r="I19" s="428" t="str">
        <f t="shared" si="89"/>
        <v/>
      </c>
      <c r="J19" s="429" t="str">
        <f t="shared" si="89"/>
        <v/>
      </c>
      <c r="K19" s="427" t="str">
        <f t="shared" si="89"/>
        <v/>
      </c>
      <c r="L19" s="427" t="str">
        <f t="shared" si="89"/>
        <v/>
      </c>
      <c r="M19" s="427" t="str">
        <f t="shared" si="89"/>
        <v/>
      </c>
      <c r="N19" s="427" t="str">
        <f t="shared" si="89"/>
        <v/>
      </c>
      <c r="O19" s="430" t="str">
        <f t="shared" si="89"/>
        <v/>
      </c>
      <c r="P19" s="431" t="str">
        <f t="shared" si="89"/>
        <v/>
      </c>
      <c r="Q19" s="432" t="str">
        <f t="shared" si="89"/>
        <v/>
      </c>
      <c r="R19" s="432" t="str">
        <f t="shared" si="89"/>
        <v/>
      </c>
      <c r="S19" s="432" t="str">
        <f t="shared" si="89"/>
        <v/>
      </c>
      <c r="T19" s="432" t="str">
        <f t="shared" si="89"/>
        <v/>
      </c>
      <c r="U19" s="433" t="str">
        <f t="shared" si="89"/>
        <v/>
      </c>
      <c r="V19" s="431" t="str">
        <f t="shared" si="89"/>
        <v/>
      </c>
      <c r="W19" s="432" t="str">
        <f t="shared" si="89"/>
        <v/>
      </c>
      <c r="X19" s="432" t="str">
        <f t="shared" si="89"/>
        <v/>
      </c>
      <c r="Y19" s="432" t="str">
        <f t="shared" si="89"/>
        <v/>
      </c>
      <c r="Z19" s="432" t="str">
        <f t="shared" si="89"/>
        <v/>
      </c>
      <c r="AA19" s="434" t="str">
        <f t="shared" si="89"/>
        <v/>
      </c>
      <c r="AB19" s="431" t="str">
        <f t="shared" si="89"/>
        <v/>
      </c>
      <c r="AC19" s="432" t="str">
        <f t="shared" si="89"/>
        <v/>
      </c>
      <c r="AD19" s="432" t="str">
        <f t="shared" si="89"/>
        <v/>
      </c>
      <c r="AE19" s="432" t="str">
        <f t="shared" si="89"/>
        <v/>
      </c>
      <c r="AF19" s="432" t="str">
        <f t="shared" si="89"/>
        <v/>
      </c>
      <c r="AG19" s="433" t="str">
        <f t="shared" si="89"/>
        <v/>
      </c>
      <c r="AH19" s="431" t="str">
        <f t="shared" si="89"/>
        <v/>
      </c>
      <c r="AI19" s="432" t="str">
        <f t="shared" si="89"/>
        <v/>
      </c>
      <c r="AJ19" s="432" t="str">
        <f t="shared" si="89"/>
        <v/>
      </c>
      <c r="AK19" s="432" t="str">
        <f t="shared" si="89"/>
        <v/>
      </c>
      <c r="AL19" s="432" t="str">
        <f t="shared" si="89"/>
        <v/>
      </c>
      <c r="AM19" s="434" t="str">
        <f t="shared" si="89"/>
        <v/>
      </c>
      <c r="AN19" s="431" t="str">
        <f t="shared" si="89"/>
        <v/>
      </c>
      <c r="AO19" s="432" t="str">
        <f t="shared" si="89"/>
        <v/>
      </c>
      <c r="AP19" s="432" t="str">
        <f t="shared" si="89"/>
        <v/>
      </c>
      <c r="AQ19" s="432" t="str">
        <f t="shared" si="89"/>
        <v/>
      </c>
      <c r="AR19" s="432" t="str">
        <f t="shared" si="89"/>
        <v/>
      </c>
      <c r="AS19" s="433" t="str">
        <f t="shared" si="89"/>
        <v/>
      </c>
      <c r="AT19" s="431" t="str">
        <f t="shared" si="89"/>
        <v/>
      </c>
      <c r="AU19" s="432" t="str">
        <f t="shared" si="89"/>
        <v/>
      </c>
      <c r="AV19" s="432" t="str">
        <f t="shared" si="89"/>
        <v/>
      </c>
      <c r="AW19" s="432" t="str">
        <f t="shared" si="89"/>
        <v/>
      </c>
      <c r="AX19" s="432" t="str">
        <f t="shared" si="89"/>
        <v/>
      </c>
      <c r="AY19" s="434" t="str">
        <f t="shared" si="89"/>
        <v/>
      </c>
      <c r="AZ19" s="431" t="str">
        <f t="shared" si="89"/>
        <v/>
      </c>
      <c r="BA19" s="432" t="str">
        <f t="shared" si="89"/>
        <v/>
      </c>
      <c r="BB19" s="432" t="str">
        <f t="shared" si="89"/>
        <v/>
      </c>
      <c r="BC19" s="432" t="str">
        <f t="shared" si="89"/>
        <v/>
      </c>
      <c r="BD19" s="432" t="str">
        <f t="shared" si="89"/>
        <v/>
      </c>
      <c r="BE19" s="433" t="str">
        <f t="shared" si="89"/>
        <v/>
      </c>
      <c r="BF19" s="431" t="str">
        <f t="shared" si="89"/>
        <v/>
      </c>
      <c r="BG19" s="432" t="str">
        <f t="shared" si="89"/>
        <v/>
      </c>
      <c r="BH19" s="432" t="str">
        <f t="shared" si="89"/>
        <v/>
      </c>
      <c r="BI19" s="432" t="str">
        <f t="shared" si="89"/>
        <v/>
      </c>
      <c r="BJ19" s="432" t="str">
        <f t="shared" si="89"/>
        <v/>
      </c>
      <c r="BK19" s="434" t="str">
        <f t="shared" si="89"/>
        <v/>
      </c>
      <c r="BL19" s="431" t="str">
        <f t="shared" si="89"/>
        <v/>
      </c>
      <c r="BM19" s="432" t="str">
        <f t="shared" si="89"/>
        <v/>
      </c>
      <c r="BN19" s="432" t="str">
        <f t="shared" si="89"/>
        <v/>
      </c>
      <c r="BO19" s="432" t="str">
        <f t="shared" si="89"/>
        <v/>
      </c>
      <c r="BP19" s="432" t="str">
        <f t="shared" si="89"/>
        <v/>
      </c>
      <c r="BQ19" s="433" t="str">
        <f t="shared" ref="BQ19:CO19" si="90">IF(COUNTA(BQ20:BQ23)=0,"",IF(OR(BQ20="N",COUNTIF(BQ21:BQ23,"=N/A")=3),"N/A",IF(AND(BQ20="Y",BQ21="Met",BQ22="Met",BQ23="Met"),"Met","Not Met")))</f>
        <v/>
      </c>
      <c r="BR19" s="431" t="str">
        <f t="shared" si="90"/>
        <v/>
      </c>
      <c r="BS19" s="432" t="str">
        <f t="shared" si="90"/>
        <v/>
      </c>
      <c r="BT19" s="432" t="str">
        <f t="shared" si="90"/>
        <v/>
      </c>
      <c r="BU19" s="432" t="str">
        <f t="shared" si="90"/>
        <v/>
      </c>
      <c r="BV19" s="432" t="str">
        <f t="shared" si="90"/>
        <v/>
      </c>
      <c r="BW19" s="434" t="str">
        <f t="shared" si="90"/>
        <v/>
      </c>
      <c r="BX19" s="431" t="str">
        <f t="shared" si="90"/>
        <v/>
      </c>
      <c r="BY19" s="432" t="str">
        <f t="shared" si="90"/>
        <v/>
      </c>
      <c r="BZ19" s="432" t="str">
        <f t="shared" si="90"/>
        <v/>
      </c>
      <c r="CA19" s="432" t="str">
        <f t="shared" si="90"/>
        <v/>
      </c>
      <c r="CB19" s="432" t="str">
        <f t="shared" si="90"/>
        <v/>
      </c>
      <c r="CC19" s="433" t="str">
        <f t="shared" si="90"/>
        <v/>
      </c>
      <c r="CD19" s="431" t="str">
        <f t="shared" si="90"/>
        <v/>
      </c>
      <c r="CE19" s="432" t="str">
        <f t="shared" si="90"/>
        <v/>
      </c>
      <c r="CF19" s="432" t="str">
        <f t="shared" si="90"/>
        <v/>
      </c>
      <c r="CG19" s="432" t="str">
        <f t="shared" si="90"/>
        <v/>
      </c>
      <c r="CH19" s="432" t="str">
        <f t="shared" si="90"/>
        <v/>
      </c>
      <c r="CI19" s="434" t="str">
        <f t="shared" si="90"/>
        <v/>
      </c>
      <c r="CJ19" s="431" t="str">
        <f t="shared" si="90"/>
        <v/>
      </c>
      <c r="CK19" s="432" t="str">
        <f t="shared" si="90"/>
        <v/>
      </c>
      <c r="CL19" s="432" t="str">
        <f t="shared" si="90"/>
        <v/>
      </c>
      <c r="CM19" s="432" t="str">
        <f t="shared" si="90"/>
        <v/>
      </c>
      <c r="CN19" s="432" t="str">
        <f t="shared" si="90"/>
        <v/>
      </c>
      <c r="CO19" s="435" t="str">
        <f t="shared" si="90"/>
        <v/>
      </c>
    </row>
    <row r="20" spans="1:93" ht="13.5" thickTop="1">
      <c r="A20" s="700"/>
      <c r="B20" s="422">
        <v>1</v>
      </c>
      <c r="C20" s="423" t="s">
        <v>345</v>
      </c>
      <c r="D20" s="436"/>
      <c r="E20" s="437"/>
      <c r="F20" s="437"/>
      <c r="G20" s="437"/>
      <c r="H20" s="437"/>
      <c r="I20" s="438"/>
      <c r="J20" s="436"/>
      <c r="K20" s="437"/>
      <c r="L20" s="437"/>
      <c r="M20" s="437"/>
      <c r="N20" s="437"/>
      <c r="O20" s="439"/>
      <c r="P20" s="440"/>
      <c r="Q20" s="441"/>
      <c r="R20" s="441"/>
      <c r="S20" s="441"/>
      <c r="T20" s="441"/>
      <c r="U20" s="442"/>
      <c r="V20" s="440"/>
      <c r="W20" s="441"/>
      <c r="X20" s="441"/>
      <c r="Y20" s="441"/>
      <c r="Z20" s="441"/>
      <c r="AA20" s="443"/>
      <c r="AB20" s="440"/>
      <c r="AC20" s="441"/>
      <c r="AD20" s="441"/>
      <c r="AE20" s="441"/>
      <c r="AF20" s="441"/>
      <c r="AG20" s="442"/>
      <c r="AH20" s="440"/>
      <c r="AI20" s="441"/>
      <c r="AJ20" s="441"/>
      <c r="AK20" s="441"/>
      <c r="AL20" s="441"/>
      <c r="AM20" s="443"/>
      <c r="AN20" s="440"/>
      <c r="AO20" s="441"/>
      <c r="AP20" s="441"/>
      <c r="AQ20" s="441"/>
      <c r="AR20" s="441"/>
      <c r="AS20" s="442"/>
      <c r="AT20" s="440"/>
      <c r="AU20" s="441"/>
      <c r="AV20" s="441"/>
      <c r="AW20" s="441"/>
      <c r="AX20" s="441"/>
      <c r="AY20" s="443"/>
      <c r="AZ20" s="440"/>
      <c r="BA20" s="441"/>
      <c r="BB20" s="441"/>
      <c r="BC20" s="441"/>
      <c r="BD20" s="441"/>
      <c r="BE20" s="442"/>
      <c r="BF20" s="440"/>
      <c r="BG20" s="441"/>
      <c r="BH20" s="441"/>
      <c r="BI20" s="441"/>
      <c r="BJ20" s="441"/>
      <c r="BK20" s="443"/>
      <c r="BL20" s="440"/>
      <c r="BM20" s="441"/>
      <c r="BN20" s="441"/>
      <c r="BO20" s="441"/>
      <c r="BP20" s="441"/>
      <c r="BQ20" s="442"/>
      <c r="BR20" s="440"/>
      <c r="BS20" s="441"/>
      <c r="BT20" s="441"/>
      <c r="BU20" s="441"/>
      <c r="BV20" s="441"/>
      <c r="BW20" s="443"/>
      <c r="BX20" s="440"/>
      <c r="BY20" s="441"/>
      <c r="BZ20" s="441"/>
      <c r="CA20" s="441"/>
      <c r="CB20" s="441"/>
      <c r="CC20" s="442"/>
      <c r="CD20" s="440"/>
      <c r="CE20" s="441"/>
      <c r="CF20" s="441"/>
      <c r="CG20" s="441"/>
      <c r="CH20" s="441"/>
      <c r="CI20" s="443"/>
      <c r="CJ20" s="440"/>
      <c r="CK20" s="441"/>
      <c r="CL20" s="441"/>
      <c r="CM20" s="441"/>
      <c r="CN20" s="441"/>
      <c r="CO20" s="443"/>
    </row>
    <row r="21" spans="1:93">
      <c r="A21" s="700"/>
      <c r="B21" s="138">
        <v>2</v>
      </c>
      <c r="C21" s="295" t="s">
        <v>325</v>
      </c>
      <c r="D21" s="194"/>
      <c r="E21" s="78"/>
      <c r="F21" s="78"/>
      <c r="G21" s="78"/>
      <c r="H21" s="78"/>
      <c r="I21" s="187"/>
      <c r="J21" s="194"/>
      <c r="K21" s="78"/>
      <c r="L21" s="78"/>
      <c r="M21" s="78"/>
      <c r="N21" s="78"/>
      <c r="O21" s="195"/>
      <c r="P21" s="192"/>
      <c r="Q21" s="79"/>
      <c r="R21" s="79"/>
      <c r="S21" s="79"/>
      <c r="T21" s="79"/>
      <c r="U21" s="196"/>
      <c r="V21" s="192"/>
      <c r="W21" s="79"/>
      <c r="X21" s="79"/>
      <c r="Y21" s="79"/>
      <c r="Z21" s="79"/>
      <c r="AA21" s="193"/>
      <c r="AB21" s="192"/>
      <c r="AC21" s="79"/>
      <c r="AD21" s="79"/>
      <c r="AE21" s="79"/>
      <c r="AF21" s="79"/>
      <c r="AG21" s="196"/>
      <c r="AH21" s="192"/>
      <c r="AI21" s="79"/>
      <c r="AJ21" s="79"/>
      <c r="AK21" s="79"/>
      <c r="AL21" s="79"/>
      <c r="AM21" s="193"/>
      <c r="AN21" s="192"/>
      <c r="AO21" s="79"/>
      <c r="AP21" s="79"/>
      <c r="AQ21" s="79"/>
      <c r="AR21" s="79"/>
      <c r="AS21" s="196"/>
      <c r="AT21" s="192"/>
      <c r="AU21" s="79"/>
      <c r="AV21" s="79"/>
      <c r="AW21" s="79"/>
      <c r="AX21" s="79"/>
      <c r="AY21" s="193"/>
      <c r="AZ21" s="192"/>
      <c r="BA21" s="79"/>
      <c r="BB21" s="79"/>
      <c r="BC21" s="79"/>
      <c r="BD21" s="79"/>
      <c r="BE21" s="196"/>
      <c r="BF21" s="192"/>
      <c r="BG21" s="79"/>
      <c r="BH21" s="79"/>
      <c r="BI21" s="79"/>
      <c r="BJ21" s="79"/>
      <c r="BK21" s="193"/>
      <c r="BL21" s="192"/>
      <c r="BM21" s="79"/>
      <c r="BN21" s="79"/>
      <c r="BO21" s="79"/>
      <c r="BP21" s="79"/>
      <c r="BQ21" s="196"/>
      <c r="BR21" s="192"/>
      <c r="BS21" s="79"/>
      <c r="BT21" s="79"/>
      <c r="BU21" s="79"/>
      <c r="BV21" s="79"/>
      <c r="BW21" s="193"/>
      <c r="BX21" s="192"/>
      <c r="BY21" s="79"/>
      <c r="BZ21" s="79"/>
      <c r="CA21" s="79"/>
      <c r="CB21" s="79"/>
      <c r="CC21" s="196"/>
      <c r="CD21" s="192"/>
      <c r="CE21" s="79"/>
      <c r="CF21" s="79"/>
      <c r="CG21" s="79"/>
      <c r="CH21" s="79"/>
      <c r="CI21" s="193"/>
      <c r="CJ21" s="192"/>
      <c r="CK21" s="79"/>
      <c r="CL21" s="79"/>
      <c r="CM21" s="79"/>
      <c r="CN21" s="79"/>
      <c r="CO21" s="383"/>
    </row>
    <row r="22" spans="1:93" ht="25.5">
      <c r="A22" s="700"/>
      <c r="B22" s="138">
        <v>3</v>
      </c>
      <c r="C22" s="295" t="s">
        <v>326</v>
      </c>
      <c r="D22" s="194"/>
      <c r="E22" s="78"/>
      <c r="F22" s="78"/>
      <c r="G22" s="78"/>
      <c r="H22" s="78"/>
      <c r="I22" s="187"/>
      <c r="J22" s="194"/>
      <c r="K22" s="78"/>
      <c r="L22" s="78"/>
      <c r="M22" s="78"/>
      <c r="N22" s="78"/>
      <c r="O22" s="195"/>
      <c r="P22" s="192"/>
      <c r="Q22" s="79"/>
      <c r="R22" s="79"/>
      <c r="S22" s="79"/>
      <c r="T22" s="79"/>
      <c r="U22" s="196"/>
      <c r="V22" s="192"/>
      <c r="W22" s="79"/>
      <c r="X22" s="79"/>
      <c r="Y22" s="79"/>
      <c r="Z22" s="79"/>
      <c r="AA22" s="193"/>
      <c r="AB22" s="192"/>
      <c r="AC22" s="79"/>
      <c r="AD22" s="79"/>
      <c r="AE22" s="79"/>
      <c r="AF22" s="79"/>
      <c r="AG22" s="196"/>
      <c r="AH22" s="192"/>
      <c r="AI22" s="79"/>
      <c r="AJ22" s="79"/>
      <c r="AK22" s="79"/>
      <c r="AL22" s="79"/>
      <c r="AM22" s="193"/>
      <c r="AN22" s="192"/>
      <c r="AO22" s="79"/>
      <c r="AP22" s="79"/>
      <c r="AQ22" s="79"/>
      <c r="AR22" s="79"/>
      <c r="AS22" s="196"/>
      <c r="AT22" s="192"/>
      <c r="AU22" s="79"/>
      <c r="AV22" s="79"/>
      <c r="AW22" s="79"/>
      <c r="AX22" s="79"/>
      <c r="AY22" s="193"/>
      <c r="AZ22" s="192"/>
      <c r="BA22" s="79"/>
      <c r="BB22" s="79"/>
      <c r="BC22" s="79"/>
      <c r="BD22" s="79"/>
      <c r="BE22" s="196"/>
      <c r="BF22" s="192"/>
      <c r="BG22" s="79"/>
      <c r="BH22" s="79"/>
      <c r="BI22" s="79"/>
      <c r="BJ22" s="79"/>
      <c r="BK22" s="193"/>
      <c r="BL22" s="192"/>
      <c r="BM22" s="79"/>
      <c r="BN22" s="79"/>
      <c r="BO22" s="79"/>
      <c r="BP22" s="79"/>
      <c r="BQ22" s="196"/>
      <c r="BR22" s="192"/>
      <c r="BS22" s="79"/>
      <c r="BT22" s="79"/>
      <c r="BU22" s="79"/>
      <c r="BV22" s="79"/>
      <c r="BW22" s="193"/>
      <c r="BX22" s="192"/>
      <c r="BY22" s="79"/>
      <c r="BZ22" s="79"/>
      <c r="CA22" s="79"/>
      <c r="CB22" s="79"/>
      <c r="CC22" s="196"/>
      <c r="CD22" s="192"/>
      <c r="CE22" s="79"/>
      <c r="CF22" s="79"/>
      <c r="CG22" s="79"/>
      <c r="CH22" s="79"/>
      <c r="CI22" s="193"/>
      <c r="CJ22" s="192"/>
      <c r="CK22" s="79"/>
      <c r="CL22" s="79"/>
      <c r="CM22" s="79"/>
      <c r="CN22" s="79"/>
      <c r="CO22" s="383"/>
    </row>
    <row r="23" spans="1:93" ht="39" thickBot="1">
      <c r="A23" s="701"/>
      <c r="B23" s="296">
        <v>4</v>
      </c>
      <c r="C23" s="298" t="s">
        <v>327</v>
      </c>
      <c r="D23" s="299"/>
      <c r="E23" s="300"/>
      <c r="F23" s="300"/>
      <c r="G23" s="300"/>
      <c r="H23" s="300"/>
      <c r="I23" s="301"/>
      <c r="J23" s="299"/>
      <c r="K23" s="300"/>
      <c r="L23" s="300"/>
      <c r="M23" s="300"/>
      <c r="N23" s="300"/>
      <c r="O23" s="302"/>
      <c r="P23" s="303"/>
      <c r="Q23" s="304"/>
      <c r="R23" s="304"/>
      <c r="S23" s="304"/>
      <c r="T23" s="304"/>
      <c r="U23" s="305"/>
      <c r="V23" s="303"/>
      <c r="W23" s="304"/>
      <c r="X23" s="304"/>
      <c r="Y23" s="304"/>
      <c r="Z23" s="304"/>
      <c r="AA23" s="306"/>
      <c r="AB23" s="303"/>
      <c r="AC23" s="304"/>
      <c r="AD23" s="304"/>
      <c r="AE23" s="304"/>
      <c r="AF23" s="304"/>
      <c r="AG23" s="305"/>
      <c r="AH23" s="303"/>
      <c r="AI23" s="304"/>
      <c r="AJ23" s="304"/>
      <c r="AK23" s="304"/>
      <c r="AL23" s="304"/>
      <c r="AM23" s="306"/>
      <c r="AN23" s="303"/>
      <c r="AO23" s="304"/>
      <c r="AP23" s="304"/>
      <c r="AQ23" s="304"/>
      <c r="AR23" s="304"/>
      <c r="AS23" s="305"/>
      <c r="AT23" s="303"/>
      <c r="AU23" s="304"/>
      <c r="AV23" s="304"/>
      <c r="AW23" s="304"/>
      <c r="AX23" s="304"/>
      <c r="AY23" s="306"/>
      <c r="AZ23" s="303"/>
      <c r="BA23" s="304"/>
      <c r="BB23" s="304"/>
      <c r="BC23" s="304"/>
      <c r="BD23" s="304"/>
      <c r="BE23" s="305"/>
      <c r="BF23" s="303"/>
      <c r="BG23" s="304"/>
      <c r="BH23" s="304"/>
      <c r="BI23" s="304"/>
      <c r="BJ23" s="304"/>
      <c r="BK23" s="306"/>
      <c r="BL23" s="303"/>
      <c r="BM23" s="304"/>
      <c r="BN23" s="304"/>
      <c r="BO23" s="304"/>
      <c r="BP23" s="304"/>
      <c r="BQ23" s="305"/>
      <c r="BR23" s="303"/>
      <c r="BS23" s="304"/>
      <c r="BT23" s="304"/>
      <c r="BU23" s="304"/>
      <c r="BV23" s="304"/>
      <c r="BW23" s="306"/>
      <c r="BX23" s="303"/>
      <c r="BY23" s="304"/>
      <c r="BZ23" s="304"/>
      <c r="CA23" s="304"/>
      <c r="CB23" s="304"/>
      <c r="CC23" s="305"/>
      <c r="CD23" s="303"/>
      <c r="CE23" s="304"/>
      <c r="CF23" s="304"/>
      <c r="CG23" s="304"/>
      <c r="CH23" s="304"/>
      <c r="CI23" s="306"/>
      <c r="CJ23" s="303"/>
      <c r="CK23" s="304"/>
      <c r="CL23" s="304"/>
      <c r="CM23" s="304"/>
      <c r="CN23" s="304"/>
      <c r="CO23" s="384"/>
    </row>
    <row r="24" spans="1:93" ht="24.95" customHeight="1" thickTop="1" thickBot="1">
      <c r="A24" s="699" t="s">
        <v>187</v>
      </c>
      <c r="B24" s="425" t="s">
        <v>343</v>
      </c>
      <c r="C24" s="424" t="s">
        <v>344</v>
      </c>
      <c r="D24" s="426" t="str">
        <f>IF(COUNTA(D25:D31)=0,"",IF(OR(D25="N",COUNTIF(D26:D31,"=N/A")=6),"N/A",IF(AND(D25="Y",D26="Met",D27="Met",D28="Met",COUNTIF(D29:D31,"=Met")&gt;=1),"Met","Not Met")))</f>
        <v/>
      </c>
      <c r="E24" s="427" t="str">
        <f t="shared" ref="E24:BP24" si="91">IF(COUNTA(E25:E31)=0,"",IF(OR(E25="N",COUNTIF(E26:E31,"=N/A")=6),"N/A",IF(AND(E25="Y",E26="Met",E27="Met",E28="Met",COUNTIF(E29:E31,"=Met")&gt;=1),"Met","Not Met")))</f>
        <v/>
      </c>
      <c r="F24" s="427" t="str">
        <f t="shared" si="91"/>
        <v/>
      </c>
      <c r="G24" s="427" t="str">
        <f t="shared" si="91"/>
        <v/>
      </c>
      <c r="H24" s="427" t="str">
        <f t="shared" si="91"/>
        <v/>
      </c>
      <c r="I24" s="428" t="str">
        <f t="shared" si="91"/>
        <v/>
      </c>
      <c r="J24" s="429" t="str">
        <f t="shared" si="91"/>
        <v/>
      </c>
      <c r="K24" s="427" t="str">
        <f t="shared" si="91"/>
        <v/>
      </c>
      <c r="L24" s="427" t="str">
        <f t="shared" si="91"/>
        <v/>
      </c>
      <c r="M24" s="427" t="str">
        <f t="shared" si="91"/>
        <v/>
      </c>
      <c r="N24" s="427" t="str">
        <f t="shared" si="91"/>
        <v/>
      </c>
      <c r="O24" s="430" t="str">
        <f t="shared" si="91"/>
        <v/>
      </c>
      <c r="P24" s="431" t="str">
        <f t="shared" si="91"/>
        <v/>
      </c>
      <c r="Q24" s="432" t="str">
        <f t="shared" si="91"/>
        <v/>
      </c>
      <c r="R24" s="432" t="str">
        <f t="shared" si="91"/>
        <v/>
      </c>
      <c r="S24" s="432" t="str">
        <f t="shared" si="91"/>
        <v/>
      </c>
      <c r="T24" s="432" t="str">
        <f t="shared" si="91"/>
        <v/>
      </c>
      <c r="U24" s="433" t="str">
        <f t="shared" si="91"/>
        <v/>
      </c>
      <c r="V24" s="431" t="str">
        <f t="shared" si="91"/>
        <v/>
      </c>
      <c r="W24" s="432" t="str">
        <f t="shared" si="91"/>
        <v/>
      </c>
      <c r="X24" s="432" t="str">
        <f t="shared" si="91"/>
        <v/>
      </c>
      <c r="Y24" s="432" t="str">
        <f t="shared" si="91"/>
        <v/>
      </c>
      <c r="Z24" s="432" t="str">
        <f t="shared" si="91"/>
        <v/>
      </c>
      <c r="AA24" s="434" t="str">
        <f t="shared" si="91"/>
        <v/>
      </c>
      <c r="AB24" s="431" t="str">
        <f t="shared" si="91"/>
        <v/>
      </c>
      <c r="AC24" s="432" t="str">
        <f t="shared" si="91"/>
        <v/>
      </c>
      <c r="AD24" s="432" t="str">
        <f t="shared" si="91"/>
        <v/>
      </c>
      <c r="AE24" s="432" t="str">
        <f t="shared" si="91"/>
        <v/>
      </c>
      <c r="AF24" s="432" t="str">
        <f t="shared" si="91"/>
        <v/>
      </c>
      <c r="AG24" s="433" t="str">
        <f t="shared" si="91"/>
        <v/>
      </c>
      <c r="AH24" s="431" t="str">
        <f t="shared" si="91"/>
        <v/>
      </c>
      <c r="AI24" s="432" t="str">
        <f t="shared" si="91"/>
        <v/>
      </c>
      <c r="AJ24" s="432" t="str">
        <f t="shared" si="91"/>
        <v/>
      </c>
      <c r="AK24" s="432" t="str">
        <f t="shared" si="91"/>
        <v/>
      </c>
      <c r="AL24" s="432" t="str">
        <f t="shared" si="91"/>
        <v/>
      </c>
      <c r="AM24" s="434" t="str">
        <f t="shared" si="91"/>
        <v/>
      </c>
      <c r="AN24" s="431" t="str">
        <f t="shared" si="91"/>
        <v/>
      </c>
      <c r="AO24" s="432" t="str">
        <f t="shared" si="91"/>
        <v/>
      </c>
      <c r="AP24" s="432" t="str">
        <f t="shared" si="91"/>
        <v/>
      </c>
      <c r="AQ24" s="432" t="str">
        <f t="shared" si="91"/>
        <v/>
      </c>
      <c r="AR24" s="432" t="str">
        <f t="shared" si="91"/>
        <v/>
      </c>
      <c r="AS24" s="433" t="str">
        <f t="shared" si="91"/>
        <v/>
      </c>
      <c r="AT24" s="431" t="str">
        <f t="shared" si="91"/>
        <v/>
      </c>
      <c r="AU24" s="432" t="str">
        <f t="shared" si="91"/>
        <v/>
      </c>
      <c r="AV24" s="432" t="str">
        <f t="shared" si="91"/>
        <v/>
      </c>
      <c r="AW24" s="432" t="str">
        <f t="shared" si="91"/>
        <v/>
      </c>
      <c r="AX24" s="432" t="str">
        <f t="shared" si="91"/>
        <v/>
      </c>
      <c r="AY24" s="434" t="str">
        <f t="shared" si="91"/>
        <v/>
      </c>
      <c r="AZ24" s="431" t="str">
        <f t="shared" si="91"/>
        <v/>
      </c>
      <c r="BA24" s="432" t="str">
        <f t="shared" si="91"/>
        <v/>
      </c>
      <c r="BB24" s="432" t="str">
        <f t="shared" si="91"/>
        <v/>
      </c>
      <c r="BC24" s="432" t="str">
        <f t="shared" si="91"/>
        <v/>
      </c>
      <c r="BD24" s="432" t="str">
        <f t="shared" si="91"/>
        <v/>
      </c>
      <c r="BE24" s="433" t="str">
        <f t="shared" si="91"/>
        <v/>
      </c>
      <c r="BF24" s="431" t="str">
        <f t="shared" si="91"/>
        <v/>
      </c>
      <c r="BG24" s="432" t="str">
        <f t="shared" si="91"/>
        <v/>
      </c>
      <c r="BH24" s="432" t="str">
        <f t="shared" si="91"/>
        <v/>
      </c>
      <c r="BI24" s="432" t="str">
        <f t="shared" si="91"/>
        <v/>
      </c>
      <c r="BJ24" s="432" t="str">
        <f t="shared" si="91"/>
        <v/>
      </c>
      <c r="BK24" s="434" t="str">
        <f t="shared" si="91"/>
        <v/>
      </c>
      <c r="BL24" s="431" t="str">
        <f t="shared" si="91"/>
        <v/>
      </c>
      <c r="BM24" s="432" t="str">
        <f t="shared" si="91"/>
        <v/>
      </c>
      <c r="BN24" s="432" t="str">
        <f t="shared" si="91"/>
        <v/>
      </c>
      <c r="BO24" s="432" t="str">
        <f t="shared" si="91"/>
        <v/>
      </c>
      <c r="BP24" s="432" t="str">
        <f t="shared" si="91"/>
        <v/>
      </c>
      <c r="BQ24" s="433" t="str">
        <f t="shared" ref="BQ24:CO24" si="92">IF(COUNTA(BQ25:BQ31)=0,"",IF(OR(BQ25="N",COUNTIF(BQ26:BQ31,"=N/A")=6),"N/A",IF(AND(BQ25="Y",BQ26="Met",BQ27="Met",BQ28="Met",COUNTIF(BQ29:BQ31,"=Met")&gt;=1),"Met","Not Met")))</f>
        <v/>
      </c>
      <c r="BR24" s="431" t="str">
        <f t="shared" si="92"/>
        <v/>
      </c>
      <c r="BS24" s="432" t="str">
        <f t="shared" si="92"/>
        <v/>
      </c>
      <c r="BT24" s="432" t="str">
        <f t="shared" si="92"/>
        <v/>
      </c>
      <c r="BU24" s="432" t="str">
        <f t="shared" si="92"/>
        <v/>
      </c>
      <c r="BV24" s="432" t="str">
        <f t="shared" si="92"/>
        <v/>
      </c>
      <c r="BW24" s="434" t="str">
        <f t="shared" si="92"/>
        <v/>
      </c>
      <c r="BX24" s="431" t="str">
        <f t="shared" si="92"/>
        <v/>
      </c>
      <c r="BY24" s="432" t="str">
        <f t="shared" si="92"/>
        <v/>
      </c>
      <c r="BZ24" s="432" t="str">
        <f t="shared" si="92"/>
        <v/>
      </c>
      <c r="CA24" s="432" t="str">
        <f t="shared" si="92"/>
        <v/>
      </c>
      <c r="CB24" s="432" t="str">
        <f t="shared" si="92"/>
        <v/>
      </c>
      <c r="CC24" s="433" t="str">
        <f t="shared" si="92"/>
        <v/>
      </c>
      <c r="CD24" s="431" t="str">
        <f t="shared" si="92"/>
        <v/>
      </c>
      <c r="CE24" s="432" t="str">
        <f t="shared" si="92"/>
        <v/>
      </c>
      <c r="CF24" s="432" t="str">
        <f t="shared" si="92"/>
        <v/>
      </c>
      <c r="CG24" s="432" t="str">
        <f t="shared" si="92"/>
        <v/>
      </c>
      <c r="CH24" s="432" t="str">
        <f t="shared" si="92"/>
        <v/>
      </c>
      <c r="CI24" s="434" t="str">
        <f t="shared" si="92"/>
        <v/>
      </c>
      <c r="CJ24" s="431" t="str">
        <f t="shared" si="92"/>
        <v/>
      </c>
      <c r="CK24" s="432" t="str">
        <f t="shared" si="92"/>
        <v/>
      </c>
      <c r="CL24" s="432" t="str">
        <f t="shared" si="92"/>
        <v/>
      </c>
      <c r="CM24" s="432" t="str">
        <f t="shared" si="92"/>
        <v/>
      </c>
      <c r="CN24" s="432" t="str">
        <f t="shared" si="92"/>
        <v/>
      </c>
      <c r="CO24" s="435" t="str">
        <f t="shared" si="92"/>
        <v/>
      </c>
    </row>
    <row r="25" spans="1:93" ht="13.5" thickTop="1">
      <c r="A25" s="700"/>
      <c r="B25" s="422">
        <v>1</v>
      </c>
      <c r="C25" s="423" t="s">
        <v>345</v>
      </c>
      <c r="D25" s="436"/>
      <c r="E25" s="437"/>
      <c r="F25" s="437"/>
      <c r="G25" s="437"/>
      <c r="H25" s="437"/>
      <c r="I25" s="438"/>
      <c r="J25" s="436"/>
      <c r="K25" s="437"/>
      <c r="L25" s="437"/>
      <c r="M25" s="437"/>
      <c r="N25" s="437"/>
      <c r="O25" s="439"/>
      <c r="P25" s="440"/>
      <c r="Q25" s="441"/>
      <c r="R25" s="441"/>
      <c r="S25" s="441"/>
      <c r="T25" s="441"/>
      <c r="U25" s="442"/>
      <c r="V25" s="440"/>
      <c r="W25" s="441"/>
      <c r="X25" s="441"/>
      <c r="Y25" s="441"/>
      <c r="Z25" s="441"/>
      <c r="AA25" s="443"/>
      <c r="AB25" s="440"/>
      <c r="AC25" s="441"/>
      <c r="AD25" s="441"/>
      <c r="AE25" s="441"/>
      <c r="AF25" s="441"/>
      <c r="AG25" s="442"/>
      <c r="AH25" s="440"/>
      <c r="AI25" s="441"/>
      <c r="AJ25" s="441"/>
      <c r="AK25" s="441"/>
      <c r="AL25" s="441"/>
      <c r="AM25" s="443"/>
      <c r="AN25" s="440"/>
      <c r="AO25" s="441"/>
      <c r="AP25" s="441"/>
      <c r="AQ25" s="441"/>
      <c r="AR25" s="441"/>
      <c r="AS25" s="442"/>
      <c r="AT25" s="440"/>
      <c r="AU25" s="441"/>
      <c r="AV25" s="441"/>
      <c r="AW25" s="441"/>
      <c r="AX25" s="441"/>
      <c r="AY25" s="443"/>
      <c r="AZ25" s="440"/>
      <c r="BA25" s="441"/>
      <c r="BB25" s="441"/>
      <c r="BC25" s="441"/>
      <c r="BD25" s="441"/>
      <c r="BE25" s="442"/>
      <c r="BF25" s="440"/>
      <c r="BG25" s="441"/>
      <c r="BH25" s="441"/>
      <c r="BI25" s="441"/>
      <c r="BJ25" s="441"/>
      <c r="BK25" s="443"/>
      <c r="BL25" s="440"/>
      <c r="BM25" s="441"/>
      <c r="BN25" s="441"/>
      <c r="BO25" s="441"/>
      <c r="BP25" s="441"/>
      <c r="BQ25" s="442"/>
      <c r="BR25" s="440"/>
      <c r="BS25" s="441"/>
      <c r="BT25" s="441"/>
      <c r="BU25" s="441"/>
      <c r="BV25" s="441"/>
      <c r="BW25" s="443"/>
      <c r="BX25" s="440"/>
      <c r="BY25" s="441"/>
      <c r="BZ25" s="441"/>
      <c r="CA25" s="441"/>
      <c r="CB25" s="441"/>
      <c r="CC25" s="442"/>
      <c r="CD25" s="440"/>
      <c r="CE25" s="441"/>
      <c r="CF25" s="441"/>
      <c r="CG25" s="441"/>
      <c r="CH25" s="441"/>
      <c r="CI25" s="443"/>
      <c r="CJ25" s="440"/>
      <c r="CK25" s="441"/>
      <c r="CL25" s="441"/>
      <c r="CM25" s="441"/>
      <c r="CN25" s="441"/>
      <c r="CO25" s="443"/>
    </row>
    <row r="26" spans="1:93">
      <c r="A26" s="700"/>
      <c r="B26" s="138">
        <v>2</v>
      </c>
      <c r="C26" s="295" t="s">
        <v>184</v>
      </c>
      <c r="D26" s="194"/>
      <c r="E26" s="78"/>
      <c r="F26" s="78"/>
      <c r="G26" s="78"/>
      <c r="H26" s="78"/>
      <c r="I26" s="187"/>
      <c r="J26" s="194"/>
      <c r="K26" s="78"/>
      <c r="L26" s="78"/>
      <c r="M26" s="78"/>
      <c r="N26" s="78"/>
      <c r="O26" s="195"/>
      <c r="P26" s="192"/>
      <c r="Q26" s="79"/>
      <c r="R26" s="79"/>
      <c r="S26" s="79"/>
      <c r="T26" s="79"/>
      <c r="U26" s="196"/>
      <c r="V26" s="192"/>
      <c r="W26" s="79"/>
      <c r="X26" s="79"/>
      <c r="Y26" s="79"/>
      <c r="Z26" s="79"/>
      <c r="AA26" s="193"/>
      <c r="AB26" s="192"/>
      <c r="AC26" s="79"/>
      <c r="AD26" s="79"/>
      <c r="AE26" s="79"/>
      <c r="AF26" s="79"/>
      <c r="AG26" s="196"/>
      <c r="AH26" s="192"/>
      <c r="AI26" s="79"/>
      <c r="AJ26" s="79"/>
      <c r="AK26" s="79"/>
      <c r="AL26" s="79"/>
      <c r="AM26" s="193"/>
      <c r="AN26" s="192"/>
      <c r="AO26" s="79"/>
      <c r="AP26" s="79"/>
      <c r="AQ26" s="79"/>
      <c r="AR26" s="79"/>
      <c r="AS26" s="196"/>
      <c r="AT26" s="192"/>
      <c r="AU26" s="79"/>
      <c r="AV26" s="79"/>
      <c r="AW26" s="79"/>
      <c r="AX26" s="79"/>
      <c r="AY26" s="193"/>
      <c r="AZ26" s="192"/>
      <c r="BA26" s="79"/>
      <c r="BB26" s="79"/>
      <c r="BC26" s="79"/>
      <c r="BD26" s="79"/>
      <c r="BE26" s="196"/>
      <c r="BF26" s="192"/>
      <c r="BG26" s="79"/>
      <c r="BH26" s="79"/>
      <c r="BI26" s="79"/>
      <c r="BJ26" s="79"/>
      <c r="BK26" s="193"/>
      <c r="BL26" s="192"/>
      <c r="BM26" s="79"/>
      <c r="BN26" s="79"/>
      <c r="BO26" s="79"/>
      <c r="BP26" s="79"/>
      <c r="BQ26" s="196"/>
      <c r="BR26" s="192"/>
      <c r="BS26" s="79"/>
      <c r="BT26" s="79"/>
      <c r="BU26" s="79"/>
      <c r="BV26" s="79"/>
      <c r="BW26" s="193"/>
      <c r="BX26" s="192"/>
      <c r="BY26" s="79"/>
      <c r="BZ26" s="79"/>
      <c r="CA26" s="79"/>
      <c r="CB26" s="79"/>
      <c r="CC26" s="196"/>
      <c r="CD26" s="192"/>
      <c r="CE26" s="79"/>
      <c r="CF26" s="79"/>
      <c r="CG26" s="79"/>
      <c r="CH26" s="79"/>
      <c r="CI26" s="193"/>
      <c r="CJ26" s="192"/>
      <c r="CK26" s="79"/>
      <c r="CL26" s="79"/>
      <c r="CM26" s="79"/>
      <c r="CN26" s="79"/>
      <c r="CO26" s="383"/>
    </row>
    <row r="27" spans="1:93" ht="25.5">
      <c r="A27" s="700"/>
      <c r="B27" s="138">
        <v>3</v>
      </c>
      <c r="C27" s="295" t="s">
        <v>328</v>
      </c>
      <c r="D27" s="194"/>
      <c r="E27" s="78"/>
      <c r="F27" s="78"/>
      <c r="G27" s="78"/>
      <c r="H27" s="78"/>
      <c r="I27" s="187"/>
      <c r="J27" s="194"/>
      <c r="K27" s="78"/>
      <c r="L27" s="78"/>
      <c r="M27" s="78"/>
      <c r="N27" s="78"/>
      <c r="O27" s="195"/>
      <c r="P27" s="192"/>
      <c r="Q27" s="79"/>
      <c r="R27" s="79"/>
      <c r="S27" s="79"/>
      <c r="T27" s="79"/>
      <c r="U27" s="196"/>
      <c r="V27" s="192"/>
      <c r="W27" s="79"/>
      <c r="X27" s="79"/>
      <c r="Y27" s="79"/>
      <c r="Z27" s="79"/>
      <c r="AA27" s="193"/>
      <c r="AB27" s="192"/>
      <c r="AC27" s="79"/>
      <c r="AD27" s="79"/>
      <c r="AE27" s="79"/>
      <c r="AF27" s="79"/>
      <c r="AG27" s="196"/>
      <c r="AH27" s="192"/>
      <c r="AI27" s="79"/>
      <c r="AJ27" s="79"/>
      <c r="AK27" s="79"/>
      <c r="AL27" s="79"/>
      <c r="AM27" s="193"/>
      <c r="AN27" s="192"/>
      <c r="AO27" s="79"/>
      <c r="AP27" s="79"/>
      <c r="AQ27" s="79"/>
      <c r="AR27" s="79"/>
      <c r="AS27" s="196"/>
      <c r="AT27" s="192"/>
      <c r="AU27" s="79"/>
      <c r="AV27" s="79"/>
      <c r="AW27" s="79"/>
      <c r="AX27" s="79"/>
      <c r="AY27" s="193"/>
      <c r="AZ27" s="192"/>
      <c r="BA27" s="79"/>
      <c r="BB27" s="79"/>
      <c r="BC27" s="79"/>
      <c r="BD27" s="79"/>
      <c r="BE27" s="196"/>
      <c r="BF27" s="192"/>
      <c r="BG27" s="79"/>
      <c r="BH27" s="79"/>
      <c r="BI27" s="79"/>
      <c r="BJ27" s="79"/>
      <c r="BK27" s="193"/>
      <c r="BL27" s="192"/>
      <c r="BM27" s="79"/>
      <c r="BN27" s="79"/>
      <c r="BO27" s="79"/>
      <c r="BP27" s="79"/>
      <c r="BQ27" s="196"/>
      <c r="BR27" s="192"/>
      <c r="BS27" s="79"/>
      <c r="BT27" s="79"/>
      <c r="BU27" s="79"/>
      <c r="BV27" s="79"/>
      <c r="BW27" s="193"/>
      <c r="BX27" s="192"/>
      <c r="BY27" s="79"/>
      <c r="BZ27" s="79"/>
      <c r="CA27" s="79"/>
      <c r="CB27" s="79"/>
      <c r="CC27" s="196"/>
      <c r="CD27" s="192"/>
      <c r="CE27" s="79"/>
      <c r="CF27" s="79"/>
      <c r="CG27" s="79"/>
      <c r="CH27" s="79"/>
      <c r="CI27" s="193"/>
      <c r="CJ27" s="192"/>
      <c r="CK27" s="79"/>
      <c r="CL27" s="79"/>
      <c r="CM27" s="79"/>
      <c r="CN27" s="79"/>
      <c r="CO27" s="383"/>
    </row>
    <row r="28" spans="1:93" ht="51">
      <c r="A28" s="700"/>
      <c r="B28" s="138">
        <v>4</v>
      </c>
      <c r="C28" s="295" t="s">
        <v>329</v>
      </c>
      <c r="D28" s="194"/>
      <c r="E28" s="78"/>
      <c r="F28" s="78"/>
      <c r="G28" s="78"/>
      <c r="H28" s="78"/>
      <c r="I28" s="187"/>
      <c r="J28" s="194"/>
      <c r="K28" s="78"/>
      <c r="L28" s="78"/>
      <c r="M28" s="78"/>
      <c r="N28" s="78"/>
      <c r="O28" s="195"/>
      <c r="P28" s="192"/>
      <c r="Q28" s="79"/>
      <c r="R28" s="79"/>
      <c r="S28" s="79"/>
      <c r="T28" s="79"/>
      <c r="U28" s="196"/>
      <c r="V28" s="192"/>
      <c r="W28" s="79"/>
      <c r="X28" s="79"/>
      <c r="Y28" s="79"/>
      <c r="Z28" s="79"/>
      <c r="AA28" s="193"/>
      <c r="AB28" s="192"/>
      <c r="AC28" s="79"/>
      <c r="AD28" s="79"/>
      <c r="AE28" s="79"/>
      <c r="AF28" s="79"/>
      <c r="AG28" s="196"/>
      <c r="AH28" s="192"/>
      <c r="AI28" s="79"/>
      <c r="AJ28" s="79"/>
      <c r="AK28" s="79"/>
      <c r="AL28" s="79"/>
      <c r="AM28" s="193"/>
      <c r="AN28" s="192"/>
      <c r="AO28" s="79"/>
      <c r="AP28" s="79"/>
      <c r="AQ28" s="79"/>
      <c r="AR28" s="79"/>
      <c r="AS28" s="196"/>
      <c r="AT28" s="192"/>
      <c r="AU28" s="79"/>
      <c r="AV28" s="79"/>
      <c r="AW28" s="79"/>
      <c r="AX28" s="79"/>
      <c r="AY28" s="193"/>
      <c r="AZ28" s="192"/>
      <c r="BA28" s="79"/>
      <c r="BB28" s="79"/>
      <c r="BC28" s="79"/>
      <c r="BD28" s="79"/>
      <c r="BE28" s="196"/>
      <c r="BF28" s="192"/>
      <c r="BG28" s="79"/>
      <c r="BH28" s="79"/>
      <c r="BI28" s="79"/>
      <c r="BJ28" s="79"/>
      <c r="BK28" s="193"/>
      <c r="BL28" s="192"/>
      <c r="BM28" s="79"/>
      <c r="BN28" s="79"/>
      <c r="BO28" s="79"/>
      <c r="BP28" s="79"/>
      <c r="BQ28" s="196"/>
      <c r="BR28" s="192"/>
      <c r="BS28" s="79"/>
      <c r="BT28" s="79"/>
      <c r="BU28" s="79"/>
      <c r="BV28" s="79"/>
      <c r="BW28" s="193"/>
      <c r="BX28" s="192"/>
      <c r="BY28" s="79"/>
      <c r="BZ28" s="79"/>
      <c r="CA28" s="79"/>
      <c r="CB28" s="79"/>
      <c r="CC28" s="196"/>
      <c r="CD28" s="192"/>
      <c r="CE28" s="79"/>
      <c r="CF28" s="79"/>
      <c r="CG28" s="79"/>
      <c r="CH28" s="79"/>
      <c r="CI28" s="193"/>
      <c r="CJ28" s="192"/>
      <c r="CK28" s="79"/>
      <c r="CL28" s="79"/>
      <c r="CM28" s="79"/>
      <c r="CN28" s="79"/>
      <c r="CO28" s="383"/>
    </row>
    <row r="29" spans="1:93">
      <c r="A29" s="700"/>
      <c r="B29" s="138">
        <v>5</v>
      </c>
      <c r="C29" s="295" t="s">
        <v>330</v>
      </c>
      <c r="D29" s="194"/>
      <c r="E29" s="78"/>
      <c r="F29" s="78"/>
      <c r="G29" s="78"/>
      <c r="H29" s="78"/>
      <c r="I29" s="187"/>
      <c r="J29" s="194"/>
      <c r="K29" s="78"/>
      <c r="L29" s="78"/>
      <c r="M29" s="78"/>
      <c r="N29" s="78"/>
      <c r="O29" s="195"/>
      <c r="P29" s="192"/>
      <c r="Q29" s="79"/>
      <c r="R29" s="79"/>
      <c r="S29" s="79"/>
      <c r="T29" s="79"/>
      <c r="U29" s="196"/>
      <c r="V29" s="192"/>
      <c r="W29" s="79"/>
      <c r="X29" s="79"/>
      <c r="Y29" s="79"/>
      <c r="Z29" s="79"/>
      <c r="AA29" s="193"/>
      <c r="AB29" s="192"/>
      <c r="AC29" s="79"/>
      <c r="AD29" s="79"/>
      <c r="AE29" s="79"/>
      <c r="AF29" s="79"/>
      <c r="AG29" s="196"/>
      <c r="AH29" s="192"/>
      <c r="AI29" s="79"/>
      <c r="AJ29" s="79"/>
      <c r="AK29" s="79"/>
      <c r="AL29" s="79"/>
      <c r="AM29" s="193"/>
      <c r="AN29" s="192"/>
      <c r="AO29" s="79"/>
      <c r="AP29" s="79"/>
      <c r="AQ29" s="79"/>
      <c r="AR29" s="79"/>
      <c r="AS29" s="196"/>
      <c r="AT29" s="192"/>
      <c r="AU29" s="79"/>
      <c r="AV29" s="79"/>
      <c r="AW29" s="79"/>
      <c r="AX29" s="79"/>
      <c r="AY29" s="193"/>
      <c r="AZ29" s="192"/>
      <c r="BA29" s="79"/>
      <c r="BB29" s="79"/>
      <c r="BC29" s="79"/>
      <c r="BD29" s="79"/>
      <c r="BE29" s="196"/>
      <c r="BF29" s="192"/>
      <c r="BG29" s="79"/>
      <c r="BH29" s="79"/>
      <c r="BI29" s="79"/>
      <c r="BJ29" s="79"/>
      <c r="BK29" s="193"/>
      <c r="BL29" s="192"/>
      <c r="BM29" s="79"/>
      <c r="BN29" s="79"/>
      <c r="BO29" s="79"/>
      <c r="BP29" s="79"/>
      <c r="BQ29" s="196"/>
      <c r="BR29" s="192"/>
      <c r="BS29" s="79"/>
      <c r="BT29" s="79"/>
      <c r="BU29" s="79"/>
      <c r="BV29" s="79"/>
      <c r="BW29" s="193"/>
      <c r="BX29" s="192"/>
      <c r="BY29" s="79"/>
      <c r="BZ29" s="79"/>
      <c r="CA29" s="79"/>
      <c r="CB29" s="79"/>
      <c r="CC29" s="196"/>
      <c r="CD29" s="192"/>
      <c r="CE29" s="79"/>
      <c r="CF29" s="79"/>
      <c r="CG29" s="79"/>
      <c r="CH29" s="79"/>
      <c r="CI29" s="193"/>
      <c r="CJ29" s="192"/>
      <c r="CK29" s="79"/>
      <c r="CL29" s="79"/>
      <c r="CM29" s="79"/>
      <c r="CN29" s="79"/>
      <c r="CO29" s="383"/>
    </row>
    <row r="30" spans="1:93">
      <c r="A30" s="700"/>
      <c r="B30" s="138">
        <v>6</v>
      </c>
      <c r="C30" s="295" t="s">
        <v>331</v>
      </c>
      <c r="D30" s="194"/>
      <c r="E30" s="78"/>
      <c r="F30" s="78"/>
      <c r="G30" s="78"/>
      <c r="H30" s="78"/>
      <c r="I30" s="187"/>
      <c r="J30" s="194"/>
      <c r="K30" s="78"/>
      <c r="L30" s="78"/>
      <c r="M30" s="78"/>
      <c r="N30" s="78"/>
      <c r="O30" s="195"/>
      <c r="P30" s="192"/>
      <c r="Q30" s="79"/>
      <c r="R30" s="79"/>
      <c r="S30" s="79"/>
      <c r="T30" s="79"/>
      <c r="U30" s="196"/>
      <c r="V30" s="192"/>
      <c r="W30" s="79"/>
      <c r="X30" s="79"/>
      <c r="Y30" s="79"/>
      <c r="Z30" s="79"/>
      <c r="AA30" s="193"/>
      <c r="AB30" s="192"/>
      <c r="AC30" s="79"/>
      <c r="AD30" s="79"/>
      <c r="AE30" s="79"/>
      <c r="AF30" s="79"/>
      <c r="AG30" s="196"/>
      <c r="AH30" s="192"/>
      <c r="AI30" s="79"/>
      <c r="AJ30" s="79"/>
      <c r="AK30" s="79"/>
      <c r="AL30" s="79"/>
      <c r="AM30" s="193"/>
      <c r="AN30" s="192"/>
      <c r="AO30" s="79"/>
      <c r="AP30" s="79"/>
      <c r="AQ30" s="79"/>
      <c r="AR30" s="79"/>
      <c r="AS30" s="196"/>
      <c r="AT30" s="192"/>
      <c r="AU30" s="79"/>
      <c r="AV30" s="79"/>
      <c r="AW30" s="79"/>
      <c r="AX30" s="79"/>
      <c r="AY30" s="193"/>
      <c r="AZ30" s="192"/>
      <c r="BA30" s="79"/>
      <c r="BB30" s="79"/>
      <c r="BC30" s="79"/>
      <c r="BD30" s="79"/>
      <c r="BE30" s="196"/>
      <c r="BF30" s="192"/>
      <c r="BG30" s="79"/>
      <c r="BH30" s="79"/>
      <c r="BI30" s="79"/>
      <c r="BJ30" s="79"/>
      <c r="BK30" s="193"/>
      <c r="BL30" s="192"/>
      <c r="BM30" s="79"/>
      <c r="BN30" s="79"/>
      <c r="BO30" s="79"/>
      <c r="BP30" s="79"/>
      <c r="BQ30" s="196"/>
      <c r="BR30" s="192"/>
      <c r="BS30" s="79"/>
      <c r="BT30" s="79"/>
      <c r="BU30" s="79"/>
      <c r="BV30" s="79"/>
      <c r="BW30" s="193"/>
      <c r="BX30" s="192"/>
      <c r="BY30" s="79"/>
      <c r="BZ30" s="79"/>
      <c r="CA30" s="79"/>
      <c r="CB30" s="79"/>
      <c r="CC30" s="196"/>
      <c r="CD30" s="192"/>
      <c r="CE30" s="79"/>
      <c r="CF30" s="79"/>
      <c r="CG30" s="79"/>
      <c r="CH30" s="79"/>
      <c r="CI30" s="193"/>
      <c r="CJ30" s="192"/>
      <c r="CK30" s="79"/>
      <c r="CL30" s="79"/>
      <c r="CM30" s="79"/>
      <c r="CN30" s="79"/>
      <c r="CO30" s="383"/>
    </row>
    <row r="31" spans="1:93">
      <c r="A31" s="701"/>
      <c r="B31" s="296">
        <v>7</v>
      </c>
      <c r="C31" s="298" t="s">
        <v>336</v>
      </c>
      <c r="D31" s="299"/>
      <c r="E31" s="300"/>
      <c r="F31" s="300"/>
      <c r="G31" s="300"/>
      <c r="H31" s="300"/>
      <c r="I31" s="301"/>
      <c r="J31" s="299"/>
      <c r="K31" s="300"/>
      <c r="L31" s="300"/>
      <c r="M31" s="300"/>
      <c r="N31" s="300"/>
      <c r="O31" s="302"/>
      <c r="P31" s="303"/>
      <c r="Q31" s="304"/>
      <c r="R31" s="304"/>
      <c r="S31" s="304"/>
      <c r="T31" s="304"/>
      <c r="U31" s="305"/>
      <c r="V31" s="303"/>
      <c r="W31" s="304"/>
      <c r="X31" s="304"/>
      <c r="Y31" s="304"/>
      <c r="Z31" s="304"/>
      <c r="AA31" s="306"/>
      <c r="AB31" s="303"/>
      <c r="AC31" s="304"/>
      <c r="AD31" s="304"/>
      <c r="AE31" s="304"/>
      <c r="AF31" s="304"/>
      <c r="AG31" s="305"/>
      <c r="AH31" s="303"/>
      <c r="AI31" s="304"/>
      <c r="AJ31" s="304"/>
      <c r="AK31" s="304"/>
      <c r="AL31" s="304"/>
      <c r="AM31" s="306"/>
      <c r="AN31" s="303"/>
      <c r="AO31" s="304"/>
      <c r="AP31" s="304"/>
      <c r="AQ31" s="304"/>
      <c r="AR31" s="304"/>
      <c r="AS31" s="305"/>
      <c r="AT31" s="303"/>
      <c r="AU31" s="304"/>
      <c r="AV31" s="304"/>
      <c r="AW31" s="304"/>
      <c r="AX31" s="304"/>
      <c r="AY31" s="306"/>
      <c r="AZ31" s="303"/>
      <c r="BA31" s="304"/>
      <c r="BB31" s="304"/>
      <c r="BC31" s="304"/>
      <c r="BD31" s="304"/>
      <c r="BE31" s="305"/>
      <c r="BF31" s="303"/>
      <c r="BG31" s="304"/>
      <c r="BH31" s="304"/>
      <c r="BI31" s="304"/>
      <c r="BJ31" s="304"/>
      <c r="BK31" s="306"/>
      <c r="BL31" s="303"/>
      <c r="BM31" s="304"/>
      <c r="BN31" s="304"/>
      <c r="BO31" s="304"/>
      <c r="BP31" s="304"/>
      <c r="BQ31" s="305"/>
      <c r="BR31" s="303"/>
      <c r="BS31" s="304"/>
      <c r="BT31" s="304"/>
      <c r="BU31" s="304"/>
      <c r="BV31" s="304"/>
      <c r="BW31" s="306"/>
      <c r="BX31" s="303"/>
      <c r="BY31" s="304"/>
      <c r="BZ31" s="304"/>
      <c r="CA31" s="304"/>
      <c r="CB31" s="304"/>
      <c r="CC31" s="305"/>
      <c r="CD31" s="303"/>
      <c r="CE31" s="304"/>
      <c r="CF31" s="304"/>
      <c r="CG31" s="304"/>
      <c r="CH31" s="304"/>
      <c r="CI31" s="306"/>
      <c r="CJ31" s="303"/>
      <c r="CK31" s="304"/>
      <c r="CL31" s="304"/>
      <c r="CM31" s="304"/>
      <c r="CN31" s="304"/>
      <c r="CO31" s="384"/>
    </row>
    <row r="33" spans="1:93" ht="19.899999999999999" customHeight="1">
      <c r="C33" s="81" t="s">
        <v>168</v>
      </c>
    </row>
    <row r="34" spans="1:93" ht="19.899999999999999" customHeight="1">
      <c r="A34" s="309"/>
      <c r="C34" s="446" t="s">
        <v>347</v>
      </c>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row>
    <row r="35" spans="1:93" ht="25.9" customHeight="1">
      <c r="A35" s="309"/>
      <c r="C35" s="445" t="s">
        <v>346</v>
      </c>
      <c r="D35" s="444" t="str">
        <f>IF(AND(D11="",D19="",D24=""),"",IF(AND(D11="N/A",D19="N/A",D24="N/A"),"N/A",IF(OR(D11="Met",D19="Met",D24="Met"),"Met","Not Met")))</f>
        <v/>
      </c>
      <c r="E35" s="444" t="str">
        <f t="shared" ref="E35:BP35" si="93">IF(AND(E11="",E19="",E24=""),"",IF(AND(E11="N/A",E19="N/A",E24="N/A"),"N/A",IF(OR(E11="Met",E19="Met",E24="Met"),"Met","Not Met")))</f>
        <v/>
      </c>
      <c r="F35" s="444" t="str">
        <f t="shared" si="93"/>
        <v/>
      </c>
      <c r="G35" s="444" t="str">
        <f t="shared" si="93"/>
        <v/>
      </c>
      <c r="H35" s="444" t="str">
        <f t="shared" si="93"/>
        <v/>
      </c>
      <c r="I35" s="444" t="str">
        <f t="shared" si="93"/>
        <v/>
      </c>
      <c r="J35" s="444" t="str">
        <f t="shared" si="93"/>
        <v/>
      </c>
      <c r="K35" s="444" t="str">
        <f t="shared" si="93"/>
        <v/>
      </c>
      <c r="L35" s="444" t="str">
        <f t="shared" si="93"/>
        <v/>
      </c>
      <c r="M35" s="444" t="str">
        <f t="shared" si="93"/>
        <v/>
      </c>
      <c r="N35" s="444" t="str">
        <f t="shared" si="93"/>
        <v/>
      </c>
      <c r="O35" s="444" t="str">
        <f t="shared" si="93"/>
        <v/>
      </c>
      <c r="P35" s="444" t="str">
        <f t="shared" si="93"/>
        <v/>
      </c>
      <c r="Q35" s="444" t="str">
        <f t="shared" si="93"/>
        <v/>
      </c>
      <c r="R35" s="444" t="str">
        <f t="shared" si="93"/>
        <v/>
      </c>
      <c r="S35" s="444" t="str">
        <f t="shared" si="93"/>
        <v/>
      </c>
      <c r="T35" s="444" t="str">
        <f t="shared" si="93"/>
        <v/>
      </c>
      <c r="U35" s="444" t="str">
        <f t="shared" si="93"/>
        <v/>
      </c>
      <c r="V35" s="444" t="str">
        <f t="shared" si="93"/>
        <v/>
      </c>
      <c r="W35" s="444" t="str">
        <f t="shared" si="93"/>
        <v/>
      </c>
      <c r="X35" s="444" t="str">
        <f t="shared" si="93"/>
        <v/>
      </c>
      <c r="Y35" s="444" t="str">
        <f t="shared" si="93"/>
        <v/>
      </c>
      <c r="Z35" s="444" t="str">
        <f t="shared" si="93"/>
        <v/>
      </c>
      <c r="AA35" s="444" t="str">
        <f t="shared" si="93"/>
        <v/>
      </c>
      <c r="AB35" s="444" t="str">
        <f t="shared" si="93"/>
        <v/>
      </c>
      <c r="AC35" s="444" t="str">
        <f t="shared" si="93"/>
        <v/>
      </c>
      <c r="AD35" s="444" t="str">
        <f t="shared" si="93"/>
        <v/>
      </c>
      <c r="AE35" s="444" t="str">
        <f t="shared" si="93"/>
        <v/>
      </c>
      <c r="AF35" s="444" t="str">
        <f t="shared" si="93"/>
        <v/>
      </c>
      <c r="AG35" s="444" t="str">
        <f t="shared" si="93"/>
        <v/>
      </c>
      <c r="AH35" s="444" t="str">
        <f t="shared" si="93"/>
        <v/>
      </c>
      <c r="AI35" s="444" t="str">
        <f t="shared" si="93"/>
        <v/>
      </c>
      <c r="AJ35" s="444" t="str">
        <f t="shared" si="93"/>
        <v/>
      </c>
      <c r="AK35" s="444" t="str">
        <f t="shared" si="93"/>
        <v/>
      </c>
      <c r="AL35" s="444" t="str">
        <f t="shared" si="93"/>
        <v/>
      </c>
      <c r="AM35" s="444" t="str">
        <f t="shared" si="93"/>
        <v/>
      </c>
      <c r="AN35" s="444" t="str">
        <f t="shared" si="93"/>
        <v/>
      </c>
      <c r="AO35" s="444" t="str">
        <f t="shared" si="93"/>
        <v/>
      </c>
      <c r="AP35" s="444" t="str">
        <f t="shared" si="93"/>
        <v/>
      </c>
      <c r="AQ35" s="444" t="str">
        <f t="shared" si="93"/>
        <v/>
      </c>
      <c r="AR35" s="444" t="str">
        <f t="shared" si="93"/>
        <v/>
      </c>
      <c r="AS35" s="444" t="str">
        <f t="shared" si="93"/>
        <v/>
      </c>
      <c r="AT35" s="444" t="str">
        <f t="shared" si="93"/>
        <v/>
      </c>
      <c r="AU35" s="444" t="str">
        <f t="shared" si="93"/>
        <v/>
      </c>
      <c r="AV35" s="444" t="str">
        <f t="shared" si="93"/>
        <v/>
      </c>
      <c r="AW35" s="444" t="str">
        <f t="shared" si="93"/>
        <v/>
      </c>
      <c r="AX35" s="444" t="str">
        <f t="shared" si="93"/>
        <v/>
      </c>
      <c r="AY35" s="444" t="str">
        <f t="shared" si="93"/>
        <v/>
      </c>
      <c r="AZ35" s="444" t="str">
        <f t="shared" si="93"/>
        <v/>
      </c>
      <c r="BA35" s="444" t="str">
        <f t="shared" si="93"/>
        <v/>
      </c>
      <c r="BB35" s="444" t="str">
        <f t="shared" si="93"/>
        <v/>
      </c>
      <c r="BC35" s="444" t="str">
        <f t="shared" si="93"/>
        <v/>
      </c>
      <c r="BD35" s="444" t="str">
        <f t="shared" si="93"/>
        <v/>
      </c>
      <c r="BE35" s="444" t="str">
        <f t="shared" si="93"/>
        <v/>
      </c>
      <c r="BF35" s="444" t="str">
        <f t="shared" si="93"/>
        <v/>
      </c>
      <c r="BG35" s="444" t="str">
        <f t="shared" si="93"/>
        <v/>
      </c>
      <c r="BH35" s="444" t="str">
        <f t="shared" si="93"/>
        <v/>
      </c>
      <c r="BI35" s="444" t="str">
        <f t="shared" si="93"/>
        <v/>
      </c>
      <c r="BJ35" s="444" t="str">
        <f t="shared" si="93"/>
        <v/>
      </c>
      <c r="BK35" s="444" t="str">
        <f t="shared" si="93"/>
        <v/>
      </c>
      <c r="BL35" s="444" t="str">
        <f t="shared" si="93"/>
        <v/>
      </c>
      <c r="BM35" s="444" t="str">
        <f t="shared" si="93"/>
        <v/>
      </c>
      <c r="BN35" s="444" t="str">
        <f t="shared" si="93"/>
        <v/>
      </c>
      <c r="BO35" s="444" t="str">
        <f t="shared" si="93"/>
        <v/>
      </c>
      <c r="BP35" s="444" t="str">
        <f t="shared" si="93"/>
        <v/>
      </c>
      <c r="BQ35" s="444" t="str">
        <f t="shared" ref="BQ35:CO35" si="94">IF(AND(BQ11="",BQ19="",BQ24=""),"",IF(AND(BQ11="N/A",BQ19="N/A",BQ24="N/A"),"N/A",IF(OR(BQ11="Met",BQ19="Met",BQ24="Met"),"Met","Not Met")))</f>
        <v/>
      </c>
      <c r="BR35" s="444" t="str">
        <f t="shared" si="94"/>
        <v/>
      </c>
      <c r="BS35" s="444" t="str">
        <f t="shared" si="94"/>
        <v/>
      </c>
      <c r="BT35" s="444" t="str">
        <f t="shared" si="94"/>
        <v/>
      </c>
      <c r="BU35" s="444" t="str">
        <f t="shared" si="94"/>
        <v/>
      </c>
      <c r="BV35" s="444" t="str">
        <f t="shared" si="94"/>
        <v/>
      </c>
      <c r="BW35" s="444" t="str">
        <f t="shared" si="94"/>
        <v/>
      </c>
      <c r="BX35" s="444" t="str">
        <f t="shared" si="94"/>
        <v/>
      </c>
      <c r="BY35" s="444" t="str">
        <f t="shared" si="94"/>
        <v/>
      </c>
      <c r="BZ35" s="444" t="str">
        <f t="shared" si="94"/>
        <v/>
      </c>
      <c r="CA35" s="444" t="str">
        <f t="shared" si="94"/>
        <v/>
      </c>
      <c r="CB35" s="444" t="str">
        <f t="shared" si="94"/>
        <v/>
      </c>
      <c r="CC35" s="444" t="str">
        <f t="shared" si="94"/>
        <v/>
      </c>
      <c r="CD35" s="444" t="str">
        <f t="shared" si="94"/>
        <v/>
      </c>
      <c r="CE35" s="444" t="str">
        <f t="shared" si="94"/>
        <v/>
      </c>
      <c r="CF35" s="444" t="str">
        <f t="shared" si="94"/>
        <v/>
      </c>
      <c r="CG35" s="444" t="str">
        <f t="shared" si="94"/>
        <v/>
      </c>
      <c r="CH35" s="444" t="str">
        <f t="shared" si="94"/>
        <v/>
      </c>
      <c r="CI35" s="444" t="str">
        <f t="shared" si="94"/>
        <v/>
      </c>
      <c r="CJ35" s="444" t="str">
        <f t="shared" si="94"/>
        <v/>
      </c>
      <c r="CK35" s="444" t="str">
        <f t="shared" si="94"/>
        <v/>
      </c>
      <c r="CL35" s="444" t="str">
        <f t="shared" si="94"/>
        <v/>
      </c>
      <c r="CM35" s="444" t="str">
        <f t="shared" si="94"/>
        <v/>
      </c>
      <c r="CN35" s="444" t="str">
        <f t="shared" si="94"/>
        <v/>
      </c>
      <c r="CO35" s="444" t="str">
        <f t="shared" si="94"/>
        <v/>
      </c>
    </row>
  </sheetData>
  <sheetProtection sheet="1" objects="1" scenarios="1"/>
  <mergeCells count="18">
    <mergeCell ref="AZ1:BK1"/>
    <mergeCell ref="BL1:BW1"/>
    <mergeCell ref="A24:A31"/>
    <mergeCell ref="A19:A23"/>
    <mergeCell ref="A11:A18"/>
    <mergeCell ref="CJ4:CO4"/>
    <mergeCell ref="BX1:CI1"/>
    <mergeCell ref="D4:O4"/>
    <mergeCell ref="P4:AA4"/>
    <mergeCell ref="AB4:AM4"/>
    <mergeCell ref="AN4:AY4"/>
    <mergeCell ref="AZ4:BK4"/>
    <mergeCell ref="BL4:BW4"/>
    <mergeCell ref="BX4:CI4"/>
    <mergeCell ref="D1:O1"/>
    <mergeCell ref="P1:AA1"/>
    <mergeCell ref="AB1:AM1"/>
    <mergeCell ref="AN1:AY1"/>
  </mergeCells>
  <conditionalFormatting sqref="D20:CO23">
    <cfRule type="expression" dxfId="104" priority="17">
      <formula>D$20="N"</formula>
    </cfRule>
  </conditionalFormatting>
  <conditionalFormatting sqref="D12:CO18">
    <cfRule type="expression" dxfId="103" priority="11">
      <formula>D$12="N"</formula>
    </cfRule>
  </conditionalFormatting>
  <conditionalFormatting sqref="D35:CO35">
    <cfRule type="cellIs" dxfId="102" priority="1" stopIfTrue="1" operator="equal">
      <formula>"N/A"</formula>
    </cfRule>
    <cfRule type="cellIs" dxfId="101" priority="2" stopIfTrue="1" operator="equal">
      <formula>"Not Met"</formula>
    </cfRule>
  </conditionalFormatting>
  <conditionalFormatting sqref="D11:CO31">
    <cfRule type="cellIs" dxfId="100" priority="3" stopIfTrue="1" operator="equal">
      <formula>"N/A"</formula>
    </cfRule>
    <cfRule type="cellIs" dxfId="99" priority="4" stopIfTrue="1" operator="equal">
      <formula>"Not Met"</formula>
    </cfRule>
  </conditionalFormatting>
  <conditionalFormatting sqref="D25:CO31">
    <cfRule type="expression" dxfId="98" priority="15" stopIfTrue="1">
      <formula>D$25="N"</formula>
    </cfRule>
  </conditionalFormatting>
  <dataValidations count="3">
    <dataValidation type="list" allowBlank="1" showInputMessage="1" showErrorMessage="1" sqref="D8:CO8">
      <formula1>"Male,Female"</formula1>
    </dataValidation>
    <dataValidation type="list" allowBlank="1" showInputMessage="1" showErrorMessage="1" sqref="D21:CO23 D13:CO18 D26:CO31">
      <formula1>"Met,Not Met,N/A"</formula1>
    </dataValidation>
    <dataValidation type="list" allowBlank="1" showInputMessage="1" showErrorMessage="1" prompt="Enter or select &quot;Y&quot; or &quot;N&quot; from the drop-down list." sqref="D12:CO12 D25:CO25 D20:CO20">
      <formula1>"Y,N"</formula1>
    </dataValidation>
  </dataValidations>
  <printOptions horizontalCentered="1"/>
  <pageMargins left="0.2" right="0.2" top="0.25" bottom="0.35" header="0" footer="0.05"/>
  <pageSetup paperSize="5" scale="72" fitToWidth="2" orientation="landscape" r:id="rId1"/>
  <headerFooter alignWithMargins="0">
    <oddFooter>&amp;C&amp;P of &amp;N</oddFooter>
  </headerFooter>
  <colBreaks count="3" manualBreakCount="3">
    <brk id="27" max="1048575" man="1"/>
    <brk id="51" max="1048575" man="1"/>
    <brk id="75"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CO25"/>
  <sheetViews>
    <sheetView zoomScale="90" zoomScaleNormal="90" workbookViewId="0">
      <pane xSplit="3" ySplit="10" topLeftCell="D11" activePane="bottomRight" state="frozen"/>
      <selection activeCell="J6" sqref="J6:O6"/>
      <selection pane="topRight" activeCell="J6" sqref="J6:O6"/>
      <selection pane="bottomLeft" activeCell="J6" sqref="J6:O6"/>
      <selection pane="bottomRight" activeCell="D12" sqref="D12"/>
    </sheetView>
  </sheetViews>
  <sheetFormatPr defaultColWidth="8.85546875" defaultRowHeight="12.75"/>
  <cols>
    <col min="1" max="1" width="11.7109375" style="80" customWidth="1"/>
    <col min="2" max="2" width="5.7109375" style="80" customWidth="1"/>
    <col min="3" max="3" width="40.7109375" style="80" customWidth="1"/>
    <col min="4" max="15" width="7.7109375" style="80" customWidth="1"/>
    <col min="16" max="27" width="7.7109375" style="76" customWidth="1"/>
    <col min="28" max="93" width="7.7109375" style="76" hidden="1" customWidth="1"/>
    <col min="94" max="16384" width="8.85546875" style="76"/>
  </cols>
  <sheetData>
    <row r="1" spans="1:93" s="127" customFormat="1" ht="51" customHeight="1" thickBot="1">
      <c r="A1" s="126"/>
      <c r="B1" s="126"/>
      <c r="C1" s="126"/>
      <c r="D1" s="705" t="s">
        <v>311</v>
      </c>
      <c r="E1" s="705"/>
      <c r="F1" s="705"/>
      <c r="G1" s="705"/>
      <c r="H1" s="705"/>
      <c r="I1" s="705"/>
      <c r="J1" s="705"/>
      <c r="K1" s="705"/>
      <c r="L1" s="705"/>
      <c r="M1" s="705"/>
      <c r="N1" s="705"/>
      <c r="O1" s="705"/>
      <c r="P1" s="705" t="s">
        <v>311</v>
      </c>
      <c r="Q1" s="705"/>
      <c r="R1" s="705"/>
      <c r="S1" s="705"/>
      <c r="T1" s="705"/>
      <c r="U1" s="705"/>
      <c r="V1" s="705"/>
      <c r="W1" s="705"/>
      <c r="X1" s="705"/>
      <c r="Y1" s="705"/>
      <c r="Z1" s="705"/>
      <c r="AA1" s="705"/>
      <c r="AB1" s="705" t="s">
        <v>311</v>
      </c>
      <c r="AC1" s="705"/>
      <c r="AD1" s="705"/>
      <c r="AE1" s="705"/>
      <c r="AF1" s="705"/>
      <c r="AG1" s="705"/>
      <c r="AH1" s="705"/>
      <c r="AI1" s="705"/>
      <c r="AJ1" s="705"/>
      <c r="AK1" s="705"/>
      <c r="AL1" s="705"/>
      <c r="AM1" s="705"/>
      <c r="AN1" s="705" t="s">
        <v>311</v>
      </c>
      <c r="AO1" s="705"/>
      <c r="AP1" s="705"/>
      <c r="AQ1" s="705"/>
      <c r="AR1" s="705"/>
      <c r="AS1" s="705"/>
      <c r="AT1" s="705"/>
      <c r="AU1" s="705"/>
      <c r="AV1" s="705"/>
      <c r="AW1" s="705"/>
      <c r="AX1" s="705"/>
      <c r="AY1" s="705"/>
      <c r="AZ1" s="705" t="s">
        <v>311</v>
      </c>
      <c r="BA1" s="705"/>
      <c r="BB1" s="705"/>
      <c r="BC1" s="705"/>
      <c r="BD1" s="705"/>
      <c r="BE1" s="705"/>
      <c r="BF1" s="705"/>
      <c r="BG1" s="705"/>
      <c r="BH1" s="705"/>
      <c r="BI1" s="705"/>
      <c r="BJ1" s="705"/>
      <c r="BK1" s="705"/>
      <c r="BL1" s="705" t="s">
        <v>311</v>
      </c>
      <c r="BM1" s="705"/>
      <c r="BN1" s="705"/>
      <c r="BO1" s="705"/>
      <c r="BP1" s="705"/>
      <c r="BQ1" s="705"/>
      <c r="BR1" s="705"/>
      <c r="BS1" s="705"/>
      <c r="BT1" s="705"/>
      <c r="BU1" s="705"/>
      <c r="BV1" s="705"/>
      <c r="BW1" s="705"/>
      <c r="BX1" s="705" t="s">
        <v>311</v>
      </c>
      <c r="BY1" s="705"/>
      <c r="BZ1" s="705"/>
      <c r="CA1" s="705"/>
      <c r="CB1" s="705"/>
      <c r="CC1" s="705"/>
      <c r="CD1" s="705"/>
      <c r="CE1" s="705"/>
      <c r="CF1" s="705"/>
      <c r="CG1" s="705"/>
      <c r="CH1" s="705"/>
      <c r="CI1" s="705"/>
    </row>
    <row r="2" spans="1:93" ht="18" customHeight="1">
      <c r="A2" s="183"/>
      <c r="B2" s="184"/>
      <c r="C2" s="184"/>
      <c r="D2" s="183" t="s">
        <v>300</v>
      </c>
      <c r="E2" s="184"/>
      <c r="F2" s="184"/>
      <c r="G2" s="184"/>
      <c r="H2" s="184"/>
      <c r="I2" s="184"/>
      <c r="J2" s="184"/>
      <c r="K2" s="184"/>
      <c r="L2" s="184"/>
      <c r="M2" s="184"/>
      <c r="N2" s="184"/>
      <c r="O2" s="185"/>
      <c r="P2" s="183" t="s">
        <v>300</v>
      </c>
      <c r="Q2" s="184"/>
      <c r="R2" s="184"/>
      <c r="S2" s="184"/>
      <c r="T2" s="184"/>
      <c r="U2" s="184"/>
      <c r="V2" s="184"/>
      <c r="W2" s="333"/>
      <c r="X2" s="184"/>
      <c r="Y2" s="184"/>
      <c r="Z2" s="184"/>
      <c r="AA2" s="185"/>
      <c r="AB2" s="183" t="s">
        <v>300</v>
      </c>
      <c r="AC2" s="184"/>
      <c r="AD2" s="184"/>
      <c r="AE2" s="184"/>
      <c r="AF2" s="184"/>
      <c r="AG2" s="184"/>
      <c r="AH2" s="184"/>
      <c r="AI2" s="184"/>
      <c r="AJ2" s="184"/>
      <c r="AK2" s="184"/>
      <c r="AL2" s="184"/>
      <c r="AM2" s="185"/>
      <c r="AN2" s="183" t="s">
        <v>300</v>
      </c>
      <c r="AO2" s="184"/>
      <c r="AP2" s="184"/>
      <c r="AQ2" s="184"/>
      <c r="AR2" s="184"/>
      <c r="AS2" s="184"/>
      <c r="AT2" s="184"/>
      <c r="AU2" s="184"/>
      <c r="AV2" s="184"/>
      <c r="AW2" s="184"/>
      <c r="AX2" s="184"/>
      <c r="AY2" s="185"/>
      <c r="AZ2" s="183" t="s">
        <v>300</v>
      </c>
      <c r="BA2" s="184"/>
      <c r="BB2" s="184"/>
      <c r="BC2" s="184"/>
      <c r="BD2" s="184"/>
      <c r="BE2" s="184"/>
      <c r="BF2" s="184"/>
      <c r="BG2" s="184"/>
      <c r="BH2" s="184"/>
      <c r="BI2" s="184"/>
      <c r="BJ2" s="184"/>
      <c r="BK2" s="185"/>
      <c r="BL2" s="183" t="s">
        <v>300</v>
      </c>
      <c r="BM2" s="184"/>
      <c r="BN2" s="184"/>
      <c r="BO2" s="184"/>
      <c r="BP2" s="184"/>
      <c r="BQ2" s="184"/>
      <c r="BR2" s="184"/>
      <c r="BS2" s="184"/>
      <c r="BT2" s="184"/>
      <c r="BU2" s="184"/>
      <c r="BV2" s="184"/>
      <c r="BW2" s="185"/>
      <c r="BX2" s="183" t="s">
        <v>300</v>
      </c>
      <c r="BY2" s="184"/>
      <c r="BZ2" s="184"/>
      <c r="CA2" s="184"/>
      <c r="CB2" s="184"/>
      <c r="CC2" s="184"/>
      <c r="CD2" s="184"/>
      <c r="CE2" s="184"/>
      <c r="CF2" s="184"/>
      <c r="CG2" s="184"/>
      <c r="CH2" s="184"/>
      <c r="CI2" s="185"/>
      <c r="CJ2" s="183" t="s">
        <v>301</v>
      </c>
      <c r="CK2" s="184"/>
      <c r="CL2" s="184"/>
      <c r="CM2" s="184"/>
      <c r="CN2" s="184"/>
      <c r="CO2" s="185"/>
    </row>
    <row r="3" spans="1:93" s="3" customFormat="1" ht="18" customHeight="1">
      <c r="A3" s="149"/>
      <c r="B3" s="151"/>
      <c r="C3" s="165" t="s">
        <v>181</v>
      </c>
      <c r="D3" s="164" t="str">
        <f>IF('Workbook Set-up'!$B$4="","[Name of LME-MCO]",'Workbook Set-up'!$B$4)</f>
        <v>[Name of LME-MCO]</v>
      </c>
      <c r="E3" s="150"/>
      <c r="F3" s="150"/>
      <c r="G3" s="150"/>
      <c r="H3" s="150"/>
      <c r="I3" s="150"/>
      <c r="J3" s="150"/>
      <c r="K3" s="150"/>
      <c r="L3" s="150"/>
      <c r="M3" s="150"/>
      <c r="N3" s="150"/>
      <c r="O3" s="158"/>
      <c r="P3" s="164" t="str">
        <f>IF('Workbook Set-up'!$B$4="","[Name of LME-MCO]",'Workbook Set-up'!$B$4)</f>
        <v>[Name of LME-MCO]</v>
      </c>
      <c r="Q3" s="150"/>
      <c r="R3" s="150"/>
      <c r="S3" s="150"/>
      <c r="T3" s="150"/>
      <c r="U3" s="150"/>
      <c r="V3" s="150"/>
      <c r="W3" s="150"/>
      <c r="X3" s="150"/>
      <c r="Y3" s="150"/>
      <c r="Z3" s="150"/>
      <c r="AA3" s="158"/>
      <c r="AB3" s="164" t="str">
        <f>IF('Workbook Set-up'!$B$4="","[Name of LME-MCO]",'Workbook Set-up'!$B$4)</f>
        <v>[Name of LME-MCO]</v>
      </c>
      <c r="AC3" s="150"/>
      <c r="AD3" s="150"/>
      <c r="AE3" s="150"/>
      <c r="AF3" s="150"/>
      <c r="AG3" s="150"/>
      <c r="AH3" s="150"/>
      <c r="AI3" s="150"/>
      <c r="AJ3" s="150"/>
      <c r="AK3" s="150"/>
      <c r="AL3" s="150"/>
      <c r="AM3" s="158"/>
      <c r="AN3" s="164" t="str">
        <f>IF('Workbook Set-up'!$B$4="","[Name of LME-MCO]",'Workbook Set-up'!$B$4)</f>
        <v>[Name of LME-MCO]</v>
      </c>
      <c r="AO3" s="150"/>
      <c r="AP3" s="150"/>
      <c r="AQ3" s="150"/>
      <c r="AR3" s="150"/>
      <c r="AS3" s="150"/>
      <c r="AT3" s="150"/>
      <c r="AU3" s="150"/>
      <c r="AV3" s="150"/>
      <c r="AW3" s="150"/>
      <c r="AX3" s="150"/>
      <c r="AY3" s="158"/>
      <c r="AZ3" s="164" t="str">
        <f>IF('Workbook Set-up'!$B$4="","[Name of LME-MCO]",'Workbook Set-up'!$B$4)</f>
        <v>[Name of LME-MCO]</v>
      </c>
      <c r="BA3" s="150"/>
      <c r="BB3" s="150"/>
      <c r="BC3" s="150"/>
      <c r="BD3" s="150"/>
      <c r="BE3" s="150"/>
      <c r="BF3" s="150"/>
      <c r="BG3" s="150"/>
      <c r="BH3" s="150"/>
      <c r="BI3" s="150"/>
      <c r="BJ3" s="150"/>
      <c r="BK3" s="158"/>
      <c r="BL3" s="164" t="str">
        <f>IF('Workbook Set-up'!$B$4="","[Name of LME-MCO]",'Workbook Set-up'!$B$4)</f>
        <v>[Name of LME-MCO]</v>
      </c>
      <c r="BM3" s="150"/>
      <c r="BN3" s="150"/>
      <c r="BO3" s="150"/>
      <c r="BP3" s="150"/>
      <c r="BQ3" s="150"/>
      <c r="BR3" s="150"/>
      <c r="BS3" s="150"/>
      <c r="BT3" s="150"/>
      <c r="BU3" s="150"/>
      <c r="BV3" s="150"/>
      <c r="BW3" s="158"/>
      <c r="BX3" s="164" t="str">
        <f>IF('Workbook Set-up'!$B$4="","[Name of LME-MCO]",'Workbook Set-up'!$B$4)</f>
        <v>[Name of LME-MCO]</v>
      </c>
      <c r="BY3" s="150"/>
      <c r="BZ3" s="150"/>
      <c r="CA3" s="150"/>
      <c r="CB3" s="150"/>
      <c r="CC3" s="150"/>
      <c r="CD3" s="150"/>
      <c r="CE3" s="150"/>
      <c r="CF3" s="150"/>
      <c r="CG3" s="150"/>
      <c r="CH3" s="150"/>
      <c r="CI3" s="158"/>
      <c r="CJ3" s="164" t="str">
        <f>IF('Workbook Set-up'!$B$4="","[Name of LME-MCO]",'Workbook Set-up'!$B$4)</f>
        <v>[Name of LME-MCO]</v>
      </c>
      <c r="CK3" s="150"/>
      <c r="CL3" s="150"/>
      <c r="CM3" s="150"/>
      <c r="CN3" s="150"/>
      <c r="CO3" s="158"/>
    </row>
    <row r="4" spans="1:93" s="3" customFormat="1" ht="18" customHeight="1">
      <c r="A4" s="149"/>
      <c r="B4" s="151"/>
      <c r="C4" s="165" t="s">
        <v>3</v>
      </c>
      <c r="D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4" s="707"/>
      <c r="F4" s="707"/>
      <c r="G4" s="707"/>
      <c r="H4" s="707"/>
      <c r="I4" s="707"/>
      <c r="J4" s="707"/>
      <c r="K4" s="707"/>
      <c r="L4" s="707"/>
      <c r="M4" s="707"/>
      <c r="N4" s="707"/>
      <c r="O4" s="708"/>
      <c r="P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Q4" s="707"/>
      <c r="R4" s="707"/>
      <c r="S4" s="707"/>
      <c r="T4" s="707"/>
      <c r="U4" s="707"/>
      <c r="V4" s="707"/>
      <c r="W4" s="707"/>
      <c r="X4" s="707"/>
      <c r="Y4" s="707"/>
      <c r="Z4" s="707"/>
      <c r="AA4" s="708"/>
      <c r="AB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C4" s="707"/>
      <c r="AD4" s="707"/>
      <c r="AE4" s="707"/>
      <c r="AF4" s="707"/>
      <c r="AG4" s="707"/>
      <c r="AH4" s="707"/>
      <c r="AI4" s="707"/>
      <c r="AJ4" s="707"/>
      <c r="AK4" s="707"/>
      <c r="AL4" s="707"/>
      <c r="AM4" s="708"/>
      <c r="AN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O4" s="707"/>
      <c r="AP4" s="707"/>
      <c r="AQ4" s="707"/>
      <c r="AR4" s="707"/>
      <c r="AS4" s="707"/>
      <c r="AT4" s="707"/>
      <c r="AU4" s="707"/>
      <c r="AV4" s="707"/>
      <c r="AW4" s="707"/>
      <c r="AX4" s="707"/>
      <c r="AY4" s="708"/>
      <c r="AZ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A4" s="707"/>
      <c r="BB4" s="707"/>
      <c r="BC4" s="707"/>
      <c r="BD4" s="707"/>
      <c r="BE4" s="707"/>
      <c r="BF4" s="707"/>
      <c r="BG4" s="707"/>
      <c r="BH4" s="707"/>
      <c r="BI4" s="707"/>
      <c r="BJ4" s="707"/>
      <c r="BK4" s="708"/>
      <c r="BL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M4" s="707"/>
      <c r="BN4" s="707"/>
      <c r="BO4" s="707"/>
      <c r="BP4" s="707"/>
      <c r="BQ4" s="707"/>
      <c r="BR4" s="707"/>
      <c r="BS4" s="707"/>
      <c r="BT4" s="707"/>
      <c r="BU4" s="707"/>
      <c r="BV4" s="707"/>
      <c r="BW4" s="708"/>
      <c r="BX4"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Y4" s="707"/>
      <c r="BZ4" s="707"/>
      <c r="CA4" s="707"/>
      <c r="CB4" s="707"/>
      <c r="CC4" s="707"/>
      <c r="CD4" s="707"/>
      <c r="CE4" s="707"/>
      <c r="CF4" s="707"/>
      <c r="CG4" s="707"/>
      <c r="CH4" s="707"/>
      <c r="CI4" s="708"/>
      <c r="CJ4" s="702"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K4" s="703"/>
      <c r="CL4" s="703"/>
      <c r="CM4" s="703"/>
      <c r="CN4" s="703"/>
      <c r="CO4" s="704"/>
    </row>
    <row r="5" spans="1:93" s="3" customFormat="1" ht="17.25" customHeight="1" thickBot="1">
      <c r="A5" s="152"/>
      <c r="B5" s="153"/>
      <c r="C5" s="166" t="s">
        <v>10</v>
      </c>
      <c r="D5" s="152" t="str">
        <f>IF(AND('Workbook Set-up'!$B$13="",'Workbook Set-up'!$B$14=""),"",IF('Workbook Set-up'!$B$13='Workbook Set-up'!$B$14,TEXT('Workbook Set-up'!$B$13,"m/d/yyyy"),IF('Workbook Set-up'!$B$13&lt;&gt;'Workbook Set-up'!$B$14,TEXT('Workbook Set-up'!$B$13,"m/d/yyyy")&amp;" to "&amp;TEXT('Workbook Set-up'!$B$14,"m/d/yyyy"),"")))</f>
        <v/>
      </c>
      <c r="E5" s="153"/>
      <c r="F5" s="153"/>
      <c r="G5" s="153"/>
      <c r="H5" s="153"/>
      <c r="I5" s="153"/>
      <c r="J5" s="153"/>
      <c r="K5" s="153"/>
      <c r="L5" s="153"/>
      <c r="M5" s="153"/>
      <c r="N5" s="153"/>
      <c r="O5" s="155"/>
      <c r="P5" s="152" t="str">
        <f>IF(AND('Workbook Set-up'!$B$13="",'Workbook Set-up'!$B$14=""),"",IF('Workbook Set-up'!$B$13='Workbook Set-up'!$B$14,TEXT('Workbook Set-up'!$B$13,"m/d/yyyy"),IF('Workbook Set-up'!$B$13&lt;&gt;'Workbook Set-up'!$B$14,TEXT('Workbook Set-up'!$B$13,"m/d/yyyy")&amp;" to "&amp;TEXT('Workbook Set-up'!$B$14,"m/d/yyyy"),"")))</f>
        <v/>
      </c>
      <c r="Q5" s="153"/>
      <c r="R5" s="153"/>
      <c r="S5" s="153"/>
      <c r="T5" s="153"/>
      <c r="U5" s="153"/>
      <c r="V5" s="153"/>
      <c r="W5" s="153"/>
      <c r="X5" s="153"/>
      <c r="Y5" s="153"/>
      <c r="Z5" s="153"/>
      <c r="AA5" s="155"/>
      <c r="AB5" s="152" t="str">
        <f>IF(AND('Workbook Set-up'!$B$13="",'Workbook Set-up'!$B$14=""),"",IF('Workbook Set-up'!$B$13='Workbook Set-up'!$B$14,TEXT('Workbook Set-up'!$B$13,"m/d/yyyy"),IF('Workbook Set-up'!$B$13&lt;&gt;'Workbook Set-up'!$B$14,TEXT('Workbook Set-up'!$B$13,"m/d/yyyy")&amp;" to "&amp;TEXT('Workbook Set-up'!$B$14,"m/d/yyyy"),"")))</f>
        <v/>
      </c>
      <c r="AC5" s="153"/>
      <c r="AD5" s="153"/>
      <c r="AE5" s="153"/>
      <c r="AF5" s="153"/>
      <c r="AG5" s="153"/>
      <c r="AH5" s="153"/>
      <c r="AI5" s="153"/>
      <c r="AJ5" s="153"/>
      <c r="AK5" s="153"/>
      <c r="AL5" s="153"/>
      <c r="AM5" s="155"/>
      <c r="AN5" s="152" t="str">
        <f>IF(AND('Workbook Set-up'!$B$13="",'Workbook Set-up'!$B$14=""),"",IF('Workbook Set-up'!$B$13='Workbook Set-up'!$B$14,TEXT('Workbook Set-up'!$B$13,"m/d/yyyy"),IF('Workbook Set-up'!$B$13&lt;&gt;'Workbook Set-up'!$B$14,TEXT('Workbook Set-up'!$B$13,"m/d/yyyy")&amp;" to "&amp;TEXT('Workbook Set-up'!$B$14,"m/d/yyyy"),"")))</f>
        <v/>
      </c>
      <c r="AO5" s="153"/>
      <c r="AP5" s="153"/>
      <c r="AQ5" s="153"/>
      <c r="AR5" s="153"/>
      <c r="AS5" s="153"/>
      <c r="AT5" s="153"/>
      <c r="AU5" s="153"/>
      <c r="AV5" s="153"/>
      <c r="AW5" s="153"/>
      <c r="AX5" s="153"/>
      <c r="AY5" s="155"/>
      <c r="AZ5" s="152" t="str">
        <f>IF(AND('Workbook Set-up'!$B$13="",'Workbook Set-up'!$B$14=""),"",IF('Workbook Set-up'!$B$13='Workbook Set-up'!$B$14,TEXT('Workbook Set-up'!$B$13,"m/d/yyyy"),IF('Workbook Set-up'!$B$13&lt;&gt;'Workbook Set-up'!$B$14,TEXT('Workbook Set-up'!$B$13,"m/d/yyyy")&amp;" to "&amp;TEXT('Workbook Set-up'!$B$14,"m/d/yyyy"),"")))</f>
        <v/>
      </c>
      <c r="BA5" s="153"/>
      <c r="BB5" s="153"/>
      <c r="BC5" s="153"/>
      <c r="BD5" s="153"/>
      <c r="BE5" s="153"/>
      <c r="BF5" s="153"/>
      <c r="BG5" s="153"/>
      <c r="BH5" s="153"/>
      <c r="BI5" s="153"/>
      <c r="BJ5" s="153"/>
      <c r="BK5" s="155"/>
      <c r="BL5" s="152" t="str">
        <f>IF(AND('Workbook Set-up'!$B$13="",'Workbook Set-up'!$B$14=""),"",IF('Workbook Set-up'!$B$13='Workbook Set-up'!$B$14,TEXT('Workbook Set-up'!$B$13,"m/d/yyyy"),IF('Workbook Set-up'!$B$13&lt;&gt;'Workbook Set-up'!$B$14,TEXT('Workbook Set-up'!$B$13,"m/d/yyyy")&amp;" to "&amp;TEXT('Workbook Set-up'!$B$14,"m/d/yyyy"),"")))</f>
        <v/>
      </c>
      <c r="BM5" s="153"/>
      <c r="BN5" s="153"/>
      <c r="BO5" s="153"/>
      <c r="BP5" s="153"/>
      <c r="BQ5" s="153"/>
      <c r="BR5" s="153"/>
      <c r="BS5" s="153"/>
      <c r="BT5" s="153"/>
      <c r="BU5" s="153"/>
      <c r="BV5" s="153"/>
      <c r="BW5" s="155"/>
      <c r="BX5" s="152" t="str">
        <f>IF(AND('Workbook Set-up'!$B$13="",'Workbook Set-up'!$B$14=""),"",IF('Workbook Set-up'!$B$13='Workbook Set-up'!$B$14,TEXT('Workbook Set-up'!$B$13,"m/d/yyyy"),IF('Workbook Set-up'!$B$13&lt;&gt;'Workbook Set-up'!$B$14,TEXT('Workbook Set-up'!$B$13,"m/d/yyyy")&amp;" to "&amp;TEXT('Workbook Set-up'!$B$14,"m/d/yyyy"),"")))</f>
        <v/>
      </c>
      <c r="BY5" s="153"/>
      <c r="BZ5" s="153"/>
      <c r="CA5" s="153"/>
      <c r="CB5" s="153"/>
      <c r="CC5" s="153"/>
      <c r="CD5" s="153"/>
      <c r="CE5" s="153"/>
      <c r="CF5" s="153"/>
      <c r="CG5" s="153"/>
      <c r="CH5" s="153"/>
      <c r="CI5" s="155"/>
      <c r="CJ5" s="197" t="str">
        <f>IF(AND('Workbook Set-up'!$B$13="",'Workbook Set-up'!$B$14=""),"",IF('Workbook Set-up'!$B$13='Workbook Set-up'!$B$14,TEXT('Workbook Set-up'!$B$13,"m/d/yyyy"),IF('Workbook Set-up'!$B$13&lt;&gt;'Workbook Set-up'!$B$14,TEXT('Workbook Set-up'!$B$13,"m/d/yyyy")&amp;" to "&amp;TEXT('Workbook Set-up'!$B$14,"m/d/yyyy"),"")))</f>
        <v/>
      </c>
      <c r="CK5" s="161"/>
      <c r="CL5" s="161"/>
      <c r="CM5" s="161"/>
      <c r="CN5" s="161"/>
      <c r="CO5" s="198"/>
    </row>
    <row r="6" spans="1:93" ht="19.5" customHeight="1">
      <c r="A6" s="257"/>
      <c r="B6" s="259"/>
      <c r="C6" s="258" t="s">
        <v>59</v>
      </c>
      <c r="D6" s="381" t="str">
        <f>IF('SAIOP Adult Elig Checklist'!D6="","",'SAIOP Adult Elig Checklist'!D6)</f>
        <v/>
      </c>
      <c r="E6" s="314" t="str">
        <f>IF('SAIOP Adult Elig Checklist'!E6="","",'SAIOP Adult Elig Checklist'!E6)</f>
        <v/>
      </c>
      <c r="F6" s="315" t="str">
        <f>IF('SAIOP Adult Elig Checklist'!F6="","",'SAIOP Adult Elig Checklist'!F6)</f>
        <v/>
      </c>
      <c r="G6" s="315" t="str">
        <f>IF('SAIOP Adult Elig Checklist'!G6="","",'SAIOP Adult Elig Checklist'!G6)</f>
        <v/>
      </c>
      <c r="H6" s="315" t="str">
        <f>IF('SAIOP Adult Elig Checklist'!H6="","",'SAIOP Adult Elig Checklist'!H6)</f>
        <v/>
      </c>
      <c r="I6" s="83" t="str">
        <f>IF('SAIOP Adult Elig Checklist'!I6="","",'SAIOP Adult Elig Checklist'!I6)</f>
        <v/>
      </c>
      <c r="J6" s="381" t="str">
        <f>IF('SAIOP Adult Elig Checklist'!J6="","",'SAIOP Adult Elig Checklist'!J6)</f>
        <v/>
      </c>
      <c r="K6" s="314" t="str">
        <f>IF('SAIOP Adult Elig Checklist'!K6="","",'SAIOP Adult Elig Checklist'!K6)</f>
        <v/>
      </c>
      <c r="L6" s="315" t="str">
        <f>IF('SAIOP Adult Elig Checklist'!L6="","",'SAIOP Adult Elig Checklist'!L6)</f>
        <v/>
      </c>
      <c r="M6" s="315" t="str">
        <f>IF('SAIOP Adult Elig Checklist'!M6="","",'SAIOP Adult Elig Checklist'!M6)</f>
        <v/>
      </c>
      <c r="N6" s="315" t="str">
        <f>IF('SAIOP Adult Elig Checklist'!N6="","",'SAIOP Adult Elig Checklist'!N6)</f>
        <v/>
      </c>
      <c r="O6" s="322" t="str">
        <f>IF('SAIOP Adult Elig Checklist'!O6="","",'SAIOP Adult Elig Checklist'!O6)</f>
        <v/>
      </c>
      <c r="P6" s="381" t="str">
        <f>IF('SAIOP Adult Elig Checklist'!P6="","",'SAIOP Adult Elig Checklist'!P6)</f>
        <v/>
      </c>
      <c r="Q6" s="314" t="str">
        <f>IF('SAIOP Adult Elig Checklist'!Q6="","",'SAIOP Adult Elig Checklist'!Q6)</f>
        <v/>
      </c>
      <c r="R6" s="315" t="str">
        <f>IF('SAIOP Adult Elig Checklist'!R6="","",'SAIOP Adult Elig Checklist'!R6)</f>
        <v/>
      </c>
      <c r="S6" s="315" t="str">
        <f>IF('SAIOP Adult Elig Checklist'!S6="","",'SAIOP Adult Elig Checklist'!S6)</f>
        <v/>
      </c>
      <c r="T6" s="315" t="str">
        <f>IF('SAIOP Adult Elig Checklist'!T6="","",'SAIOP Adult Elig Checklist'!T6)</f>
        <v/>
      </c>
      <c r="U6" s="83" t="str">
        <f>IF('SAIOP Adult Elig Checklist'!U6="","",'SAIOP Adult Elig Checklist'!U6)</f>
        <v/>
      </c>
      <c r="V6" s="381" t="str">
        <f>IF('SAIOP Adult Elig Checklist'!V6="","",'SAIOP Adult Elig Checklist'!V6)</f>
        <v/>
      </c>
      <c r="W6" s="314" t="str">
        <f>IF('SAIOP Adult Elig Checklist'!W6="","",'SAIOP Adult Elig Checklist'!W6)</f>
        <v/>
      </c>
      <c r="X6" s="315" t="str">
        <f>IF('SAIOP Adult Elig Checklist'!X6="","",'SAIOP Adult Elig Checklist'!X6)</f>
        <v/>
      </c>
      <c r="Y6" s="315" t="str">
        <f>IF('SAIOP Adult Elig Checklist'!Y6="","",'SAIOP Adult Elig Checklist'!Y6)</f>
        <v/>
      </c>
      <c r="Z6" s="315" t="str">
        <f>IF('SAIOP Adult Elig Checklist'!Z6="","",'SAIOP Adult Elig Checklist'!Z6)</f>
        <v/>
      </c>
      <c r="AA6" s="322" t="str">
        <f>IF('SAIOP Adult Elig Checklist'!AA6="","",'SAIOP Adult Elig Checklist'!AA6)</f>
        <v/>
      </c>
      <c r="AB6" s="381" t="str">
        <f>IF('SAIOP Adult Elig Checklist'!AB6="","",'SAIOP Adult Elig Checklist'!AB6)</f>
        <v/>
      </c>
      <c r="AC6" s="314" t="str">
        <f>IF('SAIOP Adult Elig Checklist'!AC6="","",'SAIOP Adult Elig Checklist'!AC6)</f>
        <v/>
      </c>
      <c r="AD6" s="315" t="str">
        <f>IF('SAIOP Adult Elig Checklist'!AD6="","",'SAIOP Adult Elig Checklist'!AD6)</f>
        <v/>
      </c>
      <c r="AE6" s="315" t="str">
        <f>IF('SAIOP Adult Elig Checklist'!AE6="","",'SAIOP Adult Elig Checklist'!AE6)</f>
        <v/>
      </c>
      <c r="AF6" s="315" t="str">
        <f>IF('SAIOP Adult Elig Checklist'!AF6="","",'SAIOP Adult Elig Checklist'!AF6)</f>
        <v/>
      </c>
      <c r="AG6" s="83" t="str">
        <f>IF('SAIOP Adult Elig Checklist'!AG6="","",'SAIOP Adult Elig Checklist'!AG6)</f>
        <v/>
      </c>
      <c r="AH6" s="381" t="str">
        <f>IF('SAIOP Adult Elig Checklist'!AH6="","",'SAIOP Adult Elig Checklist'!AH6)</f>
        <v/>
      </c>
      <c r="AI6" s="314" t="str">
        <f>IF('SAIOP Adult Elig Checklist'!AI6="","",'SAIOP Adult Elig Checklist'!AI6)</f>
        <v/>
      </c>
      <c r="AJ6" s="315" t="str">
        <f>IF('SAIOP Adult Elig Checklist'!AJ6="","",'SAIOP Adult Elig Checklist'!AJ6)</f>
        <v/>
      </c>
      <c r="AK6" s="315" t="str">
        <f>IF('SAIOP Adult Elig Checklist'!AK6="","",'SAIOP Adult Elig Checklist'!AK6)</f>
        <v/>
      </c>
      <c r="AL6" s="315" t="str">
        <f>IF('SAIOP Adult Elig Checklist'!AL6="","",'SAIOP Adult Elig Checklist'!AL6)</f>
        <v/>
      </c>
      <c r="AM6" s="322" t="str">
        <f>IF('SAIOP Adult Elig Checklist'!AM6="","",'SAIOP Adult Elig Checklist'!AM6)</f>
        <v/>
      </c>
      <c r="AN6" s="381" t="str">
        <f>IF('SAIOP Adult Elig Checklist'!AN6="","",'SAIOP Adult Elig Checklist'!AN6)</f>
        <v/>
      </c>
      <c r="AO6" s="314" t="str">
        <f>IF('SAIOP Adult Elig Checklist'!AO6="","",'SAIOP Adult Elig Checklist'!AO6)</f>
        <v/>
      </c>
      <c r="AP6" s="315" t="str">
        <f>IF('SAIOP Adult Elig Checklist'!AP6="","",'SAIOP Adult Elig Checklist'!AP6)</f>
        <v/>
      </c>
      <c r="AQ6" s="315" t="str">
        <f>IF('SAIOP Adult Elig Checklist'!AQ6="","",'SAIOP Adult Elig Checklist'!AQ6)</f>
        <v/>
      </c>
      <c r="AR6" s="315" t="str">
        <f>IF('SAIOP Adult Elig Checklist'!AR6="","",'SAIOP Adult Elig Checklist'!AR6)</f>
        <v/>
      </c>
      <c r="AS6" s="83" t="str">
        <f>IF('SAIOP Adult Elig Checklist'!AS6="","",'SAIOP Adult Elig Checklist'!AS6)</f>
        <v/>
      </c>
      <c r="AT6" s="381" t="str">
        <f>IF('SAIOP Adult Elig Checklist'!AT6="","",'SAIOP Adult Elig Checklist'!AT6)</f>
        <v/>
      </c>
      <c r="AU6" s="314" t="str">
        <f>IF('SAIOP Adult Elig Checklist'!AU6="","",'SAIOP Adult Elig Checklist'!AU6)</f>
        <v/>
      </c>
      <c r="AV6" s="315" t="str">
        <f>IF('SAIOP Adult Elig Checklist'!AV6="","",'SAIOP Adult Elig Checklist'!AV6)</f>
        <v/>
      </c>
      <c r="AW6" s="315" t="str">
        <f>IF('SAIOP Adult Elig Checklist'!AW6="","",'SAIOP Adult Elig Checklist'!AW6)</f>
        <v/>
      </c>
      <c r="AX6" s="315" t="str">
        <f>IF('SAIOP Adult Elig Checklist'!AX6="","",'SAIOP Adult Elig Checklist'!AX6)</f>
        <v/>
      </c>
      <c r="AY6" s="322" t="str">
        <f>IF('SAIOP Adult Elig Checklist'!AY6="","",'SAIOP Adult Elig Checklist'!AY6)</f>
        <v/>
      </c>
      <c r="AZ6" s="381" t="str">
        <f>IF('SAIOP Adult Elig Checklist'!AZ6="","",'SAIOP Adult Elig Checklist'!AZ6)</f>
        <v/>
      </c>
      <c r="BA6" s="314" t="str">
        <f>IF('SAIOP Adult Elig Checklist'!BA6="","",'SAIOP Adult Elig Checklist'!BA6)</f>
        <v/>
      </c>
      <c r="BB6" s="315" t="str">
        <f>IF('SAIOP Adult Elig Checklist'!BB6="","",'SAIOP Adult Elig Checklist'!BB6)</f>
        <v/>
      </c>
      <c r="BC6" s="315" t="str">
        <f>IF('SAIOP Adult Elig Checklist'!BC6="","",'SAIOP Adult Elig Checklist'!BC6)</f>
        <v/>
      </c>
      <c r="BD6" s="315" t="str">
        <f>IF('SAIOP Adult Elig Checklist'!BD6="","",'SAIOP Adult Elig Checklist'!BD6)</f>
        <v/>
      </c>
      <c r="BE6" s="83" t="str">
        <f>IF('SAIOP Adult Elig Checklist'!BE6="","",'SAIOP Adult Elig Checklist'!BE6)</f>
        <v/>
      </c>
      <c r="BF6" s="381" t="str">
        <f>IF('SAIOP Adult Elig Checklist'!BF6="","",'SAIOP Adult Elig Checklist'!BF6)</f>
        <v/>
      </c>
      <c r="BG6" s="314" t="str">
        <f>IF('SAIOP Adult Elig Checklist'!BG6="","",'SAIOP Adult Elig Checklist'!BG6)</f>
        <v/>
      </c>
      <c r="BH6" s="315" t="str">
        <f>IF('SAIOP Adult Elig Checklist'!BH6="","",'SAIOP Adult Elig Checklist'!BH6)</f>
        <v/>
      </c>
      <c r="BI6" s="315" t="str">
        <f>IF('SAIOP Adult Elig Checklist'!BI6="","",'SAIOP Adult Elig Checklist'!BI6)</f>
        <v/>
      </c>
      <c r="BJ6" s="315" t="str">
        <f>IF('SAIOP Adult Elig Checklist'!BJ6="","",'SAIOP Adult Elig Checklist'!BJ6)</f>
        <v/>
      </c>
      <c r="BK6" s="322" t="str">
        <f>IF('SAIOP Adult Elig Checklist'!BK6="","",'SAIOP Adult Elig Checklist'!BK6)</f>
        <v/>
      </c>
      <c r="BL6" s="381" t="str">
        <f>IF('SAIOP Adult Elig Checklist'!BL6="","",'SAIOP Adult Elig Checklist'!BL6)</f>
        <v/>
      </c>
      <c r="BM6" s="314" t="str">
        <f>IF('SAIOP Adult Elig Checklist'!BM6="","",'SAIOP Adult Elig Checklist'!BM6)</f>
        <v/>
      </c>
      <c r="BN6" s="315" t="str">
        <f>IF('SAIOP Adult Elig Checklist'!BN6="","",'SAIOP Adult Elig Checklist'!BN6)</f>
        <v/>
      </c>
      <c r="BO6" s="315" t="str">
        <f>IF('SAIOP Adult Elig Checklist'!BO6="","",'SAIOP Adult Elig Checklist'!BO6)</f>
        <v/>
      </c>
      <c r="BP6" s="315" t="str">
        <f>IF('SAIOP Adult Elig Checklist'!BP6="","",'SAIOP Adult Elig Checklist'!BP6)</f>
        <v/>
      </c>
      <c r="BQ6" s="83" t="str">
        <f>IF('SAIOP Adult Elig Checklist'!BQ6="","",'SAIOP Adult Elig Checklist'!BQ6)</f>
        <v/>
      </c>
      <c r="BR6" s="381" t="str">
        <f>IF('SAIOP Adult Elig Checklist'!BR6="","",'SAIOP Adult Elig Checklist'!BR6)</f>
        <v/>
      </c>
      <c r="BS6" s="314" t="str">
        <f>IF('SAIOP Adult Elig Checklist'!BS6="","",'SAIOP Adult Elig Checklist'!BS6)</f>
        <v/>
      </c>
      <c r="BT6" s="315" t="str">
        <f>IF('SAIOP Adult Elig Checklist'!BT6="","",'SAIOP Adult Elig Checklist'!BT6)</f>
        <v/>
      </c>
      <c r="BU6" s="315" t="str">
        <f>IF('SAIOP Adult Elig Checklist'!BU6="","",'SAIOP Adult Elig Checklist'!BU6)</f>
        <v/>
      </c>
      <c r="BV6" s="315" t="str">
        <f>IF('SAIOP Adult Elig Checklist'!BV6="","",'SAIOP Adult Elig Checklist'!BV6)</f>
        <v/>
      </c>
      <c r="BW6" s="322" t="str">
        <f>IF('SAIOP Adult Elig Checklist'!BW6="","",'SAIOP Adult Elig Checklist'!BW6)</f>
        <v/>
      </c>
      <c r="BX6" s="381" t="str">
        <f>IF('SAIOP Adult Elig Checklist'!BX6="","",'SAIOP Adult Elig Checklist'!BX6)</f>
        <v/>
      </c>
      <c r="BY6" s="314" t="str">
        <f>IF('SAIOP Adult Elig Checklist'!BY6="","",'SAIOP Adult Elig Checklist'!BY6)</f>
        <v/>
      </c>
      <c r="BZ6" s="315" t="str">
        <f>IF('SAIOP Adult Elig Checklist'!BZ6="","",'SAIOP Adult Elig Checklist'!BZ6)</f>
        <v/>
      </c>
      <c r="CA6" s="315" t="str">
        <f>IF('SAIOP Adult Elig Checklist'!CA6="","",'SAIOP Adult Elig Checklist'!CA6)</f>
        <v/>
      </c>
      <c r="CB6" s="315" t="str">
        <f>IF('SAIOP Adult Elig Checklist'!CB6="","",'SAIOP Adult Elig Checklist'!CB6)</f>
        <v/>
      </c>
      <c r="CC6" s="83" t="str">
        <f>IF('SAIOP Adult Elig Checklist'!CC6="","",'SAIOP Adult Elig Checklist'!CC6)</f>
        <v/>
      </c>
      <c r="CD6" s="381" t="str">
        <f>IF('SAIOP Adult Elig Checklist'!CD6="","",'SAIOP Adult Elig Checklist'!CD6)</f>
        <v/>
      </c>
      <c r="CE6" s="314" t="str">
        <f>IF('SAIOP Adult Elig Checklist'!CE6="","",'SAIOP Adult Elig Checklist'!CE6)</f>
        <v/>
      </c>
      <c r="CF6" s="315" t="str">
        <f>IF('SAIOP Adult Elig Checklist'!CF6="","",'SAIOP Adult Elig Checklist'!CF6)</f>
        <v/>
      </c>
      <c r="CG6" s="315" t="str">
        <f>IF('SAIOP Adult Elig Checklist'!CG6="","",'SAIOP Adult Elig Checklist'!CG6)</f>
        <v/>
      </c>
      <c r="CH6" s="315" t="str">
        <f>IF('SAIOP Adult Elig Checklist'!CH6="","",'SAIOP Adult Elig Checklist'!CH6)</f>
        <v/>
      </c>
      <c r="CI6" s="322" t="str">
        <f>IF('SAIOP Adult Elig Checklist'!CI6="","",'SAIOP Adult Elig Checklist'!CI6)</f>
        <v/>
      </c>
      <c r="CJ6" s="381" t="str">
        <f>IF('SAIOP Adult Elig Checklist'!CJ6="","",'SAIOP Adult Elig Checklist'!CJ6)</f>
        <v/>
      </c>
      <c r="CK6" s="314" t="str">
        <f>IF('SAIOP Adult Elig Checklist'!CK6="","",'SAIOP Adult Elig Checklist'!CK6)</f>
        <v/>
      </c>
      <c r="CL6" s="315" t="str">
        <f>IF('SAIOP Adult Elig Checklist'!CL6="","",'SAIOP Adult Elig Checklist'!CL6)</f>
        <v/>
      </c>
      <c r="CM6" s="315" t="str">
        <f>IF('SAIOP Adult Elig Checklist'!CM6="","",'SAIOP Adult Elig Checklist'!CM6)</f>
        <v/>
      </c>
      <c r="CN6" s="315" t="str">
        <f>IF('SAIOP Adult Elig Checklist'!CN6="","",'SAIOP Adult Elig Checklist'!CN6)</f>
        <v/>
      </c>
      <c r="CO6" s="322" t="str">
        <f>IF('SAIOP Adult Elig Checklist'!CO6="","",'SAIOP Adult Elig Checklist'!CO6)</f>
        <v/>
      </c>
    </row>
    <row r="7" spans="1:93" ht="19.5" customHeight="1">
      <c r="A7" s="257"/>
      <c r="B7" s="259"/>
      <c r="C7" s="258" t="s">
        <v>60</v>
      </c>
      <c r="D7" s="246" t="str">
        <f>IF('SAIOP Adult Elig Checklist'!D7="","",'SAIOP Adult Elig Checklist'!D7)</f>
        <v/>
      </c>
      <c r="E7" s="316" t="str">
        <f>IF('SAIOP Adult Elig Checklist'!E7="","",'SAIOP Adult Elig Checklist'!E7)</f>
        <v/>
      </c>
      <c r="F7" s="316" t="str">
        <f>IF('SAIOP Adult Elig Checklist'!F7="","",'SAIOP Adult Elig Checklist'!F7)</f>
        <v/>
      </c>
      <c r="G7" s="316" t="str">
        <f>IF('SAIOP Adult Elig Checklist'!G7="","",'SAIOP Adult Elig Checklist'!G7)</f>
        <v/>
      </c>
      <c r="H7" s="316" t="str">
        <f>IF('SAIOP Adult Elig Checklist'!H7="","",'SAIOP Adult Elig Checklist'!H7)</f>
        <v/>
      </c>
      <c r="I7" s="247" t="str">
        <f>IF('SAIOP Adult Elig Checklist'!I7="","",'SAIOP Adult Elig Checklist'!I7)</f>
        <v/>
      </c>
      <c r="J7" s="246" t="str">
        <f>IF('SAIOP Adult Elig Checklist'!J7="","",'SAIOP Adult Elig Checklist'!J7)</f>
        <v/>
      </c>
      <c r="K7" s="316" t="str">
        <f>IF('SAIOP Adult Elig Checklist'!K7="","",'SAIOP Adult Elig Checklist'!K7)</f>
        <v/>
      </c>
      <c r="L7" s="316" t="str">
        <f>IF('SAIOP Adult Elig Checklist'!L7="","",'SAIOP Adult Elig Checklist'!L7)</f>
        <v/>
      </c>
      <c r="M7" s="316" t="str">
        <f>IF('SAIOP Adult Elig Checklist'!M7="","",'SAIOP Adult Elig Checklist'!M7)</f>
        <v/>
      </c>
      <c r="N7" s="316" t="str">
        <f>IF('SAIOP Adult Elig Checklist'!N7="","",'SAIOP Adult Elig Checklist'!N7)</f>
        <v/>
      </c>
      <c r="O7" s="323" t="str">
        <f>IF('SAIOP Adult Elig Checklist'!O7="","",'SAIOP Adult Elig Checklist'!O7)</f>
        <v/>
      </c>
      <c r="P7" s="246" t="str">
        <f>IF('SAIOP Adult Elig Checklist'!P7="","",'SAIOP Adult Elig Checklist'!P7)</f>
        <v/>
      </c>
      <c r="Q7" s="316" t="str">
        <f>IF('SAIOP Adult Elig Checklist'!Q7="","",'SAIOP Adult Elig Checklist'!Q7)</f>
        <v/>
      </c>
      <c r="R7" s="316" t="str">
        <f>IF('SAIOP Adult Elig Checklist'!R7="","",'SAIOP Adult Elig Checklist'!R7)</f>
        <v/>
      </c>
      <c r="S7" s="316" t="str">
        <f>IF('SAIOP Adult Elig Checklist'!S7="","",'SAIOP Adult Elig Checklist'!S7)</f>
        <v/>
      </c>
      <c r="T7" s="316" t="str">
        <f>IF('SAIOP Adult Elig Checklist'!T7="","",'SAIOP Adult Elig Checklist'!T7)</f>
        <v/>
      </c>
      <c r="U7" s="247" t="str">
        <f>IF('SAIOP Adult Elig Checklist'!U7="","",'SAIOP Adult Elig Checklist'!U7)</f>
        <v/>
      </c>
      <c r="V7" s="246" t="str">
        <f>IF('SAIOP Adult Elig Checklist'!V7="","",'SAIOP Adult Elig Checklist'!V7)</f>
        <v/>
      </c>
      <c r="W7" s="316" t="str">
        <f>IF('SAIOP Adult Elig Checklist'!W7="","",'SAIOP Adult Elig Checklist'!W7)</f>
        <v/>
      </c>
      <c r="X7" s="316" t="str">
        <f>IF('SAIOP Adult Elig Checklist'!X7="","",'SAIOP Adult Elig Checklist'!X7)</f>
        <v/>
      </c>
      <c r="Y7" s="316" t="str">
        <f>IF('SAIOP Adult Elig Checklist'!Y7="","",'SAIOP Adult Elig Checklist'!Y7)</f>
        <v/>
      </c>
      <c r="Z7" s="316" t="str">
        <f>IF('SAIOP Adult Elig Checklist'!Z7="","",'SAIOP Adult Elig Checklist'!Z7)</f>
        <v/>
      </c>
      <c r="AA7" s="323" t="str">
        <f>IF('SAIOP Adult Elig Checklist'!AA7="","",'SAIOP Adult Elig Checklist'!AA7)</f>
        <v/>
      </c>
      <c r="AB7" s="246" t="str">
        <f>IF('SAIOP Adult Elig Checklist'!AB7="","",'SAIOP Adult Elig Checklist'!AB7)</f>
        <v/>
      </c>
      <c r="AC7" s="316" t="str">
        <f>IF('SAIOP Adult Elig Checklist'!AC7="","",'SAIOP Adult Elig Checklist'!AC7)</f>
        <v/>
      </c>
      <c r="AD7" s="316" t="str">
        <f>IF('SAIOP Adult Elig Checklist'!AD7="","",'SAIOP Adult Elig Checklist'!AD7)</f>
        <v/>
      </c>
      <c r="AE7" s="316" t="str">
        <f>IF('SAIOP Adult Elig Checklist'!AE7="","",'SAIOP Adult Elig Checklist'!AE7)</f>
        <v/>
      </c>
      <c r="AF7" s="316" t="str">
        <f>IF('SAIOP Adult Elig Checklist'!AF7="","",'SAIOP Adult Elig Checklist'!AF7)</f>
        <v/>
      </c>
      <c r="AG7" s="247" t="str">
        <f>IF('SAIOP Adult Elig Checklist'!AG7="","",'SAIOP Adult Elig Checklist'!AG7)</f>
        <v/>
      </c>
      <c r="AH7" s="246" t="str">
        <f>IF('SAIOP Adult Elig Checklist'!AH7="","",'SAIOP Adult Elig Checklist'!AH7)</f>
        <v/>
      </c>
      <c r="AI7" s="316" t="str">
        <f>IF('SAIOP Adult Elig Checklist'!AI7="","",'SAIOP Adult Elig Checklist'!AI7)</f>
        <v/>
      </c>
      <c r="AJ7" s="316" t="str">
        <f>IF('SAIOP Adult Elig Checklist'!AJ7="","",'SAIOP Adult Elig Checklist'!AJ7)</f>
        <v/>
      </c>
      <c r="AK7" s="316" t="str">
        <f>IF('SAIOP Adult Elig Checklist'!AK7="","",'SAIOP Adult Elig Checklist'!AK7)</f>
        <v/>
      </c>
      <c r="AL7" s="316" t="str">
        <f>IF('SAIOP Adult Elig Checklist'!AL7="","",'SAIOP Adult Elig Checklist'!AL7)</f>
        <v/>
      </c>
      <c r="AM7" s="323" t="str">
        <f>IF('SAIOP Adult Elig Checklist'!AM7="","",'SAIOP Adult Elig Checklist'!AM7)</f>
        <v/>
      </c>
      <c r="AN7" s="246" t="str">
        <f>IF('SAIOP Adult Elig Checklist'!AN7="","",'SAIOP Adult Elig Checklist'!AN7)</f>
        <v/>
      </c>
      <c r="AO7" s="316" t="str">
        <f>IF('SAIOP Adult Elig Checklist'!AO7="","",'SAIOP Adult Elig Checklist'!AO7)</f>
        <v/>
      </c>
      <c r="AP7" s="316" t="str">
        <f>IF('SAIOP Adult Elig Checklist'!AP7="","",'SAIOP Adult Elig Checklist'!AP7)</f>
        <v/>
      </c>
      <c r="AQ7" s="316" t="str">
        <f>IF('SAIOP Adult Elig Checklist'!AQ7="","",'SAIOP Adult Elig Checklist'!AQ7)</f>
        <v/>
      </c>
      <c r="AR7" s="316" t="str">
        <f>IF('SAIOP Adult Elig Checklist'!AR7="","",'SAIOP Adult Elig Checklist'!AR7)</f>
        <v/>
      </c>
      <c r="AS7" s="247" t="str">
        <f>IF('SAIOP Adult Elig Checklist'!AS7="","",'SAIOP Adult Elig Checklist'!AS7)</f>
        <v/>
      </c>
      <c r="AT7" s="246" t="str">
        <f>IF('SAIOP Adult Elig Checklist'!AT7="","",'SAIOP Adult Elig Checklist'!AT7)</f>
        <v/>
      </c>
      <c r="AU7" s="316" t="str">
        <f>IF('SAIOP Adult Elig Checklist'!AU7="","",'SAIOP Adult Elig Checklist'!AU7)</f>
        <v/>
      </c>
      <c r="AV7" s="316" t="str">
        <f>IF('SAIOP Adult Elig Checklist'!AV7="","",'SAIOP Adult Elig Checklist'!AV7)</f>
        <v/>
      </c>
      <c r="AW7" s="316" t="str">
        <f>IF('SAIOP Adult Elig Checklist'!AW7="","",'SAIOP Adult Elig Checklist'!AW7)</f>
        <v/>
      </c>
      <c r="AX7" s="316" t="str">
        <f>IF('SAIOP Adult Elig Checklist'!AX7="","",'SAIOP Adult Elig Checklist'!AX7)</f>
        <v/>
      </c>
      <c r="AY7" s="323" t="str">
        <f>IF('SAIOP Adult Elig Checklist'!AY7="","",'SAIOP Adult Elig Checklist'!AY7)</f>
        <v/>
      </c>
      <c r="AZ7" s="246" t="str">
        <f>IF('SAIOP Adult Elig Checklist'!AZ7="","",'SAIOP Adult Elig Checklist'!AZ7)</f>
        <v/>
      </c>
      <c r="BA7" s="316" t="str">
        <f>IF('SAIOP Adult Elig Checklist'!BA7="","",'SAIOP Adult Elig Checklist'!BA7)</f>
        <v/>
      </c>
      <c r="BB7" s="316" t="str">
        <f>IF('SAIOP Adult Elig Checklist'!BB7="","",'SAIOP Adult Elig Checklist'!BB7)</f>
        <v/>
      </c>
      <c r="BC7" s="316" t="str">
        <f>IF('SAIOP Adult Elig Checklist'!BC7="","",'SAIOP Adult Elig Checklist'!BC7)</f>
        <v/>
      </c>
      <c r="BD7" s="316" t="str">
        <f>IF('SAIOP Adult Elig Checklist'!BD7="","",'SAIOP Adult Elig Checklist'!BD7)</f>
        <v/>
      </c>
      <c r="BE7" s="247" t="str">
        <f>IF('SAIOP Adult Elig Checklist'!BE7="","",'SAIOP Adult Elig Checklist'!BE7)</f>
        <v/>
      </c>
      <c r="BF7" s="246" t="str">
        <f>IF('SAIOP Adult Elig Checklist'!BF7="","",'SAIOP Adult Elig Checklist'!BF7)</f>
        <v/>
      </c>
      <c r="BG7" s="316" t="str">
        <f>IF('SAIOP Adult Elig Checklist'!BG7="","",'SAIOP Adult Elig Checklist'!BG7)</f>
        <v/>
      </c>
      <c r="BH7" s="316" t="str">
        <f>IF('SAIOP Adult Elig Checklist'!BH7="","",'SAIOP Adult Elig Checklist'!BH7)</f>
        <v/>
      </c>
      <c r="BI7" s="316" t="str">
        <f>IF('SAIOP Adult Elig Checklist'!BI7="","",'SAIOP Adult Elig Checklist'!BI7)</f>
        <v/>
      </c>
      <c r="BJ7" s="316" t="str">
        <f>IF('SAIOP Adult Elig Checklist'!BJ7="","",'SAIOP Adult Elig Checklist'!BJ7)</f>
        <v/>
      </c>
      <c r="BK7" s="323" t="str">
        <f>IF('SAIOP Adult Elig Checklist'!BK7="","",'SAIOP Adult Elig Checklist'!BK7)</f>
        <v/>
      </c>
      <c r="BL7" s="246" t="str">
        <f>IF('SAIOP Adult Elig Checklist'!BL7="","",'SAIOP Adult Elig Checklist'!BL7)</f>
        <v/>
      </c>
      <c r="BM7" s="316" t="str">
        <f>IF('SAIOP Adult Elig Checklist'!BM7="","",'SAIOP Adult Elig Checklist'!BM7)</f>
        <v/>
      </c>
      <c r="BN7" s="316" t="str">
        <f>IF('SAIOP Adult Elig Checklist'!BN7="","",'SAIOP Adult Elig Checklist'!BN7)</f>
        <v/>
      </c>
      <c r="BO7" s="316" t="str">
        <f>IF('SAIOP Adult Elig Checklist'!BO7="","",'SAIOP Adult Elig Checklist'!BO7)</f>
        <v/>
      </c>
      <c r="BP7" s="316" t="str">
        <f>IF('SAIOP Adult Elig Checklist'!BP7="","",'SAIOP Adult Elig Checklist'!BP7)</f>
        <v/>
      </c>
      <c r="BQ7" s="247" t="str">
        <f>IF('SAIOP Adult Elig Checklist'!BQ7="","",'SAIOP Adult Elig Checklist'!BQ7)</f>
        <v/>
      </c>
      <c r="BR7" s="246" t="str">
        <f>IF('SAIOP Adult Elig Checklist'!BR7="","",'SAIOP Adult Elig Checklist'!BR7)</f>
        <v/>
      </c>
      <c r="BS7" s="316" t="str">
        <f>IF('SAIOP Adult Elig Checklist'!BS7="","",'SAIOP Adult Elig Checklist'!BS7)</f>
        <v/>
      </c>
      <c r="BT7" s="316" t="str">
        <f>IF('SAIOP Adult Elig Checklist'!BT7="","",'SAIOP Adult Elig Checklist'!BT7)</f>
        <v/>
      </c>
      <c r="BU7" s="316" t="str">
        <f>IF('SAIOP Adult Elig Checklist'!BU7="","",'SAIOP Adult Elig Checklist'!BU7)</f>
        <v/>
      </c>
      <c r="BV7" s="316" t="str">
        <f>IF('SAIOP Adult Elig Checklist'!BV7="","",'SAIOP Adult Elig Checklist'!BV7)</f>
        <v/>
      </c>
      <c r="BW7" s="323" t="str">
        <f>IF('SAIOP Adult Elig Checklist'!BW7="","",'SAIOP Adult Elig Checklist'!BW7)</f>
        <v/>
      </c>
      <c r="BX7" s="246" t="str">
        <f>IF('SAIOP Adult Elig Checklist'!BX7="","",'SAIOP Adult Elig Checklist'!BX7)</f>
        <v/>
      </c>
      <c r="BY7" s="316" t="str">
        <f>IF('SAIOP Adult Elig Checklist'!BY7="","",'SAIOP Adult Elig Checklist'!BY7)</f>
        <v/>
      </c>
      <c r="BZ7" s="316" t="str">
        <f>IF('SAIOP Adult Elig Checklist'!BZ7="","",'SAIOP Adult Elig Checklist'!BZ7)</f>
        <v/>
      </c>
      <c r="CA7" s="316" t="str">
        <f>IF('SAIOP Adult Elig Checklist'!CA7="","",'SAIOP Adult Elig Checklist'!CA7)</f>
        <v/>
      </c>
      <c r="CB7" s="316" t="str">
        <f>IF('SAIOP Adult Elig Checklist'!CB7="","",'SAIOP Adult Elig Checklist'!CB7)</f>
        <v/>
      </c>
      <c r="CC7" s="247" t="str">
        <f>IF('SAIOP Adult Elig Checklist'!CC7="","",'SAIOP Adult Elig Checklist'!CC7)</f>
        <v/>
      </c>
      <c r="CD7" s="246" t="str">
        <f>IF('SAIOP Adult Elig Checklist'!CD7="","",'SAIOP Adult Elig Checklist'!CD7)</f>
        <v/>
      </c>
      <c r="CE7" s="316" t="str">
        <f>IF('SAIOP Adult Elig Checklist'!CE7="","",'SAIOP Adult Elig Checklist'!CE7)</f>
        <v/>
      </c>
      <c r="CF7" s="316" t="str">
        <f>IF('SAIOP Adult Elig Checklist'!CF7="","",'SAIOP Adult Elig Checklist'!CF7)</f>
        <v/>
      </c>
      <c r="CG7" s="316" t="str">
        <f>IF('SAIOP Adult Elig Checklist'!CG7="","",'SAIOP Adult Elig Checklist'!CG7)</f>
        <v/>
      </c>
      <c r="CH7" s="316" t="str">
        <f>IF('SAIOP Adult Elig Checklist'!CH7="","",'SAIOP Adult Elig Checklist'!CH7)</f>
        <v/>
      </c>
      <c r="CI7" s="323" t="str">
        <f>IF('SAIOP Adult Elig Checklist'!CI7="","",'SAIOP Adult Elig Checklist'!CI7)</f>
        <v/>
      </c>
      <c r="CJ7" s="246" t="str">
        <f>IF('SAIOP Adult Elig Checklist'!CJ7="","",'SAIOP Adult Elig Checklist'!CJ7)</f>
        <v/>
      </c>
      <c r="CK7" s="316" t="str">
        <f>IF('SAIOP Adult Elig Checklist'!CK7="","",'SAIOP Adult Elig Checklist'!CK7)</f>
        <v/>
      </c>
      <c r="CL7" s="316" t="str">
        <f>IF('SAIOP Adult Elig Checklist'!CL7="","",'SAIOP Adult Elig Checklist'!CL7)</f>
        <v/>
      </c>
      <c r="CM7" s="316" t="str">
        <f>IF('SAIOP Adult Elig Checklist'!CM7="","",'SAIOP Adult Elig Checklist'!CM7)</f>
        <v/>
      </c>
      <c r="CN7" s="316" t="str">
        <f>IF('SAIOP Adult Elig Checklist'!CN7="","",'SAIOP Adult Elig Checklist'!CN7)</f>
        <v/>
      </c>
      <c r="CO7" s="323" t="str">
        <f>IF('SAIOP Adult Elig Checklist'!CO7="","",'SAIOP Adult Elig Checklist'!CO7)</f>
        <v/>
      </c>
    </row>
    <row r="8" spans="1:93" ht="19.5" customHeight="1" thickBot="1">
      <c r="A8" s="318"/>
      <c r="B8" s="261"/>
      <c r="C8" s="260" t="s">
        <v>61</v>
      </c>
      <c r="D8" s="20" t="str">
        <f>IF('SAIOP Adult Elig Checklist'!D8="","",'SAIOP Adult Elig Checklist'!D8)</f>
        <v/>
      </c>
      <c r="E8" s="317" t="str">
        <f>IF('SAIOP Adult Elig Checklist'!E8="","",'SAIOP Adult Elig Checklist'!E8)</f>
        <v/>
      </c>
      <c r="F8" s="317" t="str">
        <f>IF('SAIOP Adult Elig Checklist'!F8="","",'SAIOP Adult Elig Checklist'!F8)</f>
        <v/>
      </c>
      <c r="G8" s="317" t="str">
        <f>IF('SAIOP Adult Elig Checklist'!G8="","",'SAIOP Adult Elig Checklist'!G8)</f>
        <v/>
      </c>
      <c r="H8" s="317" t="str">
        <f>IF('SAIOP Adult Elig Checklist'!H8="","",'SAIOP Adult Elig Checklist'!H8)</f>
        <v/>
      </c>
      <c r="I8" s="21" t="str">
        <f>IF('SAIOP Adult Elig Checklist'!I8="","",'SAIOP Adult Elig Checklist'!I8)</f>
        <v/>
      </c>
      <c r="J8" s="20" t="str">
        <f>IF('SAIOP Adult Elig Checklist'!J8="","",'SAIOP Adult Elig Checklist'!J8)</f>
        <v/>
      </c>
      <c r="K8" s="317" t="str">
        <f>IF('SAIOP Adult Elig Checklist'!K8="","",'SAIOP Adult Elig Checklist'!K8)</f>
        <v/>
      </c>
      <c r="L8" s="317" t="str">
        <f>IF('SAIOP Adult Elig Checklist'!L8="","",'SAIOP Adult Elig Checklist'!L8)</f>
        <v/>
      </c>
      <c r="M8" s="317" t="str">
        <f>IF('SAIOP Adult Elig Checklist'!M8="","",'SAIOP Adult Elig Checklist'!M8)</f>
        <v/>
      </c>
      <c r="N8" s="317" t="str">
        <f>IF('SAIOP Adult Elig Checklist'!N8="","",'SAIOP Adult Elig Checklist'!N8)</f>
        <v/>
      </c>
      <c r="O8" s="324" t="str">
        <f>IF('SAIOP Adult Elig Checklist'!O8="","",'SAIOP Adult Elig Checklist'!O8)</f>
        <v/>
      </c>
      <c r="P8" s="20" t="str">
        <f>IF('SAIOP Adult Elig Checklist'!P8="","",'SAIOP Adult Elig Checklist'!P8)</f>
        <v/>
      </c>
      <c r="Q8" s="317" t="str">
        <f>IF('SAIOP Adult Elig Checklist'!Q8="","",'SAIOP Adult Elig Checklist'!Q8)</f>
        <v/>
      </c>
      <c r="R8" s="317" t="str">
        <f>IF('SAIOP Adult Elig Checklist'!R8="","",'SAIOP Adult Elig Checklist'!R8)</f>
        <v/>
      </c>
      <c r="S8" s="317" t="str">
        <f>IF('SAIOP Adult Elig Checklist'!S8="","",'SAIOP Adult Elig Checklist'!S8)</f>
        <v/>
      </c>
      <c r="T8" s="317" t="str">
        <f>IF('SAIOP Adult Elig Checklist'!T8="","",'SAIOP Adult Elig Checklist'!T8)</f>
        <v/>
      </c>
      <c r="U8" s="21" t="str">
        <f>IF('SAIOP Adult Elig Checklist'!U8="","",'SAIOP Adult Elig Checklist'!U8)</f>
        <v/>
      </c>
      <c r="V8" s="20" t="str">
        <f>IF('SAIOP Adult Elig Checklist'!V8="","",'SAIOP Adult Elig Checklist'!V8)</f>
        <v/>
      </c>
      <c r="W8" s="317" t="str">
        <f>IF('SAIOP Adult Elig Checklist'!W8="","",'SAIOP Adult Elig Checklist'!W8)</f>
        <v/>
      </c>
      <c r="X8" s="317" t="str">
        <f>IF('SAIOP Adult Elig Checklist'!X8="","",'SAIOP Adult Elig Checklist'!X8)</f>
        <v/>
      </c>
      <c r="Y8" s="317" t="str">
        <f>IF('SAIOP Adult Elig Checklist'!Y8="","",'SAIOP Adult Elig Checklist'!Y8)</f>
        <v/>
      </c>
      <c r="Z8" s="317" t="str">
        <f>IF('SAIOP Adult Elig Checklist'!Z8="","",'SAIOP Adult Elig Checklist'!Z8)</f>
        <v/>
      </c>
      <c r="AA8" s="324" t="str">
        <f>IF('SAIOP Adult Elig Checklist'!AA8="","",'SAIOP Adult Elig Checklist'!AA8)</f>
        <v/>
      </c>
      <c r="AB8" s="20" t="str">
        <f>IF('SAIOP Adult Elig Checklist'!AB8="","",'SAIOP Adult Elig Checklist'!AB8)</f>
        <v/>
      </c>
      <c r="AC8" s="317" t="str">
        <f>IF('SAIOP Adult Elig Checklist'!AC8="","",'SAIOP Adult Elig Checklist'!AC8)</f>
        <v/>
      </c>
      <c r="AD8" s="317" t="str">
        <f>IF('SAIOP Adult Elig Checklist'!AD8="","",'SAIOP Adult Elig Checklist'!AD8)</f>
        <v/>
      </c>
      <c r="AE8" s="317" t="str">
        <f>IF('SAIOP Adult Elig Checklist'!AE8="","",'SAIOP Adult Elig Checklist'!AE8)</f>
        <v/>
      </c>
      <c r="AF8" s="317" t="str">
        <f>IF('SAIOP Adult Elig Checklist'!AF8="","",'SAIOP Adult Elig Checklist'!AF8)</f>
        <v/>
      </c>
      <c r="AG8" s="21" t="str">
        <f>IF('SAIOP Adult Elig Checklist'!AG8="","",'SAIOP Adult Elig Checklist'!AG8)</f>
        <v/>
      </c>
      <c r="AH8" s="20" t="str">
        <f>IF('SAIOP Adult Elig Checklist'!AH8="","",'SAIOP Adult Elig Checklist'!AH8)</f>
        <v/>
      </c>
      <c r="AI8" s="317" t="str">
        <f>IF('SAIOP Adult Elig Checklist'!AI8="","",'SAIOP Adult Elig Checklist'!AI8)</f>
        <v/>
      </c>
      <c r="AJ8" s="317" t="str">
        <f>IF('SAIOP Adult Elig Checklist'!AJ8="","",'SAIOP Adult Elig Checklist'!AJ8)</f>
        <v/>
      </c>
      <c r="AK8" s="317" t="str">
        <f>IF('SAIOP Adult Elig Checklist'!AK8="","",'SAIOP Adult Elig Checklist'!AK8)</f>
        <v/>
      </c>
      <c r="AL8" s="317" t="str">
        <f>IF('SAIOP Adult Elig Checklist'!AL8="","",'SAIOP Adult Elig Checklist'!AL8)</f>
        <v/>
      </c>
      <c r="AM8" s="324" t="str">
        <f>IF('SAIOP Adult Elig Checklist'!AM8="","",'SAIOP Adult Elig Checklist'!AM8)</f>
        <v/>
      </c>
      <c r="AN8" s="20" t="str">
        <f>IF('SAIOP Adult Elig Checklist'!AN8="","",'SAIOP Adult Elig Checklist'!AN8)</f>
        <v/>
      </c>
      <c r="AO8" s="317" t="str">
        <f>IF('SAIOP Adult Elig Checklist'!AO8="","",'SAIOP Adult Elig Checklist'!AO8)</f>
        <v/>
      </c>
      <c r="AP8" s="317" t="str">
        <f>IF('SAIOP Adult Elig Checklist'!AP8="","",'SAIOP Adult Elig Checklist'!AP8)</f>
        <v/>
      </c>
      <c r="AQ8" s="317" t="str">
        <f>IF('SAIOP Adult Elig Checklist'!AQ8="","",'SAIOP Adult Elig Checklist'!AQ8)</f>
        <v/>
      </c>
      <c r="AR8" s="317" t="str">
        <f>IF('SAIOP Adult Elig Checklist'!AR8="","",'SAIOP Adult Elig Checklist'!AR8)</f>
        <v/>
      </c>
      <c r="AS8" s="21" t="str">
        <f>IF('SAIOP Adult Elig Checklist'!AS8="","",'SAIOP Adult Elig Checklist'!AS8)</f>
        <v/>
      </c>
      <c r="AT8" s="20" t="str">
        <f>IF('SAIOP Adult Elig Checklist'!AT8="","",'SAIOP Adult Elig Checklist'!AT8)</f>
        <v/>
      </c>
      <c r="AU8" s="317" t="str">
        <f>IF('SAIOP Adult Elig Checklist'!AU8="","",'SAIOP Adult Elig Checklist'!AU8)</f>
        <v/>
      </c>
      <c r="AV8" s="317" t="str">
        <f>IF('SAIOP Adult Elig Checklist'!AV8="","",'SAIOP Adult Elig Checklist'!AV8)</f>
        <v/>
      </c>
      <c r="AW8" s="317" t="str">
        <f>IF('SAIOP Adult Elig Checklist'!AW8="","",'SAIOP Adult Elig Checklist'!AW8)</f>
        <v/>
      </c>
      <c r="AX8" s="317" t="str">
        <f>IF('SAIOP Adult Elig Checklist'!AX8="","",'SAIOP Adult Elig Checklist'!AX8)</f>
        <v/>
      </c>
      <c r="AY8" s="324" t="str">
        <f>IF('SAIOP Adult Elig Checklist'!AY8="","",'SAIOP Adult Elig Checklist'!AY8)</f>
        <v/>
      </c>
      <c r="AZ8" s="20" t="str">
        <f>IF('SAIOP Adult Elig Checklist'!AZ8="","",'SAIOP Adult Elig Checklist'!AZ8)</f>
        <v/>
      </c>
      <c r="BA8" s="317" t="str">
        <f>IF('SAIOP Adult Elig Checklist'!BA8="","",'SAIOP Adult Elig Checklist'!BA8)</f>
        <v/>
      </c>
      <c r="BB8" s="317" t="str">
        <f>IF('SAIOP Adult Elig Checklist'!BB8="","",'SAIOP Adult Elig Checklist'!BB8)</f>
        <v/>
      </c>
      <c r="BC8" s="317" t="str">
        <f>IF('SAIOP Adult Elig Checklist'!BC8="","",'SAIOP Adult Elig Checklist'!BC8)</f>
        <v/>
      </c>
      <c r="BD8" s="317" t="str">
        <f>IF('SAIOP Adult Elig Checklist'!BD8="","",'SAIOP Adult Elig Checklist'!BD8)</f>
        <v/>
      </c>
      <c r="BE8" s="21" t="str">
        <f>IF('SAIOP Adult Elig Checklist'!BE8="","",'SAIOP Adult Elig Checklist'!BE8)</f>
        <v/>
      </c>
      <c r="BF8" s="20" t="str">
        <f>IF('SAIOP Adult Elig Checklist'!BF8="","",'SAIOP Adult Elig Checklist'!BF8)</f>
        <v/>
      </c>
      <c r="BG8" s="317" t="str">
        <f>IF('SAIOP Adult Elig Checklist'!BG8="","",'SAIOP Adult Elig Checklist'!BG8)</f>
        <v/>
      </c>
      <c r="BH8" s="317" t="str">
        <f>IF('SAIOP Adult Elig Checklist'!BH8="","",'SAIOP Adult Elig Checklist'!BH8)</f>
        <v/>
      </c>
      <c r="BI8" s="317" t="str">
        <f>IF('SAIOP Adult Elig Checklist'!BI8="","",'SAIOP Adult Elig Checklist'!BI8)</f>
        <v/>
      </c>
      <c r="BJ8" s="317" t="str">
        <f>IF('SAIOP Adult Elig Checklist'!BJ8="","",'SAIOP Adult Elig Checklist'!BJ8)</f>
        <v/>
      </c>
      <c r="BK8" s="324" t="str">
        <f>IF('SAIOP Adult Elig Checklist'!BK8="","",'SAIOP Adult Elig Checklist'!BK8)</f>
        <v/>
      </c>
      <c r="BL8" s="20" t="str">
        <f>IF('SAIOP Adult Elig Checklist'!BL8="","",'SAIOP Adult Elig Checklist'!BL8)</f>
        <v/>
      </c>
      <c r="BM8" s="317" t="str">
        <f>IF('SAIOP Adult Elig Checklist'!BM8="","",'SAIOP Adult Elig Checklist'!BM8)</f>
        <v/>
      </c>
      <c r="BN8" s="317" t="str">
        <f>IF('SAIOP Adult Elig Checklist'!BN8="","",'SAIOP Adult Elig Checklist'!BN8)</f>
        <v/>
      </c>
      <c r="BO8" s="317" t="str">
        <f>IF('SAIOP Adult Elig Checklist'!BO8="","",'SAIOP Adult Elig Checklist'!BO8)</f>
        <v/>
      </c>
      <c r="BP8" s="317" t="str">
        <f>IF('SAIOP Adult Elig Checklist'!BP8="","",'SAIOP Adult Elig Checklist'!BP8)</f>
        <v/>
      </c>
      <c r="BQ8" s="21" t="str">
        <f>IF('SAIOP Adult Elig Checklist'!BQ8="","",'SAIOP Adult Elig Checklist'!BQ8)</f>
        <v/>
      </c>
      <c r="BR8" s="20" t="str">
        <f>IF('SAIOP Adult Elig Checklist'!BR8="","",'SAIOP Adult Elig Checklist'!BR8)</f>
        <v/>
      </c>
      <c r="BS8" s="317" t="str">
        <f>IF('SAIOP Adult Elig Checklist'!BS8="","",'SAIOP Adult Elig Checklist'!BS8)</f>
        <v/>
      </c>
      <c r="BT8" s="317" t="str">
        <f>IF('SAIOP Adult Elig Checklist'!BT8="","",'SAIOP Adult Elig Checklist'!BT8)</f>
        <v/>
      </c>
      <c r="BU8" s="317" t="str">
        <f>IF('SAIOP Adult Elig Checklist'!BU8="","",'SAIOP Adult Elig Checklist'!BU8)</f>
        <v/>
      </c>
      <c r="BV8" s="317" t="str">
        <f>IF('SAIOP Adult Elig Checklist'!BV8="","",'SAIOP Adult Elig Checklist'!BV8)</f>
        <v/>
      </c>
      <c r="BW8" s="324" t="str">
        <f>IF('SAIOP Adult Elig Checklist'!BW8="","",'SAIOP Adult Elig Checklist'!BW8)</f>
        <v/>
      </c>
      <c r="BX8" s="20" t="str">
        <f>IF('SAIOP Adult Elig Checklist'!BX8="","",'SAIOP Adult Elig Checklist'!BX8)</f>
        <v/>
      </c>
      <c r="BY8" s="317" t="str">
        <f>IF('SAIOP Adult Elig Checklist'!BY8="","",'SAIOP Adult Elig Checklist'!BY8)</f>
        <v/>
      </c>
      <c r="BZ8" s="317" t="str">
        <f>IF('SAIOP Adult Elig Checklist'!BZ8="","",'SAIOP Adult Elig Checklist'!BZ8)</f>
        <v/>
      </c>
      <c r="CA8" s="317" t="str">
        <f>IF('SAIOP Adult Elig Checklist'!CA8="","",'SAIOP Adult Elig Checklist'!CA8)</f>
        <v/>
      </c>
      <c r="CB8" s="317" t="str">
        <f>IF('SAIOP Adult Elig Checklist'!CB8="","",'SAIOP Adult Elig Checklist'!CB8)</f>
        <v/>
      </c>
      <c r="CC8" s="21" t="str">
        <f>IF('SAIOP Adult Elig Checklist'!CC8="","",'SAIOP Adult Elig Checklist'!CC8)</f>
        <v/>
      </c>
      <c r="CD8" s="20" t="str">
        <f>IF('SAIOP Adult Elig Checklist'!CD8="","",'SAIOP Adult Elig Checklist'!CD8)</f>
        <v/>
      </c>
      <c r="CE8" s="317" t="str">
        <f>IF('SAIOP Adult Elig Checklist'!CE8="","",'SAIOP Adult Elig Checklist'!CE8)</f>
        <v/>
      </c>
      <c r="CF8" s="317" t="str">
        <f>IF('SAIOP Adult Elig Checklist'!CF8="","",'SAIOP Adult Elig Checklist'!CF8)</f>
        <v/>
      </c>
      <c r="CG8" s="317" t="str">
        <f>IF('SAIOP Adult Elig Checklist'!CG8="","",'SAIOP Adult Elig Checklist'!CG8)</f>
        <v/>
      </c>
      <c r="CH8" s="317" t="str">
        <f>IF('SAIOP Adult Elig Checklist'!CH8="","",'SAIOP Adult Elig Checklist'!CH8)</f>
        <v/>
      </c>
      <c r="CI8" s="324" t="str">
        <f>IF('SAIOP Adult Elig Checklist'!CI8="","",'SAIOP Adult Elig Checklist'!CI8)</f>
        <v/>
      </c>
      <c r="CJ8" s="20" t="str">
        <f>IF('SAIOP Adult Elig Checklist'!CJ8="","",'SAIOP Adult Elig Checklist'!CJ8)</f>
        <v/>
      </c>
      <c r="CK8" s="317" t="str">
        <f>IF('SAIOP Adult Elig Checklist'!CK8="","",'SAIOP Adult Elig Checklist'!CK8)</f>
        <v/>
      </c>
      <c r="CL8" s="317" t="str">
        <f>IF('SAIOP Adult Elig Checklist'!CL8="","",'SAIOP Adult Elig Checklist'!CL8)</f>
        <v/>
      </c>
      <c r="CM8" s="317" t="str">
        <f>IF('SAIOP Adult Elig Checklist'!CM8="","",'SAIOP Adult Elig Checklist'!CM8)</f>
        <v/>
      </c>
      <c r="CN8" s="317" t="str">
        <f>IF('SAIOP Adult Elig Checklist'!CN8="","",'SAIOP Adult Elig Checklist'!CN8)</f>
        <v/>
      </c>
      <c r="CO8" s="324" t="str">
        <f>IF('SAIOP Adult Elig Checklist'!CO8="","",'SAIOP Adult Elig Checklist'!CO8)</f>
        <v/>
      </c>
    </row>
    <row r="9" spans="1:93" s="123" customFormat="1" ht="19.5" customHeight="1">
      <c r="A9" s="386"/>
      <c r="B9" s="382"/>
      <c r="C9" s="122"/>
      <c r="D9" s="188" t="s">
        <v>37</v>
      </c>
      <c r="E9" s="124"/>
      <c r="F9" s="124"/>
      <c r="G9" s="124"/>
      <c r="H9" s="124"/>
      <c r="I9" s="124"/>
      <c r="J9" s="124"/>
      <c r="K9" s="124"/>
      <c r="L9" s="124"/>
      <c r="M9" s="124"/>
      <c r="N9" s="124"/>
      <c r="O9" s="189"/>
      <c r="P9" s="188" t="s">
        <v>37</v>
      </c>
      <c r="Q9" s="124"/>
      <c r="R9" s="124"/>
      <c r="S9" s="124"/>
      <c r="T9" s="124"/>
      <c r="U9" s="124"/>
      <c r="V9" s="124"/>
      <c r="W9" s="124"/>
      <c r="X9" s="124"/>
      <c r="Y9" s="124"/>
      <c r="Z9" s="124"/>
      <c r="AA9" s="189"/>
      <c r="AB9" s="188" t="s">
        <v>37</v>
      </c>
      <c r="AC9" s="124"/>
      <c r="AD9" s="124"/>
      <c r="AE9" s="124"/>
      <c r="AF9" s="124"/>
      <c r="AG9" s="124"/>
      <c r="AH9" s="124"/>
      <c r="AI9" s="124"/>
      <c r="AJ9" s="124"/>
      <c r="AK9" s="124"/>
      <c r="AL9" s="124"/>
      <c r="AM9" s="189"/>
      <c r="AN9" s="188" t="s">
        <v>37</v>
      </c>
      <c r="AO9" s="124"/>
      <c r="AP9" s="124"/>
      <c r="AQ9" s="124"/>
      <c r="AR9" s="124"/>
      <c r="AS9" s="124"/>
      <c r="AT9" s="124"/>
      <c r="AU9" s="124"/>
      <c r="AV9" s="124"/>
      <c r="AW9" s="124"/>
      <c r="AX9" s="124"/>
      <c r="AY9" s="189"/>
      <c r="AZ9" s="188" t="s">
        <v>37</v>
      </c>
      <c r="BA9" s="124"/>
      <c r="BB9" s="124"/>
      <c r="BC9" s="124"/>
      <c r="BD9" s="124"/>
      <c r="BE9" s="124"/>
      <c r="BF9" s="124"/>
      <c r="BG9" s="124"/>
      <c r="BH9" s="124"/>
      <c r="BI9" s="124"/>
      <c r="BJ9" s="124"/>
      <c r="BK9" s="189"/>
      <c r="BL9" s="188" t="s">
        <v>37</v>
      </c>
      <c r="BM9" s="124"/>
      <c r="BN9" s="124"/>
      <c r="BO9" s="124"/>
      <c r="BP9" s="124"/>
      <c r="BQ9" s="124"/>
      <c r="BR9" s="124"/>
      <c r="BS9" s="124"/>
      <c r="BT9" s="124"/>
      <c r="BU9" s="124"/>
      <c r="BV9" s="124"/>
      <c r="BW9" s="189"/>
      <c r="BX9" s="188" t="s">
        <v>37</v>
      </c>
      <c r="BY9" s="124"/>
      <c r="BZ9" s="124"/>
      <c r="CA9" s="124"/>
      <c r="CB9" s="124"/>
      <c r="CC9" s="124"/>
      <c r="CD9" s="124"/>
      <c r="CE9" s="124"/>
      <c r="CF9" s="124"/>
      <c r="CG9" s="124"/>
      <c r="CH9" s="124"/>
      <c r="CI9" s="189"/>
      <c r="CJ9" s="188" t="s">
        <v>37</v>
      </c>
      <c r="CK9" s="124"/>
      <c r="CL9" s="124"/>
      <c r="CM9" s="124"/>
      <c r="CN9" s="124"/>
      <c r="CO9" s="189"/>
    </row>
    <row r="10" spans="1:93" ht="13.5">
      <c r="A10" s="307"/>
      <c r="B10" s="296" t="s">
        <v>38</v>
      </c>
      <c r="C10" s="297" t="s">
        <v>39</v>
      </c>
      <c r="D10" s="190">
        <v>1</v>
      </c>
      <c r="E10" s="125">
        <v>2</v>
      </c>
      <c r="F10" s="125">
        <v>3</v>
      </c>
      <c r="G10" s="125">
        <v>4</v>
      </c>
      <c r="H10" s="125">
        <v>5</v>
      </c>
      <c r="I10" s="186">
        <v>6</v>
      </c>
      <c r="J10" s="190">
        <v>7</v>
      </c>
      <c r="K10" s="125">
        <v>8</v>
      </c>
      <c r="L10" s="125">
        <v>9</v>
      </c>
      <c r="M10" s="125">
        <v>10</v>
      </c>
      <c r="N10" s="125">
        <v>11</v>
      </c>
      <c r="O10" s="191">
        <v>12</v>
      </c>
      <c r="P10" s="190">
        <v>13</v>
      </c>
      <c r="Q10" s="125">
        <v>14</v>
      </c>
      <c r="R10" s="125">
        <v>15</v>
      </c>
      <c r="S10" s="125">
        <v>16</v>
      </c>
      <c r="T10" s="125">
        <v>17</v>
      </c>
      <c r="U10" s="186">
        <v>18</v>
      </c>
      <c r="V10" s="190">
        <v>19</v>
      </c>
      <c r="W10" s="125">
        <v>20</v>
      </c>
      <c r="X10" s="125">
        <v>21</v>
      </c>
      <c r="Y10" s="125">
        <v>22</v>
      </c>
      <c r="Z10" s="125">
        <v>23</v>
      </c>
      <c r="AA10" s="191">
        <v>24</v>
      </c>
      <c r="AB10" s="190">
        <v>25</v>
      </c>
      <c r="AC10" s="125">
        <v>26</v>
      </c>
      <c r="AD10" s="125">
        <v>27</v>
      </c>
      <c r="AE10" s="125">
        <v>28</v>
      </c>
      <c r="AF10" s="125">
        <v>29</v>
      </c>
      <c r="AG10" s="186">
        <v>30</v>
      </c>
      <c r="AH10" s="190">
        <v>31</v>
      </c>
      <c r="AI10" s="125">
        <v>32</v>
      </c>
      <c r="AJ10" s="125">
        <v>33</v>
      </c>
      <c r="AK10" s="125">
        <v>34</v>
      </c>
      <c r="AL10" s="125">
        <v>35</v>
      </c>
      <c r="AM10" s="191">
        <v>36</v>
      </c>
      <c r="AN10" s="190">
        <v>37</v>
      </c>
      <c r="AO10" s="125">
        <v>38</v>
      </c>
      <c r="AP10" s="125">
        <v>39</v>
      </c>
      <c r="AQ10" s="125">
        <v>40</v>
      </c>
      <c r="AR10" s="125">
        <v>41</v>
      </c>
      <c r="AS10" s="186">
        <v>42</v>
      </c>
      <c r="AT10" s="190">
        <v>43</v>
      </c>
      <c r="AU10" s="125">
        <v>44</v>
      </c>
      <c r="AV10" s="125">
        <v>45</v>
      </c>
      <c r="AW10" s="125">
        <v>46</v>
      </c>
      <c r="AX10" s="125">
        <v>47</v>
      </c>
      <c r="AY10" s="191">
        <v>48</v>
      </c>
      <c r="AZ10" s="190">
        <v>49</v>
      </c>
      <c r="BA10" s="125">
        <v>50</v>
      </c>
      <c r="BB10" s="125">
        <v>51</v>
      </c>
      <c r="BC10" s="125">
        <v>52</v>
      </c>
      <c r="BD10" s="125">
        <v>53</v>
      </c>
      <c r="BE10" s="186">
        <v>54</v>
      </c>
      <c r="BF10" s="190">
        <v>55</v>
      </c>
      <c r="BG10" s="125">
        <v>56</v>
      </c>
      <c r="BH10" s="125">
        <v>57</v>
      </c>
      <c r="BI10" s="125">
        <v>58</v>
      </c>
      <c r="BJ10" s="125">
        <v>59</v>
      </c>
      <c r="BK10" s="191">
        <v>60</v>
      </c>
      <c r="BL10" s="190">
        <v>61</v>
      </c>
      <c r="BM10" s="125">
        <v>62</v>
      </c>
      <c r="BN10" s="125">
        <v>63</v>
      </c>
      <c r="BO10" s="125">
        <v>64</v>
      </c>
      <c r="BP10" s="125">
        <v>65</v>
      </c>
      <c r="BQ10" s="186">
        <v>66</v>
      </c>
      <c r="BR10" s="190">
        <v>67</v>
      </c>
      <c r="BS10" s="125">
        <v>68</v>
      </c>
      <c r="BT10" s="125">
        <v>69</v>
      </c>
      <c r="BU10" s="125">
        <v>70</v>
      </c>
      <c r="BV10" s="125">
        <v>71</v>
      </c>
      <c r="BW10" s="191">
        <v>72</v>
      </c>
      <c r="BX10" s="190">
        <v>73</v>
      </c>
      <c r="BY10" s="125">
        <v>74</v>
      </c>
      <c r="BZ10" s="125">
        <v>75</v>
      </c>
      <c r="CA10" s="125">
        <v>76</v>
      </c>
      <c r="CB10" s="125">
        <v>77</v>
      </c>
      <c r="CC10" s="186">
        <v>78</v>
      </c>
      <c r="CD10" s="190">
        <v>79</v>
      </c>
      <c r="CE10" s="125">
        <v>80</v>
      </c>
      <c r="CF10" s="125">
        <v>81</v>
      </c>
      <c r="CG10" s="125">
        <v>82</v>
      </c>
      <c r="CH10" s="125">
        <v>83</v>
      </c>
      <c r="CI10" s="191">
        <v>84</v>
      </c>
      <c r="CJ10" s="190">
        <v>85</v>
      </c>
      <c r="CK10" s="125">
        <v>86</v>
      </c>
      <c r="CL10" s="125">
        <v>87</v>
      </c>
      <c r="CM10" s="125">
        <v>88</v>
      </c>
      <c r="CN10" s="125">
        <v>89</v>
      </c>
      <c r="CO10" s="191">
        <v>90</v>
      </c>
    </row>
    <row r="11" spans="1:93" ht="13.5">
      <c r="A11" s="308"/>
      <c r="B11" s="138"/>
      <c r="C11" s="295"/>
      <c r="D11" s="237"/>
      <c r="E11" s="238"/>
      <c r="F11" s="238"/>
      <c r="G11" s="238"/>
      <c r="H11" s="238"/>
      <c r="I11" s="239"/>
      <c r="J11" s="237"/>
      <c r="K11" s="238"/>
      <c r="L11" s="238"/>
      <c r="M11" s="238"/>
      <c r="N11" s="238"/>
      <c r="O11" s="240"/>
      <c r="P11" s="241"/>
      <c r="Q11" s="242"/>
      <c r="R11" s="242"/>
      <c r="S11" s="242"/>
      <c r="T11" s="242"/>
      <c r="U11" s="243"/>
      <c r="V11" s="241"/>
      <c r="W11" s="242"/>
      <c r="X11" s="242"/>
      <c r="Y11" s="242"/>
      <c r="Z11" s="242"/>
      <c r="AA11" s="244"/>
      <c r="AB11" s="241"/>
      <c r="AC11" s="242"/>
      <c r="AD11" s="242"/>
      <c r="AE11" s="242"/>
      <c r="AF11" s="242"/>
      <c r="AG11" s="243"/>
      <c r="AH11" s="241"/>
      <c r="AI11" s="242"/>
      <c r="AJ11" s="242"/>
      <c r="AK11" s="242"/>
      <c r="AL11" s="242"/>
      <c r="AM11" s="244"/>
      <c r="AN11" s="241"/>
      <c r="AO11" s="242"/>
      <c r="AP11" s="242"/>
      <c r="AQ11" s="242"/>
      <c r="AR11" s="242"/>
      <c r="AS11" s="243"/>
      <c r="AT11" s="241"/>
      <c r="AU11" s="242"/>
      <c r="AV11" s="242"/>
      <c r="AW11" s="242"/>
      <c r="AX11" s="242"/>
      <c r="AY11" s="244"/>
      <c r="AZ11" s="241"/>
      <c r="BA11" s="242"/>
      <c r="BB11" s="242"/>
      <c r="BC11" s="242"/>
      <c r="BD11" s="242"/>
      <c r="BE11" s="243"/>
      <c r="BF11" s="241"/>
      <c r="BG11" s="242"/>
      <c r="BH11" s="242"/>
      <c r="BI11" s="242"/>
      <c r="BJ11" s="242"/>
      <c r="BK11" s="244"/>
      <c r="BL11" s="241"/>
      <c r="BM11" s="242"/>
      <c r="BN11" s="242"/>
      <c r="BO11" s="242"/>
      <c r="BP11" s="242"/>
      <c r="BQ11" s="243"/>
      <c r="BR11" s="241"/>
      <c r="BS11" s="242"/>
      <c r="BT11" s="242"/>
      <c r="BU11" s="242"/>
      <c r="BV11" s="242"/>
      <c r="BW11" s="244"/>
      <c r="BX11" s="241"/>
      <c r="BY11" s="242"/>
      <c r="BZ11" s="242"/>
      <c r="CA11" s="242"/>
      <c r="CB11" s="242"/>
      <c r="CC11" s="243"/>
      <c r="CD11" s="241"/>
      <c r="CE11" s="242"/>
      <c r="CF11" s="242"/>
      <c r="CG11" s="242"/>
      <c r="CH11" s="242"/>
      <c r="CI11" s="244"/>
      <c r="CJ11" s="241"/>
      <c r="CK11" s="242"/>
      <c r="CL11" s="242"/>
      <c r="CM11" s="242"/>
      <c r="CN11" s="242"/>
      <c r="CO11" s="385"/>
    </row>
    <row r="12" spans="1:93" ht="25.5">
      <c r="A12" s="700" t="s">
        <v>304</v>
      </c>
      <c r="B12" s="138">
        <v>1</v>
      </c>
      <c r="C12" s="295" t="s">
        <v>305</v>
      </c>
      <c r="D12" s="194"/>
      <c r="E12" s="78"/>
      <c r="F12" s="78"/>
      <c r="G12" s="78"/>
      <c r="H12" s="78"/>
      <c r="I12" s="187"/>
      <c r="J12" s="194"/>
      <c r="K12" s="78"/>
      <c r="L12" s="78"/>
      <c r="M12" s="78"/>
      <c r="N12" s="78"/>
      <c r="O12" s="195"/>
      <c r="P12" s="192"/>
      <c r="Q12" s="79"/>
      <c r="R12" s="79"/>
      <c r="S12" s="79"/>
      <c r="T12" s="79"/>
      <c r="U12" s="196"/>
      <c r="V12" s="192"/>
      <c r="W12" s="79"/>
      <c r="X12" s="79"/>
      <c r="Y12" s="79"/>
      <c r="Z12" s="79"/>
      <c r="AA12" s="193"/>
      <c r="AB12" s="192"/>
      <c r="AC12" s="79"/>
      <c r="AD12" s="79"/>
      <c r="AE12" s="79"/>
      <c r="AF12" s="79"/>
      <c r="AG12" s="196"/>
      <c r="AH12" s="192"/>
      <c r="AI12" s="79"/>
      <c r="AJ12" s="79"/>
      <c r="AK12" s="79"/>
      <c r="AL12" s="79"/>
      <c r="AM12" s="193"/>
      <c r="AN12" s="192"/>
      <c r="AO12" s="79"/>
      <c r="AP12" s="79"/>
      <c r="AQ12" s="79"/>
      <c r="AR12" s="79"/>
      <c r="AS12" s="196"/>
      <c r="AT12" s="192"/>
      <c r="AU12" s="79"/>
      <c r="AV12" s="79"/>
      <c r="AW12" s="79"/>
      <c r="AX12" s="79"/>
      <c r="AY12" s="193"/>
      <c r="AZ12" s="192"/>
      <c r="BA12" s="79"/>
      <c r="BB12" s="79"/>
      <c r="BC12" s="79"/>
      <c r="BD12" s="79"/>
      <c r="BE12" s="196"/>
      <c r="BF12" s="192"/>
      <c r="BG12" s="79"/>
      <c r="BH12" s="79"/>
      <c r="BI12" s="79"/>
      <c r="BJ12" s="79"/>
      <c r="BK12" s="193"/>
      <c r="BL12" s="192"/>
      <c r="BM12" s="79"/>
      <c r="BN12" s="79"/>
      <c r="BO12" s="79"/>
      <c r="BP12" s="79"/>
      <c r="BQ12" s="196"/>
      <c r="BR12" s="192"/>
      <c r="BS12" s="79"/>
      <c r="BT12" s="79"/>
      <c r="BU12" s="79"/>
      <c r="BV12" s="79"/>
      <c r="BW12" s="193"/>
      <c r="BX12" s="192"/>
      <c r="BY12" s="79"/>
      <c r="BZ12" s="79"/>
      <c r="CA12" s="79"/>
      <c r="CB12" s="79"/>
      <c r="CC12" s="196"/>
      <c r="CD12" s="192"/>
      <c r="CE12" s="79"/>
      <c r="CF12" s="79"/>
      <c r="CG12" s="79"/>
      <c r="CH12" s="79"/>
      <c r="CI12" s="193"/>
      <c r="CJ12" s="192"/>
      <c r="CK12" s="79"/>
      <c r="CL12" s="79"/>
      <c r="CM12" s="79"/>
      <c r="CN12" s="79"/>
      <c r="CO12" s="383"/>
    </row>
    <row r="13" spans="1:93" ht="25.5">
      <c r="A13" s="700"/>
      <c r="B13" s="138">
        <v>2</v>
      </c>
      <c r="C13" s="295" t="s">
        <v>306</v>
      </c>
      <c r="D13" s="194"/>
      <c r="E13" s="78"/>
      <c r="F13" s="78"/>
      <c r="G13" s="78"/>
      <c r="H13" s="78"/>
      <c r="I13" s="187"/>
      <c r="J13" s="194"/>
      <c r="K13" s="78"/>
      <c r="L13" s="78"/>
      <c r="M13" s="78"/>
      <c r="N13" s="78"/>
      <c r="O13" s="195"/>
      <c r="P13" s="192"/>
      <c r="Q13" s="79"/>
      <c r="R13" s="79"/>
      <c r="S13" s="79"/>
      <c r="T13" s="79"/>
      <c r="U13" s="196"/>
      <c r="V13" s="192"/>
      <c r="W13" s="79"/>
      <c r="X13" s="79"/>
      <c r="Y13" s="79"/>
      <c r="Z13" s="79"/>
      <c r="AA13" s="193"/>
      <c r="AB13" s="192"/>
      <c r="AC13" s="79"/>
      <c r="AD13" s="79"/>
      <c r="AE13" s="79"/>
      <c r="AF13" s="79"/>
      <c r="AG13" s="196"/>
      <c r="AH13" s="192"/>
      <c r="AI13" s="79"/>
      <c r="AJ13" s="79"/>
      <c r="AK13" s="79"/>
      <c r="AL13" s="79"/>
      <c r="AM13" s="193"/>
      <c r="AN13" s="192"/>
      <c r="AO13" s="79"/>
      <c r="AP13" s="79"/>
      <c r="AQ13" s="79"/>
      <c r="AR13" s="79"/>
      <c r="AS13" s="196"/>
      <c r="AT13" s="192"/>
      <c r="AU13" s="79"/>
      <c r="AV13" s="79"/>
      <c r="AW13" s="79"/>
      <c r="AX13" s="79"/>
      <c r="AY13" s="193"/>
      <c r="AZ13" s="192"/>
      <c r="BA13" s="79"/>
      <c r="BB13" s="79"/>
      <c r="BC13" s="79"/>
      <c r="BD13" s="79"/>
      <c r="BE13" s="196"/>
      <c r="BF13" s="192"/>
      <c r="BG13" s="79"/>
      <c r="BH13" s="79"/>
      <c r="BI13" s="79"/>
      <c r="BJ13" s="79"/>
      <c r="BK13" s="193"/>
      <c r="BL13" s="192"/>
      <c r="BM13" s="79"/>
      <c r="BN13" s="79"/>
      <c r="BO13" s="79"/>
      <c r="BP13" s="79"/>
      <c r="BQ13" s="196"/>
      <c r="BR13" s="192"/>
      <c r="BS13" s="79"/>
      <c r="BT13" s="79"/>
      <c r="BU13" s="79"/>
      <c r="BV13" s="79"/>
      <c r="BW13" s="193"/>
      <c r="BX13" s="192"/>
      <c r="BY13" s="79"/>
      <c r="BZ13" s="79"/>
      <c r="CA13" s="79"/>
      <c r="CB13" s="79"/>
      <c r="CC13" s="196"/>
      <c r="CD13" s="192"/>
      <c r="CE13" s="79"/>
      <c r="CF13" s="79"/>
      <c r="CG13" s="79"/>
      <c r="CH13" s="79"/>
      <c r="CI13" s="193"/>
      <c r="CJ13" s="192"/>
      <c r="CK13" s="79"/>
      <c r="CL13" s="79"/>
      <c r="CM13" s="79"/>
      <c r="CN13" s="79"/>
      <c r="CO13" s="383"/>
    </row>
    <row r="14" spans="1:93" ht="25.5">
      <c r="A14" s="700"/>
      <c r="B14" s="138">
        <v>3</v>
      </c>
      <c r="C14" s="295" t="s">
        <v>307</v>
      </c>
      <c r="D14" s="194"/>
      <c r="E14" s="78"/>
      <c r="F14" s="78"/>
      <c r="G14" s="78"/>
      <c r="H14" s="78"/>
      <c r="I14" s="187"/>
      <c r="J14" s="194"/>
      <c r="K14" s="78"/>
      <c r="L14" s="78"/>
      <c r="M14" s="78"/>
      <c r="N14" s="78"/>
      <c r="O14" s="195"/>
      <c r="P14" s="192"/>
      <c r="Q14" s="79"/>
      <c r="R14" s="79"/>
      <c r="S14" s="79"/>
      <c r="T14" s="79"/>
      <c r="U14" s="196"/>
      <c r="V14" s="192"/>
      <c r="W14" s="79"/>
      <c r="X14" s="79"/>
      <c r="Y14" s="79"/>
      <c r="Z14" s="79"/>
      <c r="AA14" s="193"/>
      <c r="AB14" s="192"/>
      <c r="AC14" s="79"/>
      <c r="AD14" s="79"/>
      <c r="AE14" s="79"/>
      <c r="AF14" s="79"/>
      <c r="AG14" s="196"/>
      <c r="AH14" s="192"/>
      <c r="AI14" s="79"/>
      <c r="AJ14" s="79"/>
      <c r="AK14" s="79"/>
      <c r="AL14" s="79"/>
      <c r="AM14" s="193"/>
      <c r="AN14" s="192"/>
      <c r="AO14" s="79"/>
      <c r="AP14" s="79"/>
      <c r="AQ14" s="79"/>
      <c r="AR14" s="79"/>
      <c r="AS14" s="196"/>
      <c r="AT14" s="192"/>
      <c r="AU14" s="79"/>
      <c r="AV14" s="79"/>
      <c r="AW14" s="79"/>
      <c r="AX14" s="79"/>
      <c r="AY14" s="193"/>
      <c r="AZ14" s="192"/>
      <c r="BA14" s="79"/>
      <c r="BB14" s="79"/>
      <c r="BC14" s="79"/>
      <c r="BD14" s="79"/>
      <c r="BE14" s="196"/>
      <c r="BF14" s="192"/>
      <c r="BG14" s="79"/>
      <c r="BH14" s="79"/>
      <c r="BI14" s="79"/>
      <c r="BJ14" s="79"/>
      <c r="BK14" s="193"/>
      <c r="BL14" s="192"/>
      <c r="BM14" s="79"/>
      <c r="BN14" s="79"/>
      <c r="BO14" s="79"/>
      <c r="BP14" s="79"/>
      <c r="BQ14" s="196"/>
      <c r="BR14" s="192"/>
      <c r="BS14" s="79"/>
      <c r="BT14" s="79"/>
      <c r="BU14" s="79"/>
      <c r="BV14" s="79"/>
      <c r="BW14" s="193"/>
      <c r="BX14" s="192"/>
      <c r="BY14" s="79"/>
      <c r="BZ14" s="79"/>
      <c r="CA14" s="79"/>
      <c r="CB14" s="79"/>
      <c r="CC14" s="196"/>
      <c r="CD14" s="192"/>
      <c r="CE14" s="79"/>
      <c r="CF14" s="79"/>
      <c r="CG14" s="79"/>
      <c r="CH14" s="79"/>
      <c r="CI14" s="193"/>
      <c r="CJ14" s="192"/>
      <c r="CK14" s="79"/>
      <c r="CL14" s="79"/>
      <c r="CM14" s="79"/>
      <c r="CN14" s="79"/>
      <c r="CO14" s="383"/>
    </row>
    <row r="15" spans="1:93">
      <c r="A15" s="700"/>
      <c r="B15" s="138">
        <v>4</v>
      </c>
      <c r="C15" s="295" t="s">
        <v>308</v>
      </c>
      <c r="D15" s="194"/>
      <c r="E15" s="78"/>
      <c r="F15" s="78"/>
      <c r="G15" s="78"/>
      <c r="H15" s="78"/>
      <c r="I15" s="187"/>
      <c r="J15" s="194"/>
      <c r="K15" s="78"/>
      <c r="L15" s="78"/>
      <c r="M15" s="78"/>
      <c r="N15" s="78"/>
      <c r="O15" s="195"/>
      <c r="P15" s="192"/>
      <c r="Q15" s="79"/>
      <c r="R15" s="79"/>
      <c r="S15" s="79"/>
      <c r="T15" s="79"/>
      <c r="U15" s="196"/>
      <c r="V15" s="192"/>
      <c r="W15" s="79"/>
      <c r="X15" s="79"/>
      <c r="Y15" s="79"/>
      <c r="Z15" s="79"/>
      <c r="AA15" s="193"/>
      <c r="AB15" s="192"/>
      <c r="AC15" s="79"/>
      <c r="AD15" s="79"/>
      <c r="AE15" s="79"/>
      <c r="AF15" s="79"/>
      <c r="AG15" s="196"/>
      <c r="AH15" s="192"/>
      <c r="AI15" s="79"/>
      <c r="AJ15" s="79"/>
      <c r="AK15" s="79"/>
      <c r="AL15" s="79"/>
      <c r="AM15" s="193"/>
      <c r="AN15" s="192"/>
      <c r="AO15" s="79"/>
      <c r="AP15" s="79"/>
      <c r="AQ15" s="79"/>
      <c r="AR15" s="79"/>
      <c r="AS15" s="196"/>
      <c r="AT15" s="192"/>
      <c r="AU15" s="79"/>
      <c r="AV15" s="79"/>
      <c r="AW15" s="79"/>
      <c r="AX15" s="79"/>
      <c r="AY15" s="193"/>
      <c r="AZ15" s="192"/>
      <c r="BA15" s="79"/>
      <c r="BB15" s="79"/>
      <c r="BC15" s="79"/>
      <c r="BD15" s="79"/>
      <c r="BE15" s="196"/>
      <c r="BF15" s="192"/>
      <c r="BG15" s="79"/>
      <c r="BH15" s="79"/>
      <c r="BI15" s="79"/>
      <c r="BJ15" s="79"/>
      <c r="BK15" s="193"/>
      <c r="BL15" s="192"/>
      <c r="BM15" s="79"/>
      <c r="BN15" s="79"/>
      <c r="BO15" s="79"/>
      <c r="BP15" s="79"/>
      <c r="BQ15" s="196"/>
      <c r="BR15" s="192"/>
      <c r="BS15" s="79"/>
      <c r="BT15" s="79"/>
      <c r="BU15" s="79"/>
      <c r="BV15" s="79"/>
      <c r="BW15" s="193"/>
      <c r="BX15" s="192"/>
      <c r="BY15" s="79"/>
      <c r="BZ15" s="79"/>
      <c r="CA15" s="79"/>
      <c r="CB15" s="79"/>
      <c r="CC15" s="196"/>
      <c r="CD15" s="192"/>
      <c r="CE15" s="79"/>
      <c r="CF15" s="79"/>
      <c r="CG15" s="79"/>
      <c r="CH15" s="79"/>
      <c r="CI15" s="193"/>
      <c r="CJ15" s="192"/>
      <c r="CK15" s="79"/>
      <c r="CL15" s="79"/>
      <c r="CM15" s="79"/>
      <c r="CN15" s="79"/>
      <c r="CO15" s="383"/>
    </row>
    <row r="16" spans="1:93" ht="25.5">
      <c r="A16" s="700"/>
      <c r="B16" s="138">
        <v>5</v>
      </c>
      <c r="C16" s="295" t="s">
        <v>309</v>
      </c>
      <c r="D16" s="194"/>
      <c r="E16" s="78"/>
      <c r="F16" s="78"/>
      <c r="G16" s="78"/>
      <c r="H16" s="78"/>
      <c r="I16" s="187"/>
      <c r="J16" s="194"/>
      <c r="K16" s="78"/>
      <c r="L16" s="78"/>
      <c r="M16" s="78"/>
      <c r="N16" s="78"/>
      <c r="O16" s="195"/>
      <c r="P16" s="192"/>
      <c r="Q16" s="79"/>
      <c r="R16" s="79"/>
      <c r="S16" s="79"/>
      <c r="T16" s="79"/>
      <c r="U16" s="196"/>
      <c r="V16" s="192"/>
      <c r="W16" s="79"/>
      <c r="X16" s="79"/>
      <c r="Y16" s="79"/>
      <c r="Z16" s="79"/>
      <c r="AA16" s="193"/>
      <c r="AB16" s="192"/>
      <c r="AC16" s="79"/>
      <c r="AD16" s="79"/>
      <c r="AE16" s="79"/>
      <c r="AF16" s="79"/>
      <c r="AG16" s="196"/>
      <c r="AH16" s="192"/>
      <c r="AI16" s="79"/>
      <c r="AJ16" s="79"/>
      <c r="AK16" s="79"/>
      <c r="AL16" s="79"/>
      <c r="AM16" s="193"/>
      <c r="AN16" s="192"/>
      <c r="AO16" s="79"/>
      <c r="AP16" s="79"/>
      <c r="AQ16" s="79"/>
      <c r="AR16" s="79"/>
      <c r="AS16" s="196"/>
      <c r="AT16" s="192"/>
      <c r="AU16" s="79"/>
      <c r="AV16" s="79"/>
      <c r="AW16" s="79"/>
      <c r="AX16" s="79"/>
      <c r="AY16" s="193"/>
      <c r="AZ16" s="192"/>
      <c r="BA16" s="79"/>
      <c r="BB16" s="79"/>
      <c r="BC16" s="79"/>
      <c r="BD16" s="79"/>
      <c r="BE16" s="196"/>
      <c r="BF16" s="192"/>
      <c r="BG16" s="79"/>
      <c r="BH16" s="79"/>
      <c r="BI16" s="79"/>
      <c r="BJ16" s="79"/>
      <c r="BK16" s="193"/>
      <c r="BL16" s="192"/>
      <c r="BM16" s="79"/>
      <c r="BN16" s="79"/>
      <c r="BO16" s="79"/>
      <c r="BP16" s="79"/>
      <c r="BQ16" s="196"/>
      <c r="BR16" s="192"/>
      <c r="BS16" s="79"/>
      <c r="BT16" s="79"/>
      <c r="BU16" s="79"/>
      <c r="BV16" s="79"/>
      <c r="BW16" s="193"/>
      <c r="BX16" s="192"/>
      <c r="BY16" s="79"/>
      <c r="BZ16" s="79"/>
      <c r="CA16" s="79"/>
      <c r="CB16" s="79"/>
      <c r="CC16" s="196"/>
      <c r="CD16" s="192"/>
      <c r="CE16" s="79"/>
      <c r="CF16" s="79"/>
      <c r="CG16" s="79"/>
      <c r="CH16" s="79"/>
      <c r="CI16" s="193"/>
      <c r="CJ16" s="192"/>
      <c r="CK16" s="79"/>
      <c r="CL16" s="79"/>
      <c r="CM16" s="79"/>
      <c r="CN16" s="79"/>
      <c r="CO16" s="383"/>
    </row>
    <row r="17" spans="1:93">
      <c r="A17" s="701"/>
      <c r="B17" s="296">
        <v>6</v>
      </c>
      <c r="C17" s="298" t="s">
        <v>310</v>
      </c>
      <c r="D17" s="299"/>
      <c r="E17" s="300"/>
      <c r="F17" s="300"/>
      <c r="G17" s="300"/>
      <c r="H17" s="300"/>
      <c r="I17" s="301"/>
      <c r="J17" s="299"/>
      <c r="K17" s="300"/>
      <c r="L17" s="300"/>
      <c r="M17" s="300"/>
      <c r="N17" s="300"/>
      <c r="O17" s="302"/>
      <c r="P17" s="303"/>
      <c r="Q17" s="304"/>
      <c r="R17" s="304"/>
      <c r="S17" s="304"/>
      <c r="T17" s="304"/>
      <c r="U17" s="305"/>
      <c r="V17" s="303"/>
      <c r="W17" s="304"/>
      <c r="X17" s="304"/>
      <c r="Y17" s="304"/>
      <c r="Z17" s="304"/>
      <c r="AA17" s="306"/>
      <c r="AB17" s="303"/>
      <c r="AC17" s="304"/>
      <c r="AD17" s="304"/>
      <c r="AE17" s="304"/>
      <c r="AF17" s="304"/>
      <c r="AG17" s="305"/>
      <c r="AH17" s="303"/>
      <c r="AI17" s="304"/>
      <c r="AJ17" s="304"/>
      <c r="AK17" s="304"/>
      <c r="AL17" s="304"/>
      <c r="AM17" s="306"/>
      <c r="AN17" s="303"/>
      <c r="AO17" s="304"/>
      <c r="AP17" s="304"/>
      <c r="AQ17" s="304"/>
      <c r="AR17" s="304"/>
      <c r="AS17" s="305"/>
      <c r="AT17" s="303"/>
      <c r="AU17" s="304"/>
      <c r="AV17" s="304"/>
      <c r="AW17" s="304"/>
      <c r="AX17" s="304"/>
      <c r="AY17" s="306"/>
      <c r="AZ17" s="303"/>
      <c r="BA17" s="304"/>
      <c r="BB17" s="304"/>
      <c r="BC17" s="304"/>
      <c r="BD17" s="304"/>
      <c r="BE17" s="305"/>
      <c r="BF17" s="303"/>
      <c r="BG17" s="304"/>
      <c r="BH17" s="304"/>
      <c r="BI17" s="304"/>
      <c r="BJ17" s="304"/>
      <c r="BK17" s="306"/>
      <c r="BL17" s="303"/>
      <c r="BM17" s="304"/>
      <c r="BN17" s="304"/>
      <c r="BO17" s="304"/>
      <c r="BP17" s="304"/>
      <c r="BQ17" s="305"/>
      <c r="BR17" s="303"/>
      <c r="BS17" s="304"/>
      <c r="BT17" s="304"/>
      <c r="BU17" s="304"/>
      <c r="BV17" s="304"/>
      <c r="BW17" s="306"/>
      <c r="BX17" s="303"/>
      <c r="BY17" s="304"/>
      <c r="BZ17" s="304"/>
      <c r="CA17" s="304"/>
      <c r="CB17" s="304"/>
      <c r="CC17" s="305"/>
      <c r="CD17" s="303"/>
      <c r="CE17" s="304"/>
      <c r="CF17" s="304"/>
      <c r="CG17" s="304"/>
      <c r="CH17" s="304"/>
      <c r="CI17" s="306"/>
      <c r="CJ17" s="303"/>
      <c r="CK17" s="304"/>
      <c r="CL17" s="304"/>
      <c r="CM17" s="304"/>
      <c r="CN17" s="304"/>
      <c r="CO17" s="384"/>
    </row>
    <row r="18" spans="1:93" s="411" customFormat="1">
      <c r="A18" s="410" t="s">
        <v>303</v>
      </c>
      <c r="B18" s="410"/>
      <c r="C18" s="410"/>
      <c r="D18" s="410"/>
      <c r="E18" s="410"/>
      <c r="F18" s="410"/>
      <c r="G18" s="410"/>
      <c r="H18" s="410"/>
      <c r="I18" s="410"/>
      <c r="J18" s="410"/>
      <c r="K18" s="410"/>
      <c r="L18" s="410"/>
      <c r="M18" s="410"/>
      <c r="N18" s="410"/>
      <c r="O18" s="410"/>
    </row>
    <row r="20" spans="1:93">
      <c r="C20" s="81" t="s">
        <v>168</v>
      </c>
    </row>
    <row r="21" spans="1:93">
      <c r="C21" s="82" t="s">
        <v>40</v>
      </c>
      <c r="D21" s="77">
        <f t="shared" ref="D21:AI21" si="0">COUNTIFS(D11:D17,"&lt;&gt;")</f>
        <v>0</v>
      </c>
      <c r="E21" s="77">
        <f t="shared" si="0"/>
        <v>0</v>
      </c>
      <c r="F21" s="77">
        <f t="shared" si="0"/>
        <v>0</v>
      </c>
      <c r="G21" s="77">
        <f t="shared" si="0"/>
        <v>0</v>
      </c>
      <c r="H21" s="77">
        <f t="shared" si="0"/>
        <v>0</v>
      </c>
      <c r="I21" s="77">
        <f t="shared" si="0"/>
        <v>0</v>
      </c>
      <c r="J21" s="77">
        <f t="shared" si="0"/>
        <v>0</v>
      </c>
      <c r="K21" s="77">
        <f t="shared" si="0"/>
        <v>0</v>
      </c>
      <c r="L21" s="77">
        <f t="shared" si="0"/>
        <v>0</v>
      </c>
      <c r="M21" s="77">
        <f t="shared" si="0"/>
        <v>0</v>
      </c>
      <c r="N21" s="77">
        <f t="shared" si="0"/>
        <v>0</v>
      </c>
      <c r="O21" s="77">
        <f t="shared" si="0"/>
        <v>0</v>
      </c>
      <c r="P21" s="77">
        <f t="shared" si="0"/>
        <v>0</v>
      </c>
      <c r="Q21" s="77">
        <f t="shared" si="0"/>
        <v>0</v>
      </c>
      <c r="R21" s="77">
        <f t="shared" si="0"/>
        <v>0</v>
      </c>
      <c r="S21" s="77">
        <f t="shared" si="0"/>
        <v>0</v>
      </c>
      <c r="T21" s="77">
        <f t="shared" si="0"/>
        <v>0</v>
      </c>
      <c r="U21" s="77">
        <f t="shared" si="0"/>
        <v>0</v>
      </c>
      <c r="V21" s="77">
        <f t="shared" si="0"/>
        <v>0</v>
      </c>
      <c r="W21" s="77">
        <f t="shared" si="0"/>
        <v>0</v>
      </c>
      <c r="X21" s="77">
        <f t="shared" si="0"/>
        <v>0</v>
      </c>
      <c r="Y21" s="77">
        <f t="shared" si="0"/>
        <v>0</v>
      </c>
      <c r="Z21" s="77">
        <f t="shared" si="0"/>
        <v>0</v>
      </c>
      <c r="AA21" s="77">
        <f t="shared" si="0"/>
        <v>0</v>
      </c>
      <c r="AB21" s="77">
        <f t="shared" si="0"/>
        <v>0</v>
      </c>
      <c r="AC21" s="77">
        <f t="shared" si="0"/>
        <v>0</v>
      </c>
      <c r="AD21" s="77">
        <f t="shared" si="0"/>
        <v>0</v>
      </c>
      <c r="AE21" s="77">
        <f t="shared" si="0"/>
        <v>0</v>
      </c>
      <c r="AF21" s="77">
        <f t="shared" si="0"/>
        <v>0</v>
      </c>
      <c r="AG21" s="77">
        <f t="shared" si="0"/>
        <v>0</v>
      </c>
      <c r="AH21" s="77">
        <f t="shared" si="0"/>
        <v>0</v>
      </c>
      <c r="AI21" s="77">
        <f t="shared" si="0"/>
        <v>0</v>
      </c>
      <c r="AJ21" s="77">
        <f t="shared" ref="AJ21:BO21" si="1">COUNTIFS(AJ11:AJ17,"&lt;&gt;")</f>
        <v>0</v>
      </c>
      <c r="AK21" s="77">
        <f t="shared" si="1"/>
        <v>0</v>
      </c>
      <c r="AL21" s="77">
        <f t="shared" si="1"/>
        <v>0</v>
      </c>
      <c r="AM21" s="77">
        <f t="shared" si="1"/>
        <v>0</v>
      </c>
      <c r="AN21" s="77">
        <f t="shared" si="1"/>
        <v>0</v>
      </c>
      <c r="AO21" s="77">
        <f t="shared" si="1"/>
        <v>0</v>
      </c>
      <c r="AP21" s="77">
        <f t="shared" si="1"/>
        <v>0</v>
      </c>
      <c r="AQ21" s="77">
        <f t="shared" si="1"/>
        <v>0</v>
      </c>
      <c r="AR21" s="77">
        <f t="shared" si="1"/>
        <v>0</v>
      </c>
      <c r="AS21" s="77">
        <f t="shared" si="1"/>
        <v>0</v>
      </c>
      <c r="AT21" s="77">
        <f t="shared" si="1"/>
        <v>0</v>
      </c>
      <c r="AU21" s="77">
        <f t="shared" si="1"/>
        <v>0</v>
      </c>
      <c r="AV21" s="77">
        <f t="shared" si="1"/>
        <v>0</v>
      </c>
      <c r="AW21" s="77">
        <f t="shared" si="1"/>
        <v>0</v>
      </c>
      <c r="AX21" s="77">
        <f t="shared" si="1"/>
        <v>0</v>
      </c>
      <c r="AY21" s="77">
        <f t="shared" si="1"/>
        <v>0</v>
      </c>
      <c r="AZ21" s="77">
        <f t="shared" si="1"/>
        <v>0</v>
      </c>
      <c r="BA21" s="77">
        <f t="shared" si="1"/>
        <v>0</v>
      </c>
      <c r="BB21" s="77">
        <f t="shared" si="1"/>
        <v>0</v>
      </c>
      <c r="BC21" s="77">
        <f t="shared" si="1"/>
        <v>0</v>
      </c>
      <c r="BD21" s="77">
        <f t="shared" si="1"/>
        <v>0</v>
      </c>
      <c r="BE21" s="77">
        <f t="shared" si="1"/>
        <v>0</v>
      </c>
      <c r="BF21" s="77">
        <f t="shared" si="1"/>
        <v>0</v>
      </c>
      <c r="BG21" s="77">
        <f t="shared" si="1"/>
        <v>0</v>
      </c>
      <c r="BH21" s="77">
        <f t="shared" si="1"/>
        <v>0</v>
      </c>
      <c r="BI21" s="77">
        <f t="shared" si="1"/>
        <v>0</v>
      </c>
      <c r="BJ21" s="77">
        <f t="shared" si="1"/>
        <v>0</v>
      </c>
      <c r="BK21" s="77">
        <f t="shared" si="1"/>
        <v>0</v>
      </c>
      <c r="BL21" s="77">
        <f t="shared" si="1"/>
        <v>0</v>
      </c>
      <c r="BM21" s="77">
        <f t="shared" si="1"/>
        <v>0</v>
      </c>
      <c r="BN21" s="77">
        <f t="shared" si="1"/>
        <v>0</v>
      </c>
      <c r="BO21" s="77">
        <f t="shared" si="1"/>
        <v>0</v>
      </c>
      <c r="BP21" s="77">
        <f t="shared" ref="BP21:CO21" si="2">COUNTIFS(BP11:BP17,"&lt;&gt;")</f>
        <v>0</v>
      </c>
      <c r="BQ21" s="77">
        <f t="shared" si="2"/>
        <v>0</v>
      </c>
      <c r="BR21" s="77">
        <f t="shared" si="2"/>
        <v>0</v>
      </c>
      <c r="BS21" s="77">
        <f t="shared" si="2"/>
        <v>0</v>
      </c>
      <c r="BT21" s="77">
        <f t="shared" si="2"/>
        <v>0</v>
      </c>
      <c r="BU21" s="77">
        <f t="shared" si="2"/>
        <v>0</v>
      </c>
      <c r="BV21" s="77">
        <f t="shared" si="2"/>
        <v>0</v>
      </c>
      <c r="BW21" s="77">
        <f t="shared" si="2"/>
        <v>0</v>
      </c>
      <c r="BX21" s="77">
        <f t="shared" si="2"/>
        <v>0</v>
      </c>
      <c r="BY21" s="77">
        <f t="shared" si="2"/>
        <v>0</v>
      </c>
      <c r="BZ21" s="77">
        <f t="shared" si="2"/>
        <v>0</v>
      </c>
      <c r="CA21" s="77">
        <f t="shared" si="2"/>
        <v>0</v>
      </c>
      <c r="CB21" s="77">
        <f t="shared" si="2"/>
        <v>0</v>
      </c>
      <c r="CC21" s="77">
        <f t="shared" si="2"/>
        <v>0</v>
      </c>
      <c r="CD21" s="77">
        <f t="shared" si="2"/>
        <v>0</v>
      </c>
      <c r="CE21" s="77">
        <f t="shared" si="2"/>
        <v>0</v>
      </c>
      <c r="CF21" s="77">
        <f t="shared" si="2"/>
        <v>0</v>
      </c>
      <c r="CG21" s="77">
        <f t="shared" si="2"/>
        <v>0</v>
      </c>
      <c r="CH21" s="77">
        <f t="shared" si="2"/>
        <v>0</v>
      </c>
      <c r="CI21" s="77">
        <f t="shared" si="2"/>
        <v>0</v>
      </c>
      <c r="CJ21" s="77">
        <f t="shared" si="2"/>
        <v>0</v>
      </c>
      <c r="CK21" s="77">
        <f t="shared" si="2"/>
        <v>0</v>
      </c>
      <c r="CL21" s="77">
        <f t="shared" si="2"/>
        <v>0</v>
      </c>
      <c r="CM21" s="77">
        <f t="shared" si="2"/>
        <v>0</v>
      </c>
      <c r="CN21" s="77">
        <f t="shared" si="2"/>
        <v>0</v>
      </c>
      <c r="CO21" s="77">
        <f t="shared" si="2"/>
        <v>0</v>
      </c>
    </row>
    <row r="22" spans="1:93">
      <c r="C22" s="82" t="s">
        <v>41</v>
      </c>
      <c r="D22" s="77">
        <f t="shared" ref="D22:AI22" si="3">COUNTIF(D11:D17,"=Met")</f>
        <v>0</v>
      </c>
      <c r="E22" s="77">
        <f t="shared" si="3"/>
        <v>0</v>
      </c>
      <c r="F22" s="77">
        <f t="shared" si="3"/>
        <v>0</v>
      </c>
      <c r="G22" s="77">
        <f t="shared" si="3"/>
        <v>0</v>
      </c>
      <c r="H22" s="77">
        <f t="shared" si="3"/>
        <v>0</v>
      </c>
      <c r="I22" s="77">
        <f t="shared" si="3"/>
        <v>0</v>
      </c>
      <c r="J22" s="77">
        <f t="shared" si="3"/>
        <v>0</v>
      </c>
      <c r="K22" s="77">
        <f t="shared" si="3"/>
        <v>0</v>
      </c>
      <c r="L22" s="77">
        <f t="shared" si="3"/>
        <v>0</v>
      </c>
      <c r="M22" s="77">
        <f t="shared" si="3"/>
        <v>0</v>
      </c>
      <c r="N22" s="77">
        <f t="shared" si="3"/>
        <v>0</v>
      </c>
      <c r="O22" s="77">
        <f t="shared" si="3"/>
        <v>0</v>
      </c>
      <c r="P22" s="77">
        <f t="shared" si="3"/>
        <v>0</v>
      </c>
      <c r="Q22" s="77">
        <f t="shared" si="3"/>
        <v>0</v>
      </c>
      <c r="R22" s="77">
        <f t="shared" si="3"/>
        <v>0</v>
      </c>
      <c r="S22" s="77">
        <f t="shared" si="3"/>
        <v>0</v>
      </c>
      <c r="T22" s="77">
        <f t="shared" si="3"/>
        <v>0</v>
      </c>
      <c r="U22" s="77">
        <f t="shared" si="3"/>
        <v>0</v>
      </c>
      <c r="V22" s="77">
        <f t="shared" si="3"/>
        <v>0</v>
      </c>
      <c r="W22" s="77">
        <f t="shared" si="3"/>
        <v>0</v>
      </c>
      <c r="X22" s="77">
        <f t="shared" si="3"/>
        <v>0</v>
      </c>
      <c r="Y22" s="77">
        <f t="shared" si="3"/>
        <v>0</v>
      </c>
      <c r="Z22" s="77">
        <f t="shared" si="3"/>
        <v>0</v>
      </c>
      <c r="AA22" s="77">
        <f t="shared" si="3"/>
        <v>0</v>
      </c>
      <c r="AB22" s="77">
        <f t="shared" si="3"/>
        <v>0</v>
      </c>
      <c r="AC22" s="77">
        <f t="shared" si="3"/>
        <v>0</v>
      </c>
      <c r="AD22" s="77">
        <f t="shared" si="3"/>
        <v>0</v>
      </c>
      <c r="AE22" s="77">
        <f t="shared" si="3"/>
        <v>0</v>
      </c>
      <c r="AF22" s="77">
        <f t="shared" si="3"/>
        <v>0</v>
      </c>
      <c r="AG22" s="77">
        <f t="shared" si="3"/>
        <v>0</v>
      </c>
      <c r="AH22" s="77">
        <f t="shared" si="3"/>
        <v>0</v>
      </c>
      <c r="AI22" s="77">
        <f t="shared" si="3"/>
        <v>0</v>
      </c>
      <c r="AJ22" s="77">
        <f t="shared" ref="AJ22:BO22" si="4">COUNTIF(AJ11:AJ17,"=Met")</f>
        <v>0</v>
      </c>
      <c r="AK22" s="77">
        <f t="shared" si="4"/>
        <v>0</v>
      </c>
      <c r="AL22" s="77">
        <f t="shared" si="4"/>
        <v>0</v>
      </c>
      <c r="AM22" s="77">
        <f t="shared" si="4"/>
        <v>0</v>
      </c>
      <c r="AN22" s="77">
        <f t="shared" si="4"/>
        <v>0</v>
      </c>
      <c r="AO22" s="77">
        <f t="shared" si="4"/>
        <v>0</v>
      </c>
      <c r="AP22" s="77">
        <f t="shared" si="4"/>
        <v>0</v>
      </c>
      <c r="AQ22" s="77">
        <f t="shared" si="4"/>
        <v>0</v>
      </c>
      <c r="AR22" s="77">
        <f t="shared" si="4"/>
        <v>0</v>
      </c>
      <c r="AS22" s="77">
        <f t="shared" si="4"/>
        <v>0</v>
      </c>
      <c r="AT22" s="77">
        <f t="shared" si="4"/>
        <v>0</v>
      </c>
      <c r="AU22" s="77">
        <f t="shared" si="4"/>
        <v>0</v>
      </c>
      <c r="AV22" s="77">
        <f t="shared" si="4"/>
        <v>0</v>
      </c>
      <c r="AW22" s="77">
        <f t="shared" si="4"/>
        <v>0</v>
      </c>
      <c r="AX22" s="77">
        <f t="shared" si="4"/>
        <v>0</v>
      </c>
      <c r="AY22" s="77">
        <f t="shared" si="4"/>
        <v>0</v>
      </c>
      <c r="AZ22" s="77">
        <f t="shared" si="4"/>
        <v>0</v>
      </c>
      <c r="BA22" s="77">
        <f t="shared" si="4"/>
        <v>0</v>
      </c>
      <c r="BB22" s="77">
        <f t="shared" si="4"/>
        <v>0</v>
      </c>
      <c r="BC22" s="77">
        <f t="shared" si="4"/>
        <v>0</v>
      </c>
      <c r="BD22" s="77">
        <f t="shared" si="4"/>
        <v>0</v>
      </c>
      <c r="BE22" s="77">
        <f t="shared" si="4"/>
        <v>0</v>
      </c>
      <c r="BF22" s="77">
        <f t="shared" si="4"/>
        <v>0</v>
      </c>
      <c r="BG22" s="77">
        <f t="shared" si="4"/>
        <v>0</v>
      </c>
      <c r="BH22" s="77">
        <f t="shared" si="4"/>
        <v>0</v>
      </c>
      <c r="BI22" s="77">
        <f t="shared" si="4"/>
        <v>0</v>
      </c>
      <c r="BJ22" s="77">
        <f t="shared" si="4"/>
        <v>0</v>
      </c>
      <c r="BK22" s="77">
        <f t="shared" si="4"/>
        <v>0</v>
      </c>
      <c r="BL22" s="77">
        <f t="shared" si="4"/>
        <v>0</v>
      </c>
      <c r="BM22" s="77">
        <f t="shared" si="4"/>
        <v>0</v>
      </c>
      <c r="BN22" s="77">
        <f t="shared" si="4"/>
        <v>0</v>
      </c>
      <c r="BO22" s="77">
        <f t="shared" si="4"/>
        <v>0</v>
      </c>
      <c r="BP22" s="77">
        <f t="shared" ref="BP22:CO22" si="5">COUNTIF(BP11:BP17,"=Met")</f>
        <v>0</v>
      </c>
      <c r="BQ22" s="77">
        <f t="shared" si="5"/>
        <v>0</v>
      </c>
      <c r="BR22" s="77">
        <f t="shared" si="5"/>
        <v>0</v>
      </c>
      <c r="BS22" s="77">
        <f t="shared" si="5"/>
        <v>0</v>
      </c>
      <c r="BT22" s="77">
        <f t="shared" si="5"/>
        <v>0</v>
      </c>
      <c r="BU22" s="77">
        <f t="shared" si="5"/>
        <v>0</v>
      </c>
      <c r="BV22" s="77">
        <f t="shared" si="5"/>
        <v>0</v>
      </c>
      <c r="BW22" s="77">
        <f t="shared" si="5"/>
        <v>0</v>
      </c>
      <c r="BX22" s="77">
        <f t="shared" si="5"/>
        <v>0</v>
      </c>
      <c r="BY22" s="77">
        <f t="shared" si="5"/>
        <v>0</v>
      </c>
      <c r="BZ22" s="77">
        <f t="shared" si="5"/>
        <v>0</v>
      </c>
      <c r="CA22" s="77">
        <f t="shared" si="5"/>
        <v>0</v>
      </c>
      <c r="CB22" s="77">
        <f t="shared" si="5"/>
        <v>0</v>
      </c>
      <c r="CC22" s="77">
        <f t="shared" si="5"/>
        <v>0</v>
      </c>
      <c r="CD22" s="77">
        <f t="shared" si="5"/>
        <v>0</v>
      </c>
      <c r="CE22" s="77">
        <f t="shared" si="5"/>
        <v>0</v>
      </c>
      <c r="CF22" s="77">
        <f t="shared" si="5"/>
        <v>0</v>
      </c>
      <c r="CG22" s="77">
        <f t="shared" si="5"/>
        <v>0</v>
      </c>
      <c r="CH22" s="77">
        <f t="shared" si="5"/>
        <v>0</v>
      </c>
      <c r="CI22" s="77">
        <f t="shared" si="5"/>
        <v>0</v>
      </c>
      <c r="CJ22" s="77">
        <f t="shared" si="5"/>
        <v>0</v>
      </c>
      <c r="CK22" s="77">
        <f t="shared" si="5"/>
        <v>0</v>
      </c>
      <c r="CL22" s="77">
        <f t="shared" si="5"/>
        <v>0</v>
      </c>
      <c r="CM22" s="77">
        <f t="shared" si="5"/>
        <v>0</v>
      </c>
      <c r="CN22" s="77">
        <f t="shared" si="5"/>
        <v>0</v>
      </c>
      <c r="CO22" s="77">
        <f t="shared" si="5"/>
        <v>0</v>
      </c>
    </row>
    <row r="23" spans="1:93">
      <c r="C23" s="82" t="s">
        <v>42</v>
      </c>
      <c r="D23" s="77">
        <f t="shared" ref="D23:AI23" si="6">COUNTIF(D11:D17,"=Not Met")</f>
        <v>0</v>
      </c>
      <c r="E23" s="77">
        <f t="shared" si="6"/>
        <v>0</v>
      </c>
      <c r="F23" s="77">
        <f t="shared" si="6"/>
        <v>0</v>
      </c>
      <c r="G23" s="77">
        <f t="shared" si="6"/>
        <v>0</v>
      </c>
      <c r="H23" s="77">
        <f t="shared" si="6"/>
        <v>0</v>
      </c>
      <c r="I23" s="77">
        <f t="shared" si="6"/>
        <v>0</v>
      </c>
      <c r="J23" s="77">
        <f t="shared" si="6"/>
        <v>0</v>
      </c>
      <c r="K23" s="77">
        <f t="shared" si="6"/>
        <v>0</v>
      </c>
      <c r="L23" s="77">
        <f t="shared" si="6"/>
        <v>0</v>
      </c>
      <c r="M23" s="77">
        <f t="shared" si="6"/>
        <v>0</v>
      </c>
      <c r="N23" s="77">
        <f t="shared" si="6"/>
        <v>0</v>
      </c>
      <c r="O23" s="77">
        <f t="shared" si="6"/>
        <v>0</v>
      </c>
      <c r="P23" s="77">
        <f t="shared" si="6"/>
        <v>0</v>
      </c>
      <c r="Q23" s="77">
        <f t="shared" si="6"/>
        <v>0</v>
      </c>
      <c r="R23" s="77">
        <f t="shared" si="6"/>
        <v>0</v>
      </c>
      <c r="S23" s="77">
        <f t="shared" si="6"/>
        <v>0</v>
      </c>
      <c r="T23" s="77">
        <f t="shared" si="6"/>
        <v>0</v>
      </c>
      <c r="U23" s="77">
        <f t="shared" si="6"/>
        <v>0</v>
      </c>
      <c r="V23" s="77">
        <f t="shared" si="6"/>
        <v>0</v>
      </c>
      <c r="W23" s="77">
        <f t="shared" si="6"/>
        <v>0</v>
      </c>
      <c r="X23" s="77">
        <f t="shared" si="6"/>
        <v>0</v>
      </c>
      <c r="Y23" s="77">
        <f t="shared" si="6"/>
        <v>0</v>
      </c>
      <c r="Z23" s="77">
        <f t="shared" si="6"/>
        <v>0</v>
      </c>
      <c r="AA23" s="77">
        <f t="shared" si="6"/>
        <v>0</v>
      </c>
      <c r="AB23" s="77">
        <f t="shared" si="6"/>
        <v>0</v>
      </c>
      <c r="AC23" s="77">
        <f t="shared" si="6"/>
        <v>0</v>
      </c>
      <c r="AD23" s="77">
        <f t="shared" si="6"/>
        <v>0</v>
      </c>
      <c r="AE23" s="77">
        <f t="shared" si="6"/>
        <v>0</v>
      </c>
      <c r="AF23" s="77">
        <f t="shared" si="6"/>
        <v>0</v>
      </c>
      <c r="AG23" s="77">
        <f t="shared" si="6"/>
        <v>0</v>
      </c>
      <c r="AH23" s="77">
        <f t="shared" si="6"/>
        <v>0</v>
      </c>
      <c r="AI23" s="77">
        <f t="shared" si="6"/>
        <v>0</v>
      </c>
      <c r="AJ23" s="77">
        <f t="shared" ref="AJ23:BO23" si="7">COUNTIF(AJ11:AJ17,"=Not Met")</f>
        <v>0</v>
      </c>
      <c r="AK23" s="77">
        <f t="shared" si="7"/>
        <v>0</v>
      </c>
      <c r="AL23" s="77">
        <f t="shared" si="7"/>
        <v>0</v>
      </c>
      <c r="AM23" s="77">
        <f t="shared" si="7"/>
        <v>0</v>
      </c>
      <c r="AN23" s="77">
        <f t="shared" si="7"/>
        <v>0</v>
      </c>
      <c r="AO23" s="77">
        <f t="shared" si="7"/>
        <v>0</v>
      </c>
      <c r="AP23" s="77">
        <f t="shared" si="7"/>
        <v>0</v>
      </c>
      <c r="AQ23" s="77">
        <f t="shared" si="7"/>
        <v>0</v>
      </c>
      <c r="AR23" s="77">
        <f t="shared" si="7"/>
        <v>0</v>
      </c>
      <c r="AS23" s="77">
        <f t="shared" si="7"/>
        <v>0</v>
      </c>
      <c r="AT23" s="77">
        <f t="shared" si="7"/>
        <v>0</v>
      </c>
      <c r="AU23" s="77">
        <f t="shared" si="7"/>
        <v>0</v>
      </c>
      <c r="AV23" s="77">
        <f t="shared" si="7"/>
        <v>0</v>
      </c>
      <c r="AW23" s="77">
        <f t="shared" si="7"/>
        <v>0</v>
      </c>
      <c r="AX23" s="77">
        <f t="shared" si="7"/>
        <v>0</v>
      </c>
      <c r="AY23" s="77">
        <f t="shared" si="7"/>
        <v>0</v>
      </c>
      <c r="AZ23" s="77">
        <f t="shared" si="7"/>
        <v>0</v>
      </c>
      <c r="BA23" s="77">
        <f t="shared" si="7"/>
        <v>0</v>
      </c>
      <c r="BB23" s="77">
        <f t="shared" si="7"/>
        <v>0</v>
      </c>
      <c r="BC23" s="77">
        <f t="shared" si="7"/>
        <v>0</v>
      </c>
      <c r="BD23" s="77">
        <f t="shared" si="7"/>
        <v>0</v>
      </c>
      <c r="BE23" s="77">
        <f t="shared" si="7"/>
        <v>0</v>
      </c>
      <c r="BF23" s="77">
        <f t="shared" si="7"/>
        <v>0</v>
      </c>
      <c r="BG23" s="77">
        <f t="shared" si="7"/>
        <v>0</v>
      </c>
      <c r="BH23" s="77">
        <f t="shared" si="7"/>
        <v>0</v>
      </c>
      <c r="BI23" s="77">
        <f t="shared" si="7"/>
        <v>0</v>
      </c>
      <c r="BJ23" s="77">
        <f t="shared" si="7"/>
        <v>0</v>
      </c>
      <c r="BK23" s="77">
        <f t="shared" si="7"/>
        <v>0</v>
      </c>
      <c r="BL23" s="77">
        <f t="shared" si="7"/>
        <v>0</v>
      </c>
      <c r="BM23" s="77">
        <f t="shared" si="7"/>
        <v>0</v>
      </c>
      <c r="BN23" s="77">
        <f t="shared" si="7"/>
        <v>0</v>
      </c>
      <c r="BO23" s="77">
        <f t="shared" si="7"/>
        <v>0</v>
      </c>
      <c r="BP23" s="77">
        <f t="shared" ref="BP23:CO23" si="8">COUNTIF(BP11:BP17,"=Not Met")</f>
        <v>0</v>
      </c>
      <c r="BQ23" s="77">
        <f t="shared" si="8"/>
        <v>0</v>
      </c>
      <c r="BR23" s="77">
        <f t="shared" si="8"/>
        <v>0</v>
      </c>
      <c r="BS23" s="77">
        <f t="shared" si="8"/>
        <v>0</v>
      </c>
      <c r="BT23" s="77">
        <f t="shared" si="8"/>
        <v>0</v>
      </c>
      <c r="BU23" s="77">
        <f t="shared" si="8"/>
        <v>0</v>
      </c>
      <c r="BV23" s="77">
        <f t="shared" si="8"/>
        <v>0</v>
      </c>
      <c r="BW23" s="77">
        <f t="shared" si="8"/>
        <v>0</v>
      </c>
      <c r="BX23" s="77">
        <f t="shared" si="8"/>
        <v>0</v>
      </c>
      <c r="BY23" s="77">
        <f t="shared" si="8"/>
        <v>0</v>
      </c>
      <c r="BZ23" s="77">
        <f t="shared" si="8"/>
        <v>0</v>
      </c>
      <c r="CA23" s="77">
        <f t="shared" si="8"/>
        <v>0</v>
      </c>
      <c r="CB23" s="77">
        <f t="shared" si="8"/>
        <v>0</v>
      </c>
      <c r="CC23" s="77">
        <f t="shared" si="8"/>
        <v>0</v>
      </c>
      <c r="CD23" s="77">
        <f t="shared" si="8"/>
        <v>0</v>
      </c>
      <c r="CE23" s="77">
        <f t="shared" si="8"/>
        <v>0</v>
      </c>
      <c r="CF23" s="77">
        <f t="shared" si="8"/>
        <v>0</v>
      </c>
      <c r="CG23" s="77">
        <f t="shared" si="8"/>
        <v>0</v>
      </c>
      <c r="CH23" s="77">
        <f t="shared" si="8"/>
        <v>0</v>
      </c>
      <c r="CI23" s="77">
        <f t="shared" si="8"/>
        <v>0</v>
      </c>
      <c r="CJ23" s="77">
        <f t="shared" si="8"/>
        <v>0</v>
      </c>
      <c r="CK23" s="77">
        <f t="shared" si="8"/>
        <v>0</v>
      </c>
      <c r="CL23" s="77">
        <f t="shared" si="8"/>
        <v>0</v>
      </c>
      <c r="CM23" s="77">
        <f t="shared" si="8"/>
        <v>0</v>
      </c>
      <c r="CN23" s="77">
        <f t="shared" si="8"/>
        <v>0</v>
      </c>
      <c r="CO23" s="77">
        <f t="shared" si="8"/>
        <v>0</v>
      </c>
    </row>
    <row r="24" spans="1:93">
      <c r="C24" s="82" t="s">
        <v>18</v>
      </c>
      <c r="D24" s="77">
        <f t="shared" ref="D24:AI24" si="9">COUNTIF(D11:D17,"=N/A")</f>
        <v>0</v>
      </c>
      <c r="E24" s="77">
        <f t="shared" si="9"/>
        <v>0</v>
      </c>
      <c r="F24" s="77">
        <f t="shared" si="9"/>
        <v>0</v>
      </c>
      <c r="G24" s="77">
        <f t="shared" si="9"/>
        <v>0</v>
      </c>
      <c r="H24" s="77">
        <f t="shared" si="9"/>
        <v>0</v>
      </c>
      <c r="I24" s="77">
        <f t="shared" si="9"/>
        <v>0</v>
      </c>
      <c r="J24" s="77">
        <f t="shared" si="9"/>
        <v>0</v>
      </c>
      <c r="K24" s="77">
        <f t="shared" si="9"/>
        <v>0</v>
      </c>
      <c r="L24" s="77">
        <f t="shared" si="9"/>
        <v>0</v>
      </c>
      <c r="M24" s="77">
        <f t="shared" si="9"/>
        <v>0</v>
      </c>
      <c r="N24" s="77">
        <f t="shared" si="9"/>
        <v>0</v>
      </c>
      <c r="O24" s="77">
        <f t="shared" si="9"/>
        <v>0</v>
      </c>
      <c r="P24" s="77">
        <f t="shared" si="9"/>
        <v>0</v>
      </c>
      <c r="Q24" s="77">
        <f t="shared" si="9"/>
        <v>0</v>
      </c>
      <c r="R24" s="77">
        <f t="shared" si="9"/>
        <v>0</v>
      </c>
      <c r="S24" s="77">
        <f t="shared" si="9"/>
        <v>0</v>
      </c>
      <c r="T24" s="77">
        <f t="shared" si="9"/>
        <v>0</v>
      </c>
      <c r="U24" s="77">
        <f t="shared" si="9"/>
        <v>0</v>
      </c>
      <c r="V24" s="77">
        <f t="shared" si="9"/>
        <v>0</v>
      </c>
      <c r="W24" s="77">
        <f t="shared" si="9"/>
        <v>0</v>
      </c>
      <c r="X24" s="77">
        <f t="shared" si="9"/>
        <v>0</v>
      </c>
      <c r="Y24" s="77">
        <f t="shared" si="9"/>
        <v>0</v>
      </c>
      <c r="Z24" s="77">
        <f t="shared" si="9"/>
        <v>0</v>
      </c>
      <c r="AA24" s="77">
        <f t="shared" si="9"/>
        <v>0</v>
      </c>
      <c r="AB24" s="77">
        <f t="shared" si="9"/>
        <v>0</v>
      </c>
      <c r="AC24" s="77">
        <f t="shared" si="9"/>
        <v>0</v>
      </c>
      <c r="AD24" s="77">
        <f t="shared" si="9"/>
        <v>0</v>
      </c>
      <c r="AE24" s="77">
        <f t="shared" si="9"/>
        <v>0</v>
      </c>
      <c r="AF24" s="77">
        <f t="shared" si="9"/>
        <v>0</v>
      </c>
      <c r="AG24" s="77">
        <f t="shared" si="9"/>
        <v>0</v>
      </c>
      <c r="AH24" s="77">
        <f t="shared" si="9"/>
        <v>0</v>
      </c>
      <c r="AI24" s="77">
        <f t="shared" si="9"/>
        <v>0</v>
      </c>
      <c r="AJ24" s="77">
        <f t="shared" ref="AJ24:BO24" si="10">COUNTIF(AJ11:AJ17,"=N/A")</f>
        <v>0</v>
      </c>
      <c r="AK24" s="77">
        <f t="shared" si="10"/>
        <v>0</v>
      </c>
      <c r="AL24" s="77">
        <f t="shared" si="10"/>
        <v>0</v>
      </c>
      <c r="AM24" s="77">
        <f t="shared" si="10"/>
        <v>0</v>
      </c>
      <c r="AN24" s="77">
        <f t="shared" si="10"/>
        <v>0</v>
      </c>
      <c r="AO24" s="77">
        <f t="shared" si="10"/>
        <v>0</v>
      </c>
      <c r="AP24" s="77">
        <f t="shared" si="10"/>
        <v>0</v>
      </c>
      <c r="AQ24" s="77">
        <f t="shared" si="10"/>
        <v>0</v>
      </c>
      <c r="AR24" s="77">
        <f t="shared" si="10"/>
        <v>0</v>
      </c>
      <c r="AS24" s="77">
        <f t="shared" si="10"/>
        <v>0</v>
      </c>
      <c r="AT24" s="77">
        <f t="shared" si="10"/>
        <v>0</v>
      </c>
      <c r="AU24" s="77">
        <f t="shared" si="10"/>
        <v>0</v>
      </c>
      <c r="AV24" s="77">
        <f t="shared" si="10"/>
        <v>0</v>
      </c>
      <c r="AW24" s="77">
        <f t="shared" si="10"/>
        <v>0</v>
      </c>
      <c r="AX24" s="77">
        <f t="shared" si="10"/>
        <v>0</v>
      </c>
      <c r="AY24" s="77">
        <f t="shared" si="10"/>
        <v>0</v>
      </c>
      <c r="AZ24" s="77">
        <f t="shared" si="10"/>
        <v>0</v>
      </c>
      <c r="BA24" s="77">
        <f t="shared" si="10"/>
        <v>0</v>
      </c>
      <c r="BB24" s="77">
        <f t="shared" si="10"/>
        <v>0</v>
      </c>
      <c r="BC24" s="77">
        <f t="shared" si="10"/>
        <v>0</v>
      </c>
      <c r="BD24" s="77">
        <f t="shared" si="10"/>
        <v>0</v>
      </c>
      <c r="BE24" s="77">
        <f t="shared" si="10"/>
        <v>0</v>
      </c>
      <c r="BF24" s="77">
        <f t="shared" si="10"/>
        <v>0</v>
      </c>
      <c r="BG24" s="77">
        <f t="shared" si="10"/>
        <v>0</v>
      </c>
      <c r="BH24" s="77">
        <f t="shared" si="10"/>
        <v>0</v>
      </c>
      <c r="BI24" s="77">
        <f t="shared" si="10"/>
        <v>0</v>
      </c>
      <c r="BJ24" s="77">
        <f t="shared" si="10"/>
        <v>0</v>
      </c>
      <c r="BK24" s="77">
        <f t="shared" si="10"/>
        <v>0</v>
      </c>
      <c r="BL24" s="77">
        <f t="shared" si="10"/>
        <v>0</v>
      </c>
      <c r="BM24" s="77">
        <f t="shared" si="10"/>
        <v>0</v>
      </c>
      <c r="BN24" s="77">
        <f t="shared" si="10"/>
        <v>0</v>
      </c>
      <c r="BO24" s="77">
        <f t="shared" si="10"/>
        <v>0</v>
      </c>
      <c r="BP24" s="77">
        <f t="shared" ref="BP24:CO24" si="11">COUNTIF(BP11:BP17,"=N/A")</f>
        <v>0</v>
      </c>
      <c r="BQ24" s="77">
        <f t="shared" si="11"/>
        <v>0</v>
      </c>
      <c r="BR24" s="77">
        <f t="shared" si="11"/>
        <v>0</v>
      </c>
      <c r="BS24" s="77">
        <f t="shared" si="11"/>
        <v>0</v>
      </c>
      <c r="BT24" s="77">
        <f t="shared" si="11"/>
        <v>0</v>
      </c>
      <c r="BU24" s="77">
        <f t="shared" si="11"/>
        <v>0</v>
      </c>
      <c r="BV24" s="77">
        <f t="shared" si="11"/>
        <v>0</v>
      </c>
      <c r="BW24" s="77">
        <f t="shared" si="11"/>
        <v>0</v>
      </c>
      <c r="BX24" s="77">
        <f t="shared" si="11"/>
        <v>0</v>
      </c>
      <c r="BY24" s="77">
        <f t="shared" si="11"/>
        <v>0</v>
      </c>
      <c r="BZ24" s="77">
        <f t="shared" si="11"/>
        <v>0</v>
      </c>
      <c r="CA24" s="77">
        <f t="shared" si="11"/>
        <v>0</v>
      </c>
      <c r="CB24" s="77">
        <f t="shared" si="11"/>
        <v>0</v>
      </c>
      <c r="CC24" s="77">
        <f t="shared" si="11"/>
        <v>0</v>
      </c>
      <c r="CD24" s="77">
        <f t="shared" si="11"/>
        <v>0</v>
      </c>
      <c r="CE24" s="77">
        <f t="shared" si="11"/>
        <v>0</v>
      </c>
      <c r="CF24" s="77">
        <f t="shared" si="11"/>
        <v>0</v>
      </c>
      <c r="CG24" s="77">
        <f t="shared" si="11"/>
        <v>0</v>
      </c>
      <c r="CH24" s="77">
        <f t="shared" si="11"/>
        <v>0</v>
      </c>
      <c r="CI24" s="77">
        <f t="shared" si="11"/>
        <v>0</v>
      </c>
      <c r="CJ24" s="77">
        <f t="shared" si="11"/>
        <v>0</v>
      </c>
      <c r="CK24" s="77">
        <f t="shared" si="11"/>
        <v>0</v>
      </c>
      <c r="CL24" s="77">
        <f t="shared" si="11"/>
        <v>0</v>
      </c>
      <c r="CM24" s="77">
        <f t="shared" si="11"/>
        <v>0</v>
      </c>
      <c r="CN24" s="77">
        <f t="shared" si="11"/>
        <v>0</v>
      </c>
      <c r="CO24" s="77">
        <f t="shared" si="11"/>
        <v>0</v>
      </c>
    </row>
    <row r="25" spans="1:93">
      <c r="C25" s="82" t="s">
        <v>43</v>
      </c>
      <c r="D25" s="77">
        <f>IF(D21=0,0,IF(D21=D24,"N/A",IF(D21=D22+D24,"Met","Not Met")))</f>
        <v>0</v>
      </c>
      <c r="E25" s="77">
        <f t="shared" ref="E25:BP25" si="12">IF(E21=0,0,IF(E21=E24,"N/A",IF(E21=E22+E24,"Met","Not Met")))</f>
        <v>0</v>
      </c>
      <c r="F25" s="77">
        <f t="shared" si="12"/>
        <v>0</v>
      </c>
      <c r="G25" s="77">
        <f t="shared" si="12"/>
        <v>0</v>
      </c>
      <c r="H25" s="77">
        <f t="shared" si="12"/>
        <v>0</v>
      </c>
      <c r="I25" s="77">
        <f t="shared" si="12"/>
        <v>0</v>
      </c>
      <c r="J25" s="77">
        <f t="shared" si="12"/>
        <v>0</v>
      </c>
      <c r="K25" s="77">
        <f t="shared" si="12"/>
        <v>0</v>
      </c>
      <c r="L25" s="77">
        <f t="shared" si="12"/>
        <v>0</v>
      </c>
      <c r="M25" s="77">
        <f t="shared" si="12"/>
        <v>0</v>
      </c>
      <c r="N25" s="77">
        <f t="shared" si="12"/>
        <v>0</v>
      </c>
      <c r="O25" s="77">
        <f t="shared" si="12"/>
        <v>0</v>
      </c>
      <c r="P25" s="77">
        <f t="shared" si="12"/>
        <v>0</v>
      </c>
      <c r="Q25" s="77">
        <f t="shared" si="12"/>
        <v>0</v>
      </c>
      <c r="R25" s="77">
        <f t="shared" si="12"/>
        <v>0</v>
      </c>
      <c r="S25" s="77">
        <f t="shared" si="12"/>
        <v>0</v>
      </c>
      <c r="T25" s="77">
        <f t="shared" si="12"/>
        <v>0</v>
      </c>
      <c r="U25" s="77">
        <f t="shared" si="12"/>
        <v>0</v>
      </c>
      <c r="V25" s="77">
        <f t="shared" si="12"/>
        <v>0</v>
      </c>
      <c r="W25" s="77">
        <f t="shared" si="12"/>
        <v>0</v>
      </c>
      <c r="X25" s="77">
        <f t="shared" si="12"/>
        <v>0</v>
      </c>
      <c r="Y25" s="77">
        <f t="shared" si="12"/>
        <v>0</v>
      </c>
      <c r="Z25" s="77">
        <f t="shared" si="12"/>
        <v>0</v>
      </c>
      <c r="AA25" s="77">
        <f t="shared" si="12"/>
        <v>0</v>
      </c>
      <c r="AB25" s="77">
        <f t="shared" si="12"/>
        <v>0</v>
      </c>
      <c r="AC25" s="77">
        <f t="shared" si="12"/>
        <v>0</v>
      </c>
      <c r="AD25" s="77">
        <f t="shared" si="12"/>
        <v>0</v>
      </c>
      <c r="AE25" s="77">
        <f t="shared" si="12"/>
        <v>0</v>
      </c>
      <c r="AF25" s="77">
        <f t="shared" si="12"/>
        <v>0</v>
      </c>
      <c r="AG25" s="77">
        <f t="shared" si="12"/>
        <v>0</v>
      </c>
      <c r="AH25" s="77">
        <f t="shared" si="12"/>
        <v>0</v>
      </c>
      <c r="AI25" s="77">
        <f t="shared" si="12"/>
        <v>0</v>
      </c>
      <c r="AJ25" s="77">
        <f t="shared" si="12"/>
        <v>0</v>
      </c>
      <c r="AK25" s="77">
        <f t="shared" si="12"/>
        <v>0</v>
      </c>
      <c r="AL25" s="77">
        <f t="shared" si="12"/>
        <v>0</v>
      </c>
      <c r="AM25" s="77">
        <f t="shared" si="12"/>
        <v>0</v>
      </c>
      <c r="AN25" s="77">
        <f t="shared" si="12"/>
        <v>0</v>
      </c>
      <c r="AO25" s="77">
        <f t="shared" si="12"/>
        <v>0</v>
      </c>
      <c r="AP25" s="77">
        <f t="shared" si="12"/>
        <v>0</v>
      </c>
      <c r="AQ25" s="77">
        <f t="shared" si="12"/>
        <v>0</v>
      </c>
      <c r="AR25" s="77">
        <f t="shared" si="12"/>
        <v>0</v>
      </c>
      <c r="AS25" s="77">
        <f t="shared" si="12"/>
        <v>0</v>
      </c>
      <c r="AT25" s="77">
        <f t="shared" si="12"/>
        <v>0</v>
      </c>
      <c r="AU25" s="77">
        <f t="shared" si="12"/>
        <v>0</v>
      </c>
      <c r="AV25" s="77">
        <f t="shared" si="12"/>
        <v>0</v>
      </c>
      <c r="AW25" s="77">
        <f t="shared" si="12"/>
        <v>0</v>
      </c>
      <c r="AX25" s="77">
        <f t="shared" si="12"/>
        <v>0</v>
      </c>
      <c r="AY25" s="77">
        <f t="shared" si="12"/>
        <v>0</v>
      </c>
      <c r="AZ25" s="77">
        <f t="shared" si="12"/>
        <v>0</v>
      </c>
      <c r="BA25" s="77">
        <f t="shared" si="12"/>
        <v>0</v>
      </c>
      <c r="BB25" s="77">
        <f t="shared" si="12"/>
        <v>0</v>
      </c>
      <c r="BC25" s="77">
        <f t="shared" si="12"/>
        <v>0</v>
      </c>
      <c r="BD25" s="77">
        <f t="shared" si="12"/>
        <v>0</v>
      </c>
      <c r="BE25" s="77">
        <f t="shared" si="12"/>
        <v>0</v>
      </c>
      <c r="BF25" s="77">
        <f t="shared" si="12"/>
        <v>0</v>
      </c>
      <c r="BG25" s="77">
        <f t="shared" si="12"/>
        <v>0</v>
      </c>
      <c r="BH25" s="77">
        <f t="shared" si="12"/>
        <v>0</v>
      </c>
      <c r="BI25" s="77">
        <f t="shared" si="12"/>
        <v>0</v>
      </c>
      <c r="BJ25" s="77">
        <f t="shared" si="12"/>
        <v>0</v>
      </c>
      <c r="BK25" s="77">
        <f t="shared" si="12"/>
        <v>0</v>
      </c>
      <c r="BL25" s="77">
        <f t="shared" si="12"/>
        <v>0</v>
      </c>
      <c r="BM25" s="77">
        <f t="shared" si="12"/>
        <v>0</v>
      </c>
      <c r="BN25" s="77">
        <f t="shared" si="12"/>
        <v>0</v>
      </c>
      <c r="BO25" s="77">
        <f t="shared" si="12"/>
        <v>0</v>
      </c>
      <c r="BP25" s="77">
        <f t="shared" si="12"/>
        <v>0</v>
      </c>
      <c r="BQ25" s="77">
        <f t="shared" ref="BQ25:CO25" si="13">IF(BQ21=0,0,IF(BQ21=BQ24,"N/A",IF(BQ21=BQ22+BQ24,"Met","Not Met")))</f>
        <v>0</v>
      </c>
      <c r="BR25" s="77">
        <f t="shared" si="13"/>
        <v>0</v>
      </c>
      <c r="BS25" s="77">
        <f t="shared" si="13"/>
        <v>0</v>
      </c>
      <c r="BT25" s="77">
        <f t="shared" si="13"/>
        <v>0</v>
      </c>
      <c r="BU25" s="77">
        <f t="shared" si="13"/>
        <v>0</v>
      </c>
      <c r="BV25" s="77">
        <f t="shared" si="13"/>
        <v>0</v>
      </c>
      <c r="BW25" s="77">
        <f t="shared" si="13"/>
        <v>0</v>
      </c>
      <c r="BX25" s="77">
        <f t="shared" si="13"/>
        <v>0</v>
      </c>
      <c r="BY25" s="77">
        <f t="shared" si="13"/>
        <v>0</v>
      </c>
      <c r="BZ25" s="77">
        <f t="shared" si="13"/>
        <v>0</v>
      </c>
      <c r="CA25" s="77">
        <f t="shared" si="13"/>
        <v>0</v>
      </c>
      <c r="CB25" s="77">
        <f t="shared" si="13"/>
        <v>0</v>
      </c>
      <c r="CC25" s="77">
        <f t="shared" si="13"/>
        <v>0</v>
      </c>
      <c r="CD25" s="77">
        <f t="shared" si="13"/>
        <v>0</v>
      </c>
      <c r="CE25" s="77">
        <f t="shared" si="13"/>
        <v>0</v>
      </c>
      <c r="CF25" s="77">
        <f t="shared" si="13"/>
        <v>0</v>
      </c>
      <c r="CG25" s="77">
        <f t="shared" si="13"/>
        <v>0</v>
      </c>
      <c r="CH25" s="77">
        <f t="shared" si="13"/>
        <v>0</v>
      </c>
      <c r="CI25" s="77">
        <f t="shared" si="13"/>
        <v>0</v>
      </c>
      <c r="CJ25" s="77">
        <f t="shared" si="13"/>
        <v>0</v>
      </c>
      <c r="CK25" s="77">
        <f t="shared" si="13"/>
        <v>0</v>
      </c>
      <c r="CL25" s="77">
        <f t="shared" si="13"/>
        <v>0</v>
      </c>
      <c r="CM25" s="77">
        <f t="shared" si="13"/>
        <v>0</v>
      </c>
      <c r="CN25" s="77">
        <f t="shared" si="13"/>
        <v>0</v>
      </c>
      <c r="CO25" s="77">
        <f t="shared" si="13"/>
        <v>0</v>
      </c>
    </row>
  </sheetData>
  <sheetProtection sheet="1" objects="1" scenarios="1"/>
  <mergeCells count="16">
    <mergeCell ref="A12:A17"/>
    <mergeCell ref="CJ4:CO4"/>
    <mergeCell ref="BX1:CI1"/>
    <mergeCell ref="D4:O4"/>
    <mergeCell ref="P4:AA4"/>
    <mergeCell ref="AB4:AM4"/>
    <mergeCell ref="AN4:AY4"/>
    <mergeCell ref="AZ4:BK4"/>
    <mergeCell ref="BL4:BW4"/>
    <mergeCell ref="BX4:CI4"/>
    <mergeCell ref="D1:O1"/>
    <mergeCell ref="P1:AA1"/>
    <mergeCell ref="AB1:AM1"/>
    <mergeCell ref="AN1:AY1"/>
    <mergeCell ref="AZ1:BK1"/>
    <mergeCell ref="BL1:BW1"/>
  </mergeCells>
  <conditionalFormatting sqref="D25:AM25">
    <cfRule type="cellIs" dxfId="97" priority="117" stopIfTrue="1" operator="equal">
      <formula>"N/A"</formula>
    </cfRule>
    <cfRule type="cellIs" dxfId="96" priority="118" stopIfTrue="1" operator="equal">
      <formula>"Not Met"</formula>
    </cfRule>
  </conditionalFormatting>
  <conditionalFormatting sqref="AN25:AY25">
    <cfRule type="cellIs" dxfId="95" priority="115" stopIfTrue="1" operator="equal">
      <formula>"N/A"</formula>
    </cfRule>
    <cfRule type="cellIs" dxfId="94" priority="116" stopIfTrue="1" operator="equal">
      <formula>"Not Met"</formula>
    </cfRule>
  </conditionalFormatting>
  <conditionalFormatting sqref="AZ25:BK25">
    <cfRule type="cellIs" dxfId="93" priority="113" stopIfTrue="1" operator="equal">
      <formula>"N/A"</formula>
    </cfRule>
    <cfRule type="cellIs" dxfId="92" priority="114" stopIfTrue="1" operator="equal">
      <formula>"Not Met"</formula>
    </cfRule>
  </conditionalFormatting>
  <conditionalFormatting sqref="BL25:BW25">
    <cfRule type="cellIs" dxfId="91" priority="111" stopIfTrue="1" operator="equal">
      <formula>"N/A"</formula>
    </cfRule>
    <cfRule type="cellIs" dxfId="90" priority="112" stopIfTrue="1" operator="equal">
      <formula>"Not Met"</formula>
    </cfRule>
  </conditionalFormatting>
  <conditionalFormatting sqref="BX25:CI25">
    <cfRule type="cellIs" dxfId="89" priority="109" stopIfTrue="1" operator="equal">
      <formula>"N/A"</formula>
    </cfRule>
    <cfRule type="cellIs" dxfId="88" priority="110" stopIfTrue="1" operator="equal">
      <formula>"Not Met"</formula>
    </cfRule>
  </conditionalFormatting>
  <conditionalFormatting sqref="CJ25:CO25">
    <cfRule type="cellIs" dxfId="87" priority="107" stopIfTrue="1" operator="equal">
      <formula>"N/A"</formula>
    </cfRule>
    <cfRule type="cellIs" dxfId="86" priority="108" stopIfTrue="1" operator="equal">
      <formula>"Not Met"</formula>
    </cfRule>
  </conditionalFormatting>
  <conditionalFormatting sqref="AN11:CO15 D11:AM11">
    <cfRule type="cellIs" dxfId="85" priority="99" stopIfTrue="1" operator="equal">
      <formula>"Not Met"</formula>
    </cfRule>
    <cfRule type="cellIs" dxfId="84" priority="100" stopIfTrue="1" operator="equal">
      <formula>"N/A"</formula>
    </cfRule>
  </conditionalFormatting>
  <conditionalFormatting sqref="E16:E17 D12:E15 G12:AM15 F12:F17">
    <cfRule type="cellIs" dxfId="83" priority="105" stopIfTrue="1" operator="equal">
      <formula>"Not Met"</formula>
    </cfRule>
    <cfRule type="cellIs" dxfId="82" priority="106" stopIfTrue="1" operator="equal">
      <formula>"N/A"</formula>
    </cfRule>
  </conditionalFormatting>
  <conditionalFormatting sqref="D16 G16:AM16">
    <cfRule type="cellIs" dxfId="81" priority="101" stopIfTrue="1" operator="equal">
      <formula>"Not Met"</formula>
    </cfRule>
    <cfRule type="cellIs" dxfId="80" priority="102" stopIfTrue="1" operator="equal">
      <formula>"N/A"</formula>
    </cfRule>
  </conditionalFormatting>
  <conditionalFormatting sqref="D17 G17:AM17">
    <cfRule type="cellIs" dxfId="79" priority="103" stopIfTrue="1" operator="equal">
      <formula>"Not Met"</formula>
    </cfRule>
    <cfRule type="cellIs" dxfId="78" priority="104" stopIfTrue="1" operator="equal">
      <formula>"N/A"</formula>
    </cfRule>
  </conditionalFormatting>
  <conditionalFormatting sqref="AN16:AY16">
    <cfRule type="cellIs" dxfId="77" priority="95" stopIfTrue="1" operator="equal">
      <formula>"Not Met"</formula>
    </cfRule>
    <cfRule type="cellIs" dxfId="76" priority="96" stopIfTrue="1" operator="equal">
      <formula>"N/A"</formula>
    </cfRule>
  </conditionalFormatting>
  <conditionalFormatting sqref="AN17:AY17">
    <cfRule type="cellIs" dxfId="75" priority="97" stopIfTrue="1" operator="equal">
      <formula>"Not Met"</formula>
    </cfRule>
    <cfRule type="cellIs" dxfId="74" priority="98" stopIfTrue="1" operator="equal">
      <formula>"N/A"</formula>
    </cfRule>
  </conditionalFormatting>
  <conditionalFormatting sqref="AZ16:BK16">
    <cfRule type="cellIs" dxfId="73" priority="91" stopIfTrue="1" operator="equal">
      <formula>"Not Met"</formula>
    </cfRule>
    <cfRule type="cellIs" dxfId="72" priority="92" stopIfTrue="1" operator="equal">
      <formula>"N/A"</formula>
    </cfRule>
  </conditionalFormatting>
  <conditionalFormatting sqref="AZ17:BK17">
    <cfRule type="cellIs" dxfId="71" priority="93" stopIfTrue="1" operator="equal">
      <formula>"Not Met"</formula>
    </cfRule>
    <cfRule type="cellIs" dxfId="70" priority="94" stopIfTrue="1" operator="equal">
      <formula>"N/A"</formula>
    </cfRule>
  </conditionalFormatting>
  <conditionalFormatting sqref="BL16:BW16">
    <cfRule type="cellIs" dxfId="69" priority="87" stopIfTrue="1" operator="equal">
      <formula>"Not Met"</formula>
    </cfRule>
    <cfRule type="cellIs" dxfId="68" priority="88" stopIfTrue="1" operator="equal">
      <formula>"N/A"</formula>
    </cfRule>
  </conditionalFormatting>
  <conditionalFormatting sqref="BL17:BW17">
    <cfRule type="cellIs" dxfId="67" priority="89" stopIfTrue="1" operator="equal">
      <formula>"Not Met"</formula>
    </cfRule>
    <cfRule type="cellIs" dxfId="66" priority="90" stopIfTrue="1" operator="equal">
      <formula>"N/A"</formula>
    </cfRule>
  </conditionalFormatting>
  <conditionalFormatting sqref="BX16:CI16">
    <cfRule type="cellIs" dxfId="65" priority="83" stopIfTrue="1" operator="equal">
      <formula>"Not Met"</formula>
    </cfRule>
    <cfRule type="cellIs" dxfId="64" priority="84" stopIfTrue="1" operator="equal">
      <formula>"N/A"</formula>
    </cfRule>
  </conditionalFormatting>
  <conditionalFormatting sqref="BX17:CI17">
    <cfRule type="cellIs" dxfId="63" priority="85" stopIfTrue="1" operator="equal">
      <formula>"Not Met"</formula>
    </cfRule>
    <cfRule type="cellIs" dxfId="62" priority="86" stopIfTrue="1" operator="equal">
      <formula>"N/A"</formula>
    </cfRule>
  </conditionalFormatting>
  <conditionalFormatting sqref="CJ16:CO16">
    <cfRule type="cellIs" dxfId="61" priority="25" stopIfTrue="1" operator="equal">
      <formula>"Not Met"</formula>
    </cfRule>
    <cfRule type="cellIs" dxfId="60" priority="26" stopIfTrue="1" operator="equal">
      <formula>"N/A"</formula>
    </cfRule>
  </conditionalFormatting>
  <conditionalFormatting sqref="CJ17:CO17">
    <cfRule type="cellIs" dxfId="59" priority="27" stopIfTrue="1" operator="equal">
      <formula>"Not Met"</formula>
    </cfRule>
    <cfRule type="cellIs" dxfId="58" priority="28" stopIfTrue="1" operator="equal">
      <formula>"N/A"</formula>
    </cfRule>
  </conditionalFormatting>
  <dataValidations count="2">
    <dataValidation type="list" allowBlank="1" showInputMessage="1" showErrorMessage="1" sqref="D12:CO17">
      <formula1>"Met,Not Met,N/A"</formula1>
    </dataValidation>
    <dataValidation type="list" allowBlank="1" showInputMessage="1" showErrorMessage="1" sqref="E8:CO8">
      <formula1>"Male,Female"</formula1>
    </dataValidation>
  </dataValidations>
  <printOptions horizontalCentered="1"/>
  <pageMargins left="0.2" right="0.2" top="0.4" bottom="0.5" header="0" footer="0.3"/>
  <pageSetup paperSize="5" scale="72" fitToWidth="2" orientation="landscape" r:id="rId1"/>
  <headerFooter alignWithMargins="0">
    <oddFooter>&amp;C&amp;P of &amp;N</oddFooter>
  </headerFooter>
  <colBreaks count="3" manualBreakCount="3">
    <brk id="27" max="1048575" man="1"/>
    <brk id="51" max="1048575" man="1"/>
    <brk id="7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8" tint="-0.249977111117893"/>
  </sheetPr>
  <dimension ref="A1:EL36"/>
  <sheetViews>
    <sheetView zoomScaleNormal="100" zoomScaleSheetLayoutView="50" workbookViewId="0">
      <pane xSplit="2" ySplit="8" topLeftCell="C9" activePane="bottomRight" state="frozen"/>
      <selection activeCell="J6" sqref="J6:O6"/>
      <selection pane="topRight" activeCell="J6" sqref="J6:O6"/>
      <selection pane="bottomLeft" activeCell="J6" sqref="J6:O6"/>
      <selection pane="bottomRight" activeCell="C11" sqref="C11"/>
    </sheetView>
  </sheetViews>
  <sheetFormatPr defaultColWidth="8.85546875" defaultRowHeight="12.75"/>
  <cols>
    <col min="1" max="1" width="3.28515625" style="199" customWidth="1"/>
    <col min="2" max="2" width="75.7109375" style="71" customWidth="1"/>
    <col min="3" max="26" width="7.7109375" style="72" customWidth="1"/>
    <col min="27" max="92" width="7.7109375" style="72" hidden="1" customWidth="1"/>
    <col min="93" max="97" width="7.7109375" style="73" customWidth="1"/>
    <col min="98" max="16384" width="8.85546875" style="3"/>
  </cols>
  <sheetData>
    <row r="1" spans="1:97" ht="18" customHeight="1">
      <c r="A1" s="147"/>
      <c r="B1" s="148"/>
      <c r="C1" s="696" t="s">
        <v>293</v>
      </c>
      <c r="D1" s="697"/>
      <c r="E1" s="697"/>
      <c r="F1" s="697"/>
      <c r="G1" s="697"/>
      <c r="H1" s="697"/>
      <c r="I1" s="697"/>
      <c r="J1" s="697"/>
      <c r="K1" s="697"/>
      <c r="L1" s="697"/>
      <c r="M1" s="697"/>
      <c r="N1" s="698"/>
      <c r="O1" s="696" t="s">
        <v>293</v>
      </c>
      <c r="P1" s="697"/>
      <c r="Q1" s="697"/>
      <c r="R1" s="697"/>
      <c r="S1" s="697"/>
      <c r="T1" s="697"/>
      <c r="U1" s="697"/>
      <c r="V1" s="697"/>
      <c r="W1" s="697"/>
      <c r="X1" s="697"/>
      <c r="Y1" s="697"/>
      <c r="Z1" s="698"/>
      <c r="AA1" s="696" t="s">
        <v>293</v>
      </c>
      <c r="AB1" s="697"/>
      <c r="AC1" s="697"/>
      <c r="AD1" s="697"/>
      <c r="AE1" s="697"/>
      <c r="AF1" s="697"/>
      <c r="AG1" s="697"/>
      <c r="AH1" s="697"/>
      <c r="AI1" s="697"/>
      <c r="AJ1" s="697"/>
      <c r="AK1" s="697"/>
      <c r="AL1" s="698"/>
      <c r="AM1" s="696" t="s">
        <v>293</v>
      </c>
      <c r="AN1" s="697"/>
      <c r="AO1" s="697"/>
      <c r="AP1" s="697"/>
      <c r="AQ1" s="697"/>
      <c r="AR1" s="697"/>
      <c r="AS1" s="697"/>
      <c r="AT1" s="697"/>
      <c r="AU1" s="697"/>
      <c r="AV1" s="697"/>
      <c r="AW1" s="697"/>
      <c r="AX1" s="698"/>
      <c r="AY1" s="696" t="s">
        <v>293</v>
      </c>
      <c r="AZ1" s="697"/>
      <c r="BA1" s="697"/>
      <c r="BB1" s="697"/>
      <c r="BC1" s="697"/>
      <c r="BD1" s="697"/>
      <c r="BE1" s="697"/>
      <c r="BF1" s="697"/>
      <c r="BG1" s="697"/>
      <c r="BH1" s="697"/>
      <c r="BI1" s="697"/>
      <c r="BJ1" s="698"/>
      <c r="BK1" s="696" t="s">
        <v>293</v>
      </c>
      <c r="BL1" s="697"/>
      <c r="BM1" s="697"/>
      <c r="BN1" s="697"/>
      <c r="BO1" s="697"/>
      <c r="BP1" s="697"/>
      <c r="BQ1" s="697"/>
      <c r="BR1" s="697"/>
      <c r="BS1" s="697"/>
      <c r="BT1" s="697"/>
      <c r="BU1" s="697"/>
      <c r="BV1" s="698"/>
      <c r="BW1" s="696" t="s">
        <v>293</v>
      </c>
      <c r="BX1" s="697"/>
      <c r="BY1" s="697"/>
      <c r="BZ1" s="697"/>
      <c r="CA1" s="697"/>
      <c r="CB1" s="697"/>
      <c r="CC1" s="697"/>
      <c r="CD1" s="697"/>
      <c r="CE1" s="697"/>
      <c r="CF1" s="697"/>
      <c r="CG1" s="697"/>
      <c r="CH1" s="698"/>
      <c r="CI1" s="402" t="s">
        <v>293</v>
      </c>
      <c r="CJ1" s="319"/>
      <c r="CK1" s="319"/>
      <c r="CL1" s="319"/>
      <c r="CM1" s="319"/>
      <c r="CN1" s="319"/>
      <c r="CO1" s="148"/>
      <c r="CP1" s="148"/>
      <c r="CQ1" s="148"/>
      <c r="CR1" s="148"/>
      <c r="CS1" s="320"/>
    </row>
    <row r="2" spans="1:97" ht="18" customHeight="1">
      <c r="A2" s="149"/>
      <c r="B2" s="165" t="s">
        <v>181</v>
      </c>
      <c r="C2" s="164" t="str">
        <f>IF('Workbook Set-up'!$B$4="","[Name of LME-MCO]",'Workbook Set-up'!$B$4)</f>
        <v>[Name of LME-MCO]</v>
      </c>
      <c r="D2" s="150"/>
      <c r="E2" s="150"/>
      <c r="F2" s="150"/>
      <c r="G2" s="150"/>
      <c r="H2" s="150"/>
      <c r="I2" s="150"/>
      <c r="J2" s="150"/>
      <c r="K2" s="150"/>
      <c r="L2" s="150"/>
      <c r="M2" s="150"/>
      <c r="N2" s="158"/>
      <c r="O2" s="164" t="str">
        <f>IF('Workbook Set-up'!$B$4="","[Name of LME-MCO]",'Workbook Set-up'!$B$4)</f>
        <v>[Name of LME-MCO]</v>
      </c>
      <c r="P2" s="150"/>
      <c r="Q2" s="150"/>
      <c r="R2" s="150"/>
      <c r="S2" s="150"/>
      <c r="T2" s="150"/>
      <c r="U2" s="150"/>
      <c r="V2" s="150"/>
      <c r="W2" s="150"/>
      <c r="X2" s="150"/>
      <c r="Y2" s="150"/>
      <c r="Z2" s="158"/>
      <c r="AA2" s="164" t="str">
        <f>IF('Workbook Set-up'!$B$4="","[Name of LME-MCO]",'Workbook Set-up'!$B$4)</f>
        <v>[Name of LME-MCO]</v>
      </c>
      <c r="AB2" s="150"/>
      <c r="AC2" s="150"/>
      <c r="AD2" s="150"/>
      <c r="AE2" s="150"/>
      <c r="AF2" s="150"/>
      <c r="AG2" s="150"/>
      <c r="AH2" s="150"/>
      <c r="AI2" s="150"/>
      <c r="AJ2" s="150"/>
      <c r="AK2" s="150"/>
      <c r="AL2" s="158"/>
      <c r="AM2" s="164" t="str">
        <f>IF('Workbook Set-up'!$B$4="","[Name of LME-MCO]",'Workbook Set-up'!$B$4)</f>
        <v>[Name of LME-MCO]</v>
      </c>
      <c r="AN2" s="150"/>
      <c r="AO2" s="150"/>
      <c r="AP2" s="150"/>
      <c r="AQ2" s="150"/>
      <c r="AR2" s="150"/>
      <c r="AS2" s="150"/>
      <c r="AT2" s="150"/>
      <c r="AU2" s="150"/>
      <c r="AV2" s="150"/>
      <c r="AW2" s="150"/>
      <c r="AX2" s="158"/>
      <c r="AY2" s="164" t="str">
        <f>IF('Workbook Set-up'!$B$4="","[Name of LME-MCO]",'Workbook Set-up'!$B$4)</f>
        <v>[Name of LME-MCO]</v>
      </c>
      <c r="AZ2" s="150"/>
      <c r="BA2" s="150"/>
      <c r="BB2" s="150"/>
      <c r="BC2" s="150"/>
      <c r="BD2" s="150"/>
      <c r="BE2" s="150"/>
      <c r="BF2" s="150"/>
      <c r="BG2" s="150"/>
      <c r="BH2" s="150"/>
      <c r="BI2" s="150"/>
      <c r="BJ2" s="158"/>
      <c r="BK2" s="164" t="str">
        <f>IF('Workbook Set-up'!$B$4="","[Name of LME-MCO]",'Workbook Set-up'!$B$4)</f>
        <v>[Name of LME-MCO]</v>
      </c>
      <c r="BL2" s="150"/>
      <c r="BM2" s="150"/>
      <c r="BN2" s="150"/>
      <c r="BO2" s="150"/>
      <c r="BP2" s="150"/>
      <c r="BQ2" s="150"/>
      <c r="BR2" s="150"/>
      <c r="BS2" s="150"/>
      <c r="BT2" s="150"/>
      <c r="BU2" s="150"/>
      <c r="BV2" s="158"/>
      <c r="BW2" s="164" t="str">
        <f>IF('Workbook Set-up'!$B$4="","[Name of LME-MCO]",'Workbook Set-up'!$B$4)</f>
        <v>[Name of LME-MCO]</v>
      </c>
      <c r="BX2" s="150"/>
      <c r="BY2" s="150"/>
      <c r="BZ2" s="150"/>
      <c r="CA2" s="150"/>
      <c r="CB2" s="150"/>
      <c r="CC2" s="150"/>
      <c r="CD2" s="150"/>
      <c r="CE2" s="150"/>
      <c r="CF2" s="150"/>
      <c r="CG2" s="150"/>
      <c r="CH2" s="158"/>
      <c r="CI2" s="164" t="str">
        <f>IF('Workbook Set-up'!$B$4="","[Name of LME-MCO]",'Workbook Set-up'!$B$4)</f>
        <v>[Name of LME-MCO]</v>
      </c>
      <c r="CJ2" s="150"/>
      <c r="CK2" s="150"/>
      <c r="CL2" s="150"/>
      <c r="CM2" s="150"/>
      <c r="CN2" s="150"/>
      <c r="CO2" s="150"/>
      <c r="CP2" s="150"/>
      <c r="CQ2" s="150"/>
      <c r="CR2" s="150"/>
      <c r="CS2" s="158"/>
    </row>
    <row r="3" spans="1:97" ht="18" customHeight="1">
      <c r="A3" s="149"/>
      <c r="B3" s="165" t="s">
        <v>3</v>
      </c>
      <c r="C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707"/>
      <c r="E3" s="707"/>
      <c r="F3" s="707"/>
      <c r="G3" s="707"/>
      <c r="H3" s="707"/>
      <c r="I3" s="707"/>
      <c r="J3" s="707"/>
      <c r="K3" s="707"/>
      <c r="L3" s="707"/>
      <c r="M3" s="707"/>
      <c r="N3" s="708"/>
      <c r="O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P3" s="707"/>
      <c r="Q3" s="707"/>
      <c r="R3" s="707"/>
      <c r="S3" s="707"/>
      <c r="T3" s="707"/>
      <c r="U3" s="707"/>
      <c r="V3" s="707"/>
      <c r="W3" s="707"/>
      <c r="X3" s="707"/>
      <c r="Y3" s="707"/>
      <c r="Z3" s="708"/>
      <c r="AA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B3" s="707"/>
      <c r="AC3" s="707"/>
      <c r="AD3" s="707"/>
      <c r="AE3" s="707"/>
      <c r="AF3" s="707"/>
      <c r="AG3" s="707"/>
      <c r="AH3" s="707"/>
      <c r="AI3" s="707"/>
      <c r="AJ3" s="707"/>
      <c r="AK3" s="707"/>
      <c r="AL3" s="708"/>
      <c r="AM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N3" s="707"/>
      <c r="AO3" s="707"/>
      <c r="AP3" s="707"/>
      <c r="AQ3" s="707"/>
      <c r="AR3" s="707"/>
      <c r="AS3" s="707"/>
      <c r="AT3" s="707"/>
      <c r="AU3" s="707"/>
      <c r="AV3" s="707"/>
      <c r="AW3" s="707"/>
      <c r="AX3" s="708"/>
      <c r="AY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Z3" s="707"/>
      <c r="BA3" s="707"/>
      <c r="BB3" s="707"/>
      <c r="BC3" s="707"/>
      <c r="BD3" s="707"/>
      <c r="BE3" s="707"/>
      <c r="BF3" s="707"/>
      <c r="BG3" s="707"/>
      <c r="BH3" s="707"/>
      <c r="BI3" s="707"/>
      <c r="BJ3" s="708"/>
      <c r="BK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707"/>
      <c r="BM3" s="707"/>
      <c r="BN3" s="707"/>
      <c r="BO3" s="707"/>
      <c r="BP3" s="707"/>
      <c r="BQ3" s="707"/>
      <c r="BR3" s="707"/>
      <c r="BS3" s="707"/>
      <c r="BT3" s="707"/>
      <c r="BU3" s="707"/>
      <c r="BV3" s="708"/>
      <c r="BW3" s="7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X3" s="707"/>
      <c r="BY3" s="707"/>
      <c r="BZ3" s="707"/>
      <c r="CA3" s="707"/>
      <c r="CB3" s="707"/>
      <c r="CC3" s="707"/>
      <c r="CD3" s="707"/>
      <c r="CE3" s="707"/>
      <c r="CF3" s="707"/>
      <c r="CG3" s="707"/>
      <c r="CH3" s="708"/>
      <c r="CI3" s="702"/>
      <c r="CJ3" s="703"/>
      <c r="CK3" s="703"/>
      <c r="CL3" s="703"/>
      <c r="CM3" s="703"/>
      <c r="CN3" s="703"/>
      <c r="CO3" s="703"/>
      <c r="CP3" s="703"/>
      <c r="CQ3" s="703"/>
      <c r="CR3" s="703"/>
      <c r="CS3" s="704"/>
    </row>
    <row r="4" spans="1:97" ht="17.25" customHeight="1" thickBot="1">
      <c r="A4" s="152"/>
      <c r="B4" s="166" t="s">
        <v>10</v>
      </c>
      <c r="C4" s="152" t="str">
        <f>IF(AND('Workbook Set-up'!$B$13="",'Workbook Set-up'!$B$14=""),"",IF('Workbook Set-up'!$B$13='Workbook Set-up'!$B$14,TEXT('Workbook Set-up'!$B$13,"m/d/yyyy"),IF('Workbook Set-up'!$B$13&lt;&gt;'Workbook Set-up'!$B$14,TEXT('Workbook Set-up'!$B$13,"m/d/yyyy")&amp;" to "&amp;TEXT('Workbook Set-up'!$B$14,"m/d/yyyy"),"")))</f>
        <v/>
      </c>
      <c r="D4" s="153"/>
      <c r="E4" s="153"/>
      <c r="F4" s="153"/>
      <c r="G4" s="153"/>
      <c r="H4" s="153"/>
      <c r="I4" s="153"/>
      <c r="J4" s="153"/>
      <c r="K4" s="153"/>
      <c r="L4" s="153"/>
      <c r="M4" s="153"/>
      <c r="N4" s="155"/>
      <c r="O4" s="152" t="str">
        <f>IF(AND('Workbook Set-up'!$B$13="",'Workbook Set-up'!$B$14=""),"",IF('Workbook Set-up'!$B$13='Workbook Set-up'!$B$14,TEXT('Workbook Set-up'!$B$13,"m/d/yyyy"),IF('Workbook Set-up'!$B$13&lt;&gt;'Workbook Set-up'!$B$14,TEXT('Workbook Set-up'!$B$13,"m/d/yyyy")&amp;" to "&amp;TEXT('Workbook Set-up'!$B$14,"m/d/yyyy"),"")))</f>
        <v/>
      </c>
      <c r="P4" s="153"/>
      <c r="Q4" s="153"/>
      <c r="R4" s="153"/>
      <c r="S4" s="153"/>
      <c r="T4" s="153"/>
      <c r="U4" s="153"/>
      <c r="V4" s="153"/>
      <c r="W4" s="153"/>
      <c r="X4" s="153"/>
      <c r="Y4" s="153"/>
      <c r="Z4" s="155"/>
      <c r="AA4" s="152" t="str">
        <f>IF(AND('Workbook Set-up'!$B$13="",'Workbook Set-up'!$B$14=""),"",IF('Workbook Set-up'!$B$13='Workbook Set-up'!$B$14,TEXT('Workbook Set-up'!$B$13,"m/d/yyyy"),IF('Workbook Set-up'!$B$13&lt;&gt;'Workbook Set-up'!$B$14,TEXT('Workbook Set-up'!$B$13,"m/d/yyyy")&amp;" to "&amp;TEXT('Workbook Set-up'!$B$14,"m/d/yyyy"),"")))</f>
        <v/>
      </c>
      <c r="AB4" s="153"/>
      <c r="AC4" s="153"/>
      <c r="AD4" s="153"/>
      <c r="AE4" s="153"/>
      <c r="AF4" s="153"/>
      <c r="AG4" s="153"/>
      <c r="AH4" s="153"/>
      <c r="AI4" s="153"/>
      <c r="AJ4" s="153"/>
      <c r="AK4" s="153"/>
      <c r="AL4" s="155"/>
      <c r="AM4" s="152" t="str">
        <f>IF(AND('Workbook Set-up'!$B$13="",'Workbook Set-up'!$B$14=""),"",IF('Workbook Set-up'!$B$13='Workbook Set-up'!$B$14,TEXT('Workbook Set-up'!$B$13,"m/d/yyyy"),IF('Workbook Set-up'!$B$13&lt;&gt;'Workbook Set-up'!$B$14,TEXT('Workbook Set-up'!$B$13,"m/d/yyyy")&amp;" to "&amp;TEXT('Workbook Set-up'!$B$14,"m/d/yyyy"),"")))</f>
        <v/>
      </c>
      <c r="AN4" s="153"/>
      <c r="AO4" s="153"/>
      <c r="AP4" s="153"/>
      <c r="AQ4" s="153"/>
      <c r="AR4" s="153"/>
      <c r="AS4" s="153"/>
      <c r="AT4" s="153"/>
      <c r="AU4" s="153"/>
      <c r="AV4" s="153"/>
      <c r="AW4" s="153"/>
      <c r="AX4" s="155"/>
      <c r="AY4" s="152" t="str">
        <f>IF(AND('Workbook Set-up'!$B$13="",'Workbook Set-up'!$B$14=""),"",IF('Workbook Set-up'!$B$13='Workbook Set-up'!$B$14,TEXT('Workbook Set-up'!$B$13,"m/d/yyyy"),IF('Workbook Set-up'!$B$13&lt;&gt;'Workbook Set-up'!$B$14,TEXT('Workbook Set-up'!$B$13,"m/d/yyyy")&amp;" to "&amp;TEXT('Workbook Set-up'!$B$14,"m/d/yyyy"),"")))</f>
        <v/>
      </c>
      <c r="AZ4" s="153"/>
      <c r="BA4" s="153"/>
      <c r="BB4" s="153"/>
      <c r="BC4" s="153"/>
      <c r="BD4" s="153"/>
      <c r="BE4" s="153"/>
      <c r="BF4" s="153"/>
      <c r="BG4" s="153"/>
      <c r="BH4" s="153"/>
      <c r="BI4" s="153"/>
      <c r="BJ4" s="155"/>
      <c r="BK4" s="152" t="str">
        <f>IF(AND('Workbook Set-up'!$B$13="",'Workbook Set-up'!$B$14=""),"",IF('Workbook Set-up'!$B$13='Workbook Set-up'!$B$14,TEXT('Workbook Set-up'!$B$13,"m/d/yyyy"),IF('Workbook Set-up'!$B$13&lt;&gt;'Workbook Set-up'!$B$14,TEXT('Workbook Set-up'!$B$13,"m/d/yyyy")&amp;" to "&amp;TEXT('Workbook Set-up'!$B$14,"m/d/yyyy"),"")))</f>
        <v/>
      </c>
      <c r="BL4" s="153"/>
      <c r="BM4" s="153"/>
      <c r="BN4" s="153"/>
      <c r="BO4" s="153"/>
      <c r="BP4" s="153"/>
      <c r="BQ4" s="153"/>
      <c r="BR4" s="153"/>
      <c r="BS4" s="153"/>
      <c r="BT4" s="153"/>
      <c r="BU4" s="153"/>
      <c r="BV4" s="155"/>
      <c r="BW4" s="152" t="str">
        <f>IF(AND('Workbook Set-up'!$B$13="",'Workbook Set-up'!$B$14=""),"",IF('Workbook Set-up'!$B$13='Workbook Set-up'!$B$14,TEXT('Workbook Set-up'!$B$13,"m/d/yyyy"),IF('Workbook Set-up'!$B$13&lt;&gt;'Workbook Set-up'!$B$14,TEXT('Workbook Set-up'!$B$13,"m/d/yyyy")&amp;" to "&amp;TEXT('Workbook Set-up'!$B$14,"m/d/yyyy"),"")))</f>
        <v/>
      </c>
      <c r="BX4" s="153"/>
      <c r="BY4" s="153"/>
      <c r="BZ4" s="153"/>
      <c r="CA4" s="153"/>
      <c r="CB4" s="153"/>
      <c r="CC4" s="153"/>
      <c r="CD4" s="153"/>
      <c r="CE4" s="153"/>
      <c r="CF4" s="153"/>
      <c r="CG4" s="153"/>
      <c r="CH4" s="155"/>
      <c r="CI4" s="197" t="str">
        <f>IF(AND('Workbook Set-up'!$B$13="",'Workbook Set-up'!$B$14=""),"",IF('Workbook Set-up'!$B$13='Workbook Set-up'!$B$14,TEXT('Workbook Set-up'!$B$13,"m/d/yyyy"),IF('Workbook Set-up'!$B$13&lt;&gt;'Workbook Set-up'!$B$14,TEXT('Workbook Set-up'!$B$13,"m/d/yyyy")&amp;" to "&amp;TEXT('Workbook Set-up'!$B$14,"m/d/yyyy"),"")))</f>
        <v/>
      </c>
      <c r="CJ4" s="161"/>
      <c r="CK4" s="161"/>
      <c r="CL4" s="161"/>
      <c r="CM4" s="161"/>
      <c r="CN4" s="161"/>
      <c r="CO4" s="154"/>
      <c r="CP4" s="159"/>
      <c r="CQ4" s="159"/>
      <c r="CR4" s="159"/>
      <c r="CS4" s="160"/>
    </row>
    <row r="5" spans="1:97" s="8" customFormat="1" ht="15" customHeight="1">
      <c r="A5" s="18"/>
      <c r="B5" s="167" t="s">
        <v>162</v>
      </c>
      <c r="C5" s="248" t="str">
        <f>IF('SAIOP Adult Elig Checklist'!D6="","",'SAIOP Adult Elig Checklist'!D6)</f>
        <v/>
      </c>
      <c r="D5" s="314" t="str">
        <f>IF('SAIOP Adult Elig Checklist'!E6="","",'SAIOP Adult Elig Checklist'!E6)</f>
        <v/>
      </c>
      <c r="E5" s="315" t="str">
        <f>IF('SAIOP Adult Elig Checklist'!F6="","",'SAIOP Adult Elig Checklist'!F6)</f>
        <v/>
      </c>
      <c r="F5" s="315" t="str">
        <f>IF('SAIOP Adult Elig Checklist'!G6="","",'SAIOP Adult Elig Checklist'!G6)</f>
        <v/>
      </c>
      <c r="G5" s="315" t="str">
        <f>IF('SAIOP Adult Elig Checklist'!H6="","",'SAIOP Adult Elig Checklist'!H6)</f>
        <v/>
      </c>
      <c r="H5" s="83" t="str">
        <f>IF('SAIOP Adult Elig Checklist'!I6="","",'SAIOP Adult Elig Checklist'!I6)</f>
        <v/>
      </c>
      <c r="I5" s="381" t="str">
        <f>IF('SAIOP Adult Elig Checklist'!J6="","",'SAIOP Adult Elig Checklist'!J6)</f>
        <v/>
      </c>
      <c r="J5" s="314" t="str">
        <f>IF('SAIOP Adult Elig Checklist'!K6="","",'SAIOP Adult Elig Checklist'!K6)</f>
        <v/>
      </c>
      <c r="K5" s="315" t="str">
        <f>IF('SAIOP Adult Elig Checklist'!L6="","",'SAIOP Adult Elig Checklist'!L6)</f>
        <v/>
      </c>
      <c r="L5" s="315" t="str">
        <f>IF('SAIOP Adult Elig Checklist'!M6="","",'SAIOP Adult Elig Checklist'!M6)</f>
        <v/>
      </c>
      <c r="M5" s="315" t="str">
        <f>IF('SAIOP Adult Elig Checklist'!N6="","",'SAIOP Adult Elig Checklist'!N6)</f>
        <v/>
      </c>
      <c r="N5" s="322" t="str">
        <f>IF('SAIOP Adult Elig Checklist'!O6="","",'SAIOP Adult Elig Checklist'!O6)</f>
        <v/>
      </c>
      <c r="O5" s="381" t="str">
        <f>IF('SAIOP Adult Elig Checklist'!P6="","",'SAIOP Adult Elig Checklist'!P6)</f>
        <v/>
      </c>
      <c r="P5" s="314" t="str">
        <f>IF('SAIOP Adult Elig Checklist'!Q6="","",'SAIOP Adult Elig Checklist'!Q6)</f>
        <v/>
      </c>
      <c r="Q5" s="315" t="str">
        <f>IF('SAIOP Adult Elig Checklist'!R6="","",'SAIOP Adult Elig Checklist'!R6)</f>
        <v/>
      </c>
      <c r="R5" s="315" t="str">
        <f>IF('SAIOP Adult Elig Checklist'!S6="","",'SAIOP Adult Elig Checklist'!S6)</f>
        <v/>
      </c>
      <c r="S5" s="315" t="str">
        <f>IF('SAIOP Adult Elig Checklist'!T6="","",'SAIOP Adult Elig Checklist'!T6)</f>
        <v/>
      </c>
      <c r="T5" s="83" t="str">
        <f>IF('SAIOP Adult Elig Checklist'!U6="","",'SAIOP Adult Elig Checklist'!U6)</f>
        <v/>
      </c>
      <c r="U5" s="381" t="str">
        <f>IF('SAIOP Adult Elig Checklist'!V6="","",'SAIOP Adult Elig Checklist'!V6)</f>
        <v/>
      </c>
      <c r="V5" s="314" t="str">
        <f>IF('SAIOP Adult Elig Checklist'!W6="","",'SAIOP Adult Elig Checklist'!W6)</f>
        <v/>
      </c>
      <c r="W5" s="315" t="str">
        <f>IF('SAIOP Adult Elig Checklist'!X6="","",'SAIOP Adult Elig Checklist'!X6)</f>
        <v/>
      </c>
      <c r="X5" s="315" t="str">
        <f>IF('SAIOP Adult Elig Checklist'!Y6="","",'SAIOP Adult Elig Checklist'!Y6)</f>
        <v/>
      </c>
      <c r="Y5" s="315" t="str">
        <f>IF('SAIOP Adult Elig Checklist'!Z6="","",'SAIOP Adult Elig Checklist'!Z6)</f>
        <v/>
      </c>
      <c r="Z5" s="322" t="str">
        <f>IF('SAIOP Adult Elig Checklist'!AA6="","",'SAIOP Adult Elig Checklist'!AA6)</f>
        <v/>
      </c>
      <c r="AA5" s="381" t="str">
        <f>IF('SAIOP Adult Elig Checklist'!AB6="","",'SAIOP Adult Elig Checklist'!AB6)</f>
        <v/>
      </c>
      <c r="AB5" s="314" t="str">
        <f>IF('SAIOP Adult Elig Checklist'!AC6="","",'SAIOP Adult Elig Checklist'!AC6)</f>
        <v/>
      </c>
      <c r="AC5" s="315" t="str">
        <f>IF('SAIOP Adult Elig Checklist'!AD6="","",'SAIOP Adult Elig Checklist'!AD6)</f>
        <v/>
      </c>
      <c r="AD5" s="315" t="str">
        <f>IF('SAIOP Adult Elig Checklist'!AE6="","",'SAIOP Adult Elig Checklist'!AE6)</f>
        <v/>
      </c>
      <c r="AE5" s="315" t="str">
        <f>IF('SAIOP Adult Elig Checklist'!AF6="","",'SAIOP Adult Elig Checklist'!AF6)</f>
        <v/>
      </c>
      <c r="AF5" s="83" t="str">
        <f>IF('SAIOP Adult Elig Checklist'!AG6="","",'SAIOP Adult Elig Checklist'!AG6)</f>
        <v/>
      </c>
      <c r="AG5" s="381" t="str">
        <f>IF('SAIOP Adult Elig Checklist'!AH6="","",'SAIOP Adult Elig Checklist'!AH6)</f>
        <v/>
      </c>
      <c r="AH5" s="314" t="str">
        <f>IF('SAIOP Adult Elig Checklist'!AI6="","",'SAIOP Adult Elig Checklist'!AI6)</f>
        <v/>
      </c>
      <c r="AI5" s="315" t="str">
        <f>IF('SAIOP Adult Elig Checklist'!AJ6="","",'SAIOP Adult Elig Checklist'!AJ6)</f>
        <v/>
      </c>
      <c r="AJ5" s="315" t="str">
        <f>IF('SAIOP Adult Elig Checklist'!AK6="","",'SAIOP Adult Elig Checklist'!AK6)</f>
        <v/>
      </c>
      <c r="AK5" s="315" t="str">
        <f>IF('SAIOP Adult Elig Checklist'!AL6="","",'SAIOP Adult Elig Checklist'!AL6)</f>
        <v/>
      </c>
      <c r="AL5" s="322" t="str">
        <f>IF('SAIOP Adult Elig Checklist'!AM6="","",'SAIOP Adult Elig Checklist'!AM6)</f>
        <v/>
      </c>
      <c r="AM5" s="381" t="str">
        <f>IF('SAIOP Adult Elig Checklist'!AN6="","",'SAIOP Adult Elig Checklist'!AN6)</f>
        <v/>
      </c>
      <c r="AN5" s="314" t="str">
        <f>IF('SAIOP Adult Elig Checklist'!AO6="","",'SAIOP Adult Elig Checklist'!AO6)</f>
        <v/>
      </c>
      <c r="AO5" s="315" t="str">
        <f>IF('SAIOP Adult Elig Checklist'!AP6="","",'SAIOP Adult Elig Checklist'!AP6)</f>
        <v/>
      </c>
      <c r="AP5" s="315" t="str">
        <f>IF('SAIOP Adult Elig Checklist'!AQ6="","",'SAIOP Adult Elig Checklist'!AQ6)</f>
        <v/>
      </c>
      <c r="AQ5" s="315" t="str">
        <f>IF('SAIOP Adult Elig Checklist'!AR6="","",'SAIOP Adult Elig Checklist'!AR6)</f>
        <v/>
      </c>
      <c r="AR5" s="83" t="str">
        <f>IF('SAIOP Adult Elig Checklist'!AS6="","",'SAIOP Adult Elig Checklist'!AS6)</f>
        <v/>
      </c>
      <c r="AS5" s="381" t="str">
        <f>IF('SAIOP Adult Elig Checklist'!AT6="","",'SAIOP Adult Elig Checklist'!AT6)</f>
        <v/>
      </c>
      <c r="AT5" s="314" t="str">
        <f>IF('SAIOP Adult Elig Checklist'!AU6="","",'SAIOP Adult Elig Checklist'!AU6)</f>
        <v/>
      </c>
      <c r="AU5" s="315" t="str">
        <f>IF('SAIOP Adult Elig Checklist'!AV6="","",'SAIOP Adult Elig Checklist'!AV6)</f>
        <v/>
      </c>
      <c r="AV5" s="315" t="str">
        <f>IF('SAIOP Adult Elig Checklist'!AW6="","",'SAIOP Adult Elig Checklist'!AW6)</f>
        <v/>
      </c>
      <c r="AW5" s="315" t="str">
        <f>IF('SAIOP Adult Elig Checklist'!AX6="","",'SAIOP Adult Elig Checklist'!AX6)</f>
        <v/>
      </c>
      <c r="AX5" s="396" t="str">
        <f>IF('SAIOP Adult Elig Checklist'!AY6="","",'SAIOP Adult Elig Checklist'!AY6)</f>
        <v/>
      </c>
      <c r="AY5" s="381" t="str">
        <f>IF('SAIOP Adult Elig Checklist'!AZ6="","",'SAIOP Adult Elig Checklist'!AZ6)</f>
        <v/>
      </c>
      <c r="AZ5" s="314" t="str">
        <f>IF('SAIOP Adult Elig Checklist'!BA6="","",'SAIOP Adult Elig Checklist'!BA6)</f>
        <v/>
      </c>
      <c r="BA5" s="315" t="str">
        <f>IF('SAIOP Adult Elig Checklist'!BB6="","",'SAIOP Adult Elig Checklist'!BB6)</f>
        <v/>
      </c>
      <c r="BB5" s="315" t="str">
        <f>IF('SAIOP Adult Elig Checklist'!BC6="","",'SAIOP Adult Elig Checklist'!BC6)</f>
        <v/>
      </c>
      <c r="BC5" s="315" t="str">
        <f>IF('SAIOP Adult Elig Checklist'!BD6="","",'SAIOP Adult Elig Checklist'!BD6)</f>
        <v/>
      </c>
      <c r="BD5" s="83" t="str">
        <f>IF('SAIOP Adult Elig Checklist'!BE6="","",'SAIOP Adult Elig Checklist'!BE6)</f>
        <v/>
      </c>
      <c r="BE5" s="381" t="str">
        <f>IF('SAIOP Adult Elig Checklist'!BF6="","",'SAIOP Adult Elig Checklist'!BF6)</f>
        <v/>
      </c>
      <c r="BF5" s="314" t="str">
        <f>IF('SAIOP Adult Elig Checklist'!BG6="","",'SAIOP Adult Elig Checklist'!BG6)</f>
        <v/>
      </c>
      <c r="BG5" s="315" t="str">
        <f>IF('SAIOP Adult Elig Checklist'!BH6="","",'SAIOP Adult Elig Checklist'!BH6)</f>
        <v/>
      </c>
      <c r="BH5" s="315" t="str">
        <f>IF('SAIOP Adult Elig Checklist'!BI6="","",'SAIOP Adult Elig Checklist'!BI6)</f>
        <v/>
      </c>
      <c r="BI5" s="315" t="str">
        <f>IF('SAIOP Adult Elig Checklist'!BJ6="","",'SAIOP Adult Elig Checklist'!BJ6)</f>
        <v/>
      </c>
      <c r="BJ5" s="322" t="str">
        <f>IF('SAIOP Adult Elig Checklist'!BK6="","",'SAIOP Adult Elig Checklist'!BK6)</f>
        <v/>
      </c>
      <c r="BK5" s="381" t="str">
        <f>IF('SAIOP Adult Elig Checklist'!BL6="","",'SAIOP Adult Elig Checklist'!BL6)</f>
        <v/>
      </c>
      <c r="BL5" s="314" t="str">
        <f>IF('SAIOP Adult Elig Checklist'!BM6="","",'SAIOP Adult Elig Checklist'!BM6)</f>
        <v/>
      </c>
      <c r="BM5" s="315" t="str">
        <f>IF('SAIOP Adult Elig Checklist'!BN6="","",'SAIOP Adult Elig Checklist'!BN6)</f>
        <v/>
      </c>
      <c r="BN5" s="315" t="str">
        <f>IF('SAIOP Adult Elig Checklist'!BO6="","",'SAIOP Adult Elig Checklist'!BO6)</f>
        <v/>
      </c>
      <c r="BO5" s="315" t="str">
        <f>IF('SAIOP Adult Elig Checklist'!BP6="","",'SAIOP Adult Elig Checklist'!BP6)</f>
        <v/>
      </c>
      <c r="BP5" s="83" t="str">
        <f>IF('SAIOP Adult Elig Checklist'!BQ6="","",'SAIOP Adult Elig Checklist'!BQ6)</f>
        <v/>
      </c>
      <c r="BQ5" s="381" t="str">
        <f>IF('SAIOP Adult Elig Checklist'!BR6="","",'SAIOP Adult Elig Checklist'!BR6)</f>
        <v/>
      </c>
      <c r="BR5" s="314" t="str">
        <f>IF('SAIOP Adult Elig Checklist'!BS6="","",'SAIOP Adult Elig Checklist'!BS6)</f>
        <v/>
      </c>
      <c r="BS5" s="315" t="str">
        <f>IF('SAIOP Adult Elig Checklist'!BT6="","",'SAIOP Adult Elig Checklist'!BT6)</f>
        <v/>
      </c>
      <c r="BT5" s="315" t="str">
        <f>IF('SAIOP Adult Elig Checklist'!BU6="","",'SAIOP Adult Elig Checklist'!BU6)</f>
        <v/>
      </c>
      <c r="BU5" s="315" t="str">
        <f>IF('SAIOP Adult Elig Checklist'!BV6="","",'SAIOP Adult Elig Checklist'!BV6)</f>
        <v/>
      </c>
      <c r="BV5" s="322" t="str">
        <f>IF('SAIOP Adult Elig Checklist'!BW6="","",'SAIOP Adult Elig Checklist'!BW6)</f>
        <v/>
      </c>
      <c r="BW5" s="381" t="str">
        <f>IF('SAIOP Adult Elig Checklist'!BX6="","",'SAIOP Adult Elig Checklist'!BX6)</f>
        <v/>
      </c>
      <c r="BX5" s="314" t="str">
        <f>IF('SAIOP Adult Elig Checklist'!BY6="","",'SAIOP Adult Elig Checklist'!BY6)</f>
        <v/>
      </c>
      <c r="BY5" s="315" t="str">
        <f>IF('SAIOP Adult Elig Checklist'!BZ6="","",'SAIOP Adult Elig Checklist'!BZ6)</f>
        <v/>
      </c>
      <c r="BZ5" s="315" t="str">
        <f>IF('SAIOP Adult Elig Checklist'!CA6="","",'SAIOP Adult Elig Checklist'!CA6)</f>
        <v/>
      </c>
      <c r="CA5" s="315" t="str">
        <f>IF('SAIOP Adult Elig Checklist'!CB6="","",'SAIOP Adult Elig Checklist'!CB6)</f>
        <v/>
      </c>
      <c r="CB5" s="83" t="str">
        <f>IF('SAIOP Adult Elig Checklist'!CC6="","",'SAIOP Adult Elig Checklist'!CC6)</f>
        <v/>
      </c>
      <c r="CC5" s="381" t="str">
        <f>IF('SAIOP Adult Elig Checklist'!CD6="","",'SAIOP Adult Elig Checklist'!CD6)</f>
        <v/>
      </c>
      <c r="CD5" s="314" t="str">
        <f>IF('SAIOP Adult Elig Checklist'!CE6="","",'SAIOP Adult Elig Checklist'!CE6)</f>
        <v/>
      </c>
      <c r="CE5" s="315" t="str">
        <f>IF('SAIOP Adult Elig Checklist'!CF6="","",'SAIOP Adult Elig Checklist'!CF6)</f>
        <v/>
      </c>
      <c r="CF5" s="315" t="str">
        <f>IF('SAIOP Adult Elig Checklist'!CG6="","",'SAIOP Adult Elig Checklist'!CG6)</f>
        <v/>
      </c>
      <c r="CG5" s="315" t="str">
        <f>IF('SAIOP Adult Elig Checklist'!CH6="","",'SAIOP Adult Elig Checklist'!CH6)</f>
        <v/>
      </c>
      <c r="CH5" s="322" t="str">
        <f>IF('SAIOP Adult Elig Checklist'!CI6="","",'SAIOP Adult Elig Checklist'!CI6)</f>
        <v/>
      </c>
      <c r="CI5" s="381" t="str">
        <f>IF('SAIOP Adult Elig Checklist'!CJ6="","",'SAIOP Adult Elig Checklist'!CJ6)</f>
        <v/>
      </c>
      <c r="CJ5" s="314" t="str">
        <f>IF('SAIOP Adult Elig Checklist'!CK6="","",'SAIOP Adult Elig Checklist'!CK6)</f>
        <v/>
      </c>
      <c r="CK5" s="315" t="str">
        <f>IF('SAIOP Adult Elig Checklist'!CL6="","",'SAIOP Adult Elig Checklist'!CL6)</f>
        <v/>
      </c>
      <c r="CL5" s="315" t="str">
        <f>IF('SAIOP Adult Elig Checklist'!CM6="","",'SAIOP Adult Elig Checklist'!CM6)</f>
        <v/>
      </c>
      <c r="CM5" s="315" t="str">
        <f>IF('SAIOP Adult Elig Checklist'!CN6="","",'SAIOP Adult Elig Checklist'!CN6)</f>
        <v/>
      </c>
      <c r="CN5" s="83" t="str">
        <f>IF('SAIOP Adult Elig Checklist'!CO6="","",'SAIOP Adult Elig Checklist'!CO6)</f>
        <v/>
      </c>
      <c r="CO5" s="15"/>
      <c r="CP5" s="16"/>
      <c r="CQ5" s="16"/>
      <c r="CR5" s="16"/>
      <c r="CS5" s="17"/>
    </row>
    <row r="6" spans="1:97" s="8" customFormat="1" ht="15" customHeight="1">
      <c r="A6" s="18"/>
      <c r="B6" s="167" t="s">
        <v>60</v>
      </c>
      <c r="C6" s="250" t="str">
        <f>IF('SAIOP Adult Elig Checklist'!D7="","",'SAIOP Adult Elig Checklist'!D7)</f>
        <v/>
      </c>
      <c r="D6" s="316" t="str">
        <f>IF('SAIOP Adult Elig Checklist'!E7="","",'SAIOP Adult Elig Checklist'!E7)</f>
        <v/>
      </c>
      <c r="E6" s="316" t="str">
        <f>IF('SAIOP Adult Elig Checklist'!F7="","",'SAIOP Adult Elig Checklist'!F7)</f>
        <v/>
      </c>
      <c r="F6" s="316" t="str">
        <f>IF('SAIOP Adult Elig Checklist'!G7="","",'SAIOP Adult Elig Checklist'!G7)</f>
        <v/>
      </c>
      <c r="G6" s="316" t="str">
        <f>IF('SAIOP Adult Elig Checklist'!H7="","",'SAIOP Adult Elig Checklist'!H7)</f>
        <v/>
      </c>
      <c r="H6" s="247" t="str">
        <f>IF('SAIOP Adult Elig Checklist'!I7="","",'SAIOP Adult Elig Checklist'!I7)</f>
        <v/>
      </c>
      <c r="I6" s="246" t="str">
        <f>IF('SAIOP Adult Elig Checklist'!J7="","",'SAIOP Adult Elig Checklist'!J7)</f>
        <v/>
      </c>
      <c r="J6" s="316" t="str">
        <f>IF('SAIOP Adult Elig Checklist'!K7="","",'SAIOP Adult Elig Checklist'!K7)</f>
        <v/>
      </c>
      <c r="K6" s="316" t="str">
        <f>IF('SAIOP Adult Elig Checklist'!L7="","",'SAIOP Adult Elig Checklist'!L7)</f>
        <v/>
      </c>
      <c r="L6" s="316" t="str">
        <f>IF('SAIOP Adult Elig Checklist'!M7="","",'SAIOP Adult Elig Checklist'!M7)</f>
        <v/>
      </c>
      <c r="M6" s="316" t="str">
        <f>IF('SAIOP Adult Elig Checklist'!N7="","",'SAIOP Adult Elig Checklist'!N7)</f>
        <v/>
      </c>
      <c r="N6" s="323" t="str">
        <f>IF('SAIOP Adult Elig Checklist'!O7="","",'SAIOP Adult Elig Checklist'!O7)</f>
        <v/>
      </c>
      <c r="O6" s="246" t="str">
        <f>IF('SAIOP Adult Elig Checklist'!P7="","",'SAIOP Adult Elig Checklist'!P7)</f>
        <v/>
      </c>
      <c r="P6" s="316" t="str">
        <f>IF('SAIOP Adult Elig Checklist'!Q7="","",'SAIOP Adult Elig Checklist'!Q7)</f>
        <v/>
      </c>
      <c r="Q6" s="316" t="str">
        <f>IF('SAIOP Adult Elig Checklist'!R7="","",'SAIOP Adult Elig Checklist'!R7)</f>
        <v/>
      </c>
      <c r="R6" s="316" t="str">
        <f>IF('SAIOP Adult Elig Checklist'!S7="","",'SAIOP Adult Elig Checklist'!S7)</f>
        <v/>
      </c>
      <c r="S6" s="316" t="str">
        <f>IF('SAIOP Adult Elig Checklist'!T7="","",'SAIOP Adult Elig Checklist'!T7)</f>
        <v/>
      </c>
      <c r="T6" s="247" t="str">
        <f>IF('SAIOP Adult Elig Checklist'!U7="","",'SAIOP Adult Elig Checklist'!U7)</f>
        <v/>
      </c>
      <c r="U6" s="246" t="str">
        <f>IF('SAIOP Adult Elig Checklist'!V7="","",'SAIOP Adult Elig Checklist'!V7)</f>
        <v/>
      </c>
      <c r="V6" s="316" t="str">
        <f>IF('SAIOP Adult Elig Checklist'!W7="","",'SAIOP Adult Elig Checklist'!W7)</f>
        <v/>
      </c>
      <c r="W6" s="316" t="str">
        <f>IF('SAIOP Adult Elig Checklist'!X7="","",'SAIOP Adult Elig Checklist'!X7)</f>
        <v/>
      </c>
      <c r="X6" s="316" t="str">
        <f>IF('SAIOP Adult Elig Checklist'!Y7="","",'SAIOP Adult Elig Checklist'!Y7)</f>
        <v/>
      </c>
      <c r="Y6" s="316" t="str">
        <f>IF('SAIOP Adult Elig Checklist'!Z7="","",'SAIOP Adult Elig Checklist'!Z7)</f>
        <v/>
      </c>
      <c r="Z6" s="323" t="str">
        <f>IF('SAIOP Adult Elig Checklist'!AA7="","",'SAIOP Adult Elig Checklist'!AA7)</f>
        <v/>
      </c>
      <c r="AA6" s="246" t="str">
        <f>IF('SAIOP Adult Elig Checklist'!AB7="","",'SAIOP Adult Elig Checklist'!AB7)</f>
        <v/>
      </c>
      <c r="AB6" s="316" t="str">
        <f>IF('SAIOP Adult Elig Checklist'!AC7="","",'SAIOP Adult Elig Checklist'!AC7)</f>
        <v/>
      </c>
      <c r="AC6" s="316" t="str">
        <f>IF('SAIOP Adult Elig Checklist'!AD7="","",'SAIOP Adult Elig Checklist'!AD7)</f>
        <v/>
      </c>
      <c r="AD6" s="316" t="str">
        <f>IF('SAIOP Adult Elig Checklist'!AE7="","",'SAIOP Adult Elig Checklist'!AE7)</f>
        <v/>
      </c>
      <c r="AE6" s="316" t="str">
        <f>IF('SAIOP Adult Elig Checklist'!AF7="","",'SAIOP Adult Elig Checklist'!AF7)</f>
        <v/>
      </c>
      <c r="AF6" s="247" t="str">
        <f>IF('SAIOP Adult Elig Checklist'!AG7="","",'SAIOP Adult Elig Checklist'!AG7)</f>
        <v/>
      </c>
      <c r="AG6" s="246" t="str">
        <f>IF('SAIOP Adult Elig Checklist'!AH7="","",'SAIOP Adult Elig Checklist'!AH7)</f>
        <v/>
      </c>
      <c r="AH6" s="316" t="str">
        <f>IF('SAIOP Adult Elig Checklist'!AI7="","",'SAIOP Adult Elig Checklist'!AI7)</f>
        <v/>
      </c>
      <c r="AI6" s="316" t="str">
        <f>IF('SAIOP Adult Elig Checklist'!AJ7="","",'SAIOP Adult Elig Checklist'!AJ7)</f>
        <v/>
      </c>
      <c r="AJ6" s="316" t="str">
        <f>IF('SAIOP Adult Elig Checklist'!AK7="","",'SAIOP Adult Elig Checklist'!AK7)</f>
        <v/>
      </c>
      <c r="AK6" s="316" t="str">
        <f>IF('SAIOP Adult Elig Checklist'!AL7="","",'SAIOP Adult Elig Checklist'!AL7)</f>
        <v/>
      </c>
      <c r="AL6" s="323" t="str">
        <f>IF('SAIOP Adult Elig Checklist'!AM7="","",'SAIOP Adult Elig Checklist'!AM7)</f>
        <v/>
      </c>
      <c r="AM6" s="246" t="str">
        <f>IF('SAIOP Adult Elig Checklist'!AN7="","",'SAIOP Adult Elig Checklist'!AN7)</f>
        <v/>
      </c>
      <c r="AN6" s="316" t="str">
        <f>IF('SAIOP Adult Elig Checklist'!AO7="","",'SAIOP Adult Elig Checklist'!AO7)</f>
        <v/>
      </c>
      <c r="AO6" s="316" t="str">
        <f>IF('SAIOP Adult Elig Checklist'!AP7="","",'SAIOP Adult Elig Checklist'!AP7)</f>
        <v/>
      </c>
      <c r="AP6" s="316" t="str">
        <f>IF('SAIOP Adult Elig Checklist'!AQ7="","",'SAIOP Adult Elig Checklist'!AQ7)</f>
        <v/>
      </c>
      <c r="AQ6" s="316" t="str">
        <f>IF('SAIOP Adult Elig Checklist'!AR7="","",'SAIOP Adult Elig Checklist'!AR7)</f>
        <v/>
      </c>
      <c r="AR6" s="247" t="str">
        <f>IF('SAIOP Adult Elig Checklist'!AS7="","",'SAIOP Adult Elig Checklist'!AS7)</f>
        <v/>
      </c>
      <c r="AS6" s="246" t="str">
        <f>IF('SAIOP Adult Elig Checklist'!AT7="","",'SAIOP Adult Elig Checklist'!AT7)</f>
        <v/>
      </c>
      <c r="AT6" s="316" t="str">
        <f>IF('SAIOP Adult Elig Checklist'!AU7="","",'SAIOP Adult Elig Checklist'!AU7)</f>
        <v/>
      </c>
      <c r="AU6" s="316" t="str">
        <f>IF('SAIOP Adult Elig Checklist'!AV7="","",'SAIOP Adult Elig Checklist'!AV7)</f>
        <v/>
      </c>
      <c r="AV6" s="316" t="str">
        <f>IF('SAIOP Adult Elig Checklist'!AW7="","",'SAIOP Adult Elig Checklist'!AW7)</f>
        <v/>
      </c>
      <c r="AW6" s="316" t="str">
        <f>IF('SAIOP Adult Elig Checklist'!AX7="","",'SAIOP Adult Elig Checklist'!AX7)</f>
        <v/>
      </c>
      <c r="AX6" s="397" t="str">
        <f>IF('SAIOP Adult Elig Checklist'!AY7="","",'SAIOP Adult Elig Checklist'!AY7)</f>
        <v/>
      </c>
      <c r="AY6" s="246" t="str">
        <f>IF('SAIOP Adult Elig Checklist'!AZ7="","",'SAIOP Adult Elig Checklist'!AZ7)</f>
        <v/>
      </c>
      <c r="AZ6" s="316" t="str">
        <f>IF('SAIOP Adult Elig Checklist'!BA7="","",'SAIOP Adult Elig Checklist'!BA7)</f>
        <v/>
      </c>
      <c r="BA6" s="316" t="str">
        <f>IF('SAIOP Adult Elig Checklist'!BB7="","",'SAIOP Adult Elig Checklist'!BB7)</f>
        <v/>
      </c>
      <c r="BB6" s="316" t="str">
        <f>IF('SAIOP Adult Elig Checklist'!BC7="","",'SAIOP Adult Elig Checklist'!BC7)</f>
        <v/>
      </c>
      <c r="BC6" s="316" t="str">
        <f>IF('SAIOP Adult Elig Checklist'!BD7="","",'SAIOP Adult Elig Checklist'!BD7)</f>
        <v/>
      </c>
      <c r="BD6" s="247" t="str">
        <f>IF('SAIOP Adult Elig Checklist'!BE7="","",'SAIOP Adult Elig Checklist'!BE7)</f>
        <v/>
      </c>
      <c r="BE6" s="246" t="str">
        <f>IF('SAIOP Adult Elig Checklist'!BF7="","",'SAIOP Adult Elig Checklist'!BF7)</f>
        <v/>
      </c>
      <c r="BF6" s="316" t="str">
        <f>IF('SAIOP Adult Elig Checklist'!BG7="","",'SAIOP Adult Elig Checklist'!BG7)</f>
        <v/>
      </c>
      <c r="BG6" s="316" t="str">
        <f>IF('SAIOP Adult Elig Checklist'!BH7="","",'SAIOP Adult Elig Checklist'!BH7)</f>
        <v/>
      </c>
      <c r="BH6" s="316" t="str">
        <f>IF('SAIOP Adult Elig Checklist'!BI7="","",'SAIOP Adult Elig Checklist'!BI7)</f>
        <v/>
      </c>
      <c r="BI6" s="316" t="str">
        <f>IF('SAIOP Adult Elig Checklist'!BJ7="","",'SAIOP Adult Elig Checklist'!BJ7)</f>
        <v/>
      </c>
      <c r="BJ6" s="323" t="str">
        <f>IF('SAIOP Adult Elig Checklist'!BK7="","",'SAIOP Adult Elig Checklist'!BK7)</f>
        <v/>
      </c>
      <c r="BK6" s="246" t="str">
        <f>IF('SAIOP Adult Elig Checklist'!BL7="","",'SAIOP Adult Elig Checklist'!BL7)</f>
        <v/>
      </c>
      <c r="BL6" s="316" t="str">
        <f>IF('SAIOP Adult Elig Checklist'!BM7="","",'SAIOP Adult Elig Checklist'!BM7)</f>
        <v/>
      </c>
      <c r="BM6" s="316" t="str">
        <f>IF('SAIOP Adult Elig Checklist'!BN7="","",'SAIOP Adult Elig Checklist'!BN7)</f>
        <v/>
      </c>
      <c r="BN6" s="316" t="str">
        <f>IF('SAIOP Adult Elig Checklist'!BO7="","",'SAIOP Adult Elig Checklist'!BO7)</f>
        <v/>
      </c>
      <c r="BO6" s="316" t="str">
        <f>IF('SAIOP Adult Elig Checklist'!BP7="","",'SAIOP Adult Elig Checklist'!BP7)</f>
        <v/>
      </c>
      <c r="BP6" s="247" t="str">
        <f>IF('SAIOP Adult Elig Checklist'!BQ7="","",'SAIOP Adult Elig Checklist'!BQ7)</f>
        <v/>
      </c>
      <c r="BQ6" s="246" t="str">
        <f>IF('SAIOP Adult Elig Checklist'!BR7="","",'SAIOP Adult Elig Checklist'!BR7)</f>
        <v/>
      </c>
      <c r="BR6" s="316" t="str">
        <f>IF('SAIOP Adult Elig Checklist'!BS7="","",'SAIOP Adult Elig Checklist'!BS7)</f>
        <v/>
      </c>
      <c r="BS6" s="316" t="str">
        <f>IF('SAIOP Adult Elig Checklist'!BT7="","",'SAIOP Adult Elig Checklist'!BT7)</f>
        <v/>
      </c>
      <c r="BT6" s="316" t="str">
        <f>IF('SAIOP Adult Elig Checklist'!BU7="","",'SAIOP Adult Elig Checklist'!BU7)</f>
        <v/>
      </c>
      <c r="BU6" s="316" t="str">
        <f>IF('SAIOP Adult Elig Checklist'!BV7="","",'SAIOP Adult Elig Checklist'!BV7)</f>
        <v/>
      </c>
      <c r="BV6" s="323" t="str">
        <f>IF('SAIOP Adult Elig Checklist'!BW7="","",'SAIOP Adult Elig Checklist'!BW7)</f>
        <v/>
      </c>
      <c r="BW6" s="246" t="str">
        <f>IF('SAIOP Adult Elig Checklist'!BX7="","",'SAIOP Adult Elig Checklist'!BX7)</f>
        <v/>
      </c>
      <c r="BX6" s="316" t="str">
        <f>IF('SAIOP Adult Elig Checklist'!BY7="","",'SAIOP Adult Elig Checklist'!BY7)</f>
        <v/>
      </c>
      <c r="BY6" s="316" t="str">
        <f>IF('SAIOP Adult Elig Checklist'!BZ7="","",'SAIOP Adult Elig Checklist'!BZ7)</f>
        <v/>
      </c>
      <c r="BZ6" s="316" t="str">
        <f>IF('SAIOP Adult Elig Checklist'!CA7="","",'SAIOP Adult Elig Checklist'!CA7)</f>
        <v/>
      </c>
      <c r="CA6" s="316" t="str">
        <f>IF('SAIOP Adult Elig Checklist'!CB7="","",'SAIOP Adult Elig Checklist'!CB7)</f>
        <v/>
      </c>
      <c r="CB6" s="247" t="str">
        <f>IF('SAIOP Adult Elig Checklist'!CC7="","",'SAIOP Adult Elig Checklist'!CC7)</f>
        <v/>
      </c>
      <c r="CC6" s="246" t="str">
        <f>IF('SAIOP Adult Elig Checklist'!CD7="","",'SAIOP Adult Elig Checklist'!CD7)</f>
        <v/>
      </c>
      <c r="CD6" s="316" t="str">
        <f>IF('SAIOP Adult Elig Checklist'!CE7="","",'SAIOP Adult Elig Checklist'!CE7)</f>
        <v/>
      </c>
      <c r="CE6" s="316" t="str">
        <f>IF('SAIOP Adult Elig Checklist'!CF7="","",'SAIOP Adult Elig Checklist'!CF7)</f>
        <v/>
      </c>
      <c r="CF6" s="316" t="str">
        <f>IF('SAIOP Adult Elig Checklist'!CG7="","",'SAIOP Adult Elig Checklist'!CG7)</f>
        <v/>
      </c>
      <c r="CG6" s="316" t="str">
        <f>IF('SAIOP Adult Elig Checklist'!CH7="","",'SAIOP Adult Elig Checklist'!CH7)</f>
        <v/>
      </c>
      <c r="CH6" s="323" t="str">
        <f>IF('SAIOP Adult Elig Checklist'!CI7="","",'SAIOP Adult Elig Checklist'!CI7)</f>
        <v/>
      </c>
      <c r="CI6" s="246" t="str">
        <f>IF('SAIOP Adult Elig Checklist'!CJ7="","",'SAIOP Adult Elig Checklist'!CJ7)</f>
        <v/>
      </c>
      <c r="CJ6" s="316" t="str">
        <f>IF('SAIOP Adult Elig Checklist'!CK7="","",'SAIOP Adult Elig Checklist'!CK7)</f>
        <v/>
      </c>
      <c r="CK6" s="316" t="str">
        <f>IF('SAIOP Adult Elig Checklist'!CL7="","",'SAIOP Adult Elig Checklist'!CL7)</f>
        <v/>
      </c>
      <c r="CL6" s="316" t="str">
        <f>IF('SAIOP Adult Elig Checklist'!CM7="","",'SAIOP Adult Elig Checklist'!CM7)</f>
        <v/>
      </c>
      <c r="CM6" s="316" t="str">
        <f>IF('SAIOP Adult Elig Checklist'!CN7="","",'SAIOP Adult Elig Checklist'!CN7)</f>
        <v/>
      </c>
      <c r="CN6" s="247" t="str">
        <f>IF('SAIOP Adult Elig Checklist'!CO7="","",'SAIOP Adult Elig Checklist'!CO7)</f>
        <v/>
      </c>
      <c r="CO6" s="15"/>
      <c r="CP6" s="16"/>
      <c r="CQ6" s="16"/>
      <c r="CR6" s="16"/>
      <c r="CS6" s="17"/>
    </row>
    <row r="7" spans="1:97" s="8" customFormat="1" ht="15" customHeight="1" thickBot="1">
      <c r="A7" s="19"/>
      <c r="B7" s="168" t="s">
        <v>61</v>
      </c>
      <c r="C7" s="20" t="str">
        <f>IF('SAIOP Adult Elig Checklist'!D8="","",'SAIOP Adult Elig Checklist'!D8)</f>
        <v/>
      </c>
      <c r="D7" s="317" t="str">
        <f>IF('SAIOP Adult Elig Checklist'!E8="","",'SAIOP Adult Elig Checklist'!E8)</f>
        <v/>
      </c>
      <c r="E7" s="317" t="str">
        <f>IF('SAIOP Adult Elig Checklist'!F8="","",'SAIOP Adult Elig Checklist'!F8)</f>
        <v/>
      </c>
      <c r="F7" s="317" t="str">
        <f>IF('SAIOP Adult Elig Checklist'!G8="","",'SAIOP Adult Elig Checklist'!G8)</f>
        <v/>
      </c>
      <c r="G7" s="317" t="str">
        <f>IF('SAIOP Adult Elig Checklist'!H8="","",'SAIOP Adult Elig Checklist'!H8)</f>
        <v/>
      </c>
      <c r="H7" s="21" t="str">
        <f>IF('SAIOP Adult Elig Checklist'!I8="","",'SAIOP Adult Elig Checklist'!I8)</f>
        <v/>
      </c>
      <c r="I7" s="20" t="str">
        <f>IF('SAIOP Adult Elig Checklist'!J8="","",'SAIOP Adult Elig Checklist'!J8)</f>
        <v/>
      </c>
      <c r="J7" s="317" t="str">
        <f>IF('SAIOP Adult Elig Checklist'!K8="","",'SAIOP Adult Elig Checklist'!K8)</f>
        <v/>
      </c>
      <c r="K7" s="317" t="str">
        <f>IF('SAIOP Adult Elig Checklist'!L8="","",'SAIOP Adult Elig Checklist'!L8)</f>
        <v/>
      </c>
      <c r="L7" s="317" t="str">
        <f>IF('SAIOP Adult Elig Checklist'!M8="","",'SAIOP Adult Elig Checklist'!M8)</f>
        <v/>
      </c>
      <c r="M7" s="317" t="str">
        <f>IF('SAIOP Adult Elig Checklist'!N8="","",'SAIOP Adult Elig Checklist'!N8)</f>
        <v/>
      </c>
      <c r="N7" s="324" t="str">
        <f>IF('SAIOP Adult Elig Checklist'!O8="","",'SAIOP Adult Elig Checklist'!O8)</f>
        <v/>
      </c>
      <c r="O7" s="20" t="str">
        <f>IF('SAIOP Adult Elig Checklist'!P8="","",'SAIOP Adult Elig Checklist'!P8)</f>
        <v/>
      </c>
      <c r="P7" s="317" t="str">
        <f>IF('SAIOP Adult Elig Checklist'!Q8="","",'SAIOP Adult Elig Checklist'!Q8)</f>
        <v/>
      </c>
      <c r="Q7" s="317" t="str">
        <f>IF('SAIOP Adult Elig Checklist'!R8="","",'SAIOP Adult Elig Checklist'!R8)</f>
        <v/>
      </c>
      <c r="R7" s="317" t="str">
        <f>IF('SAIOP Adult Elig Checklist'!S8="","",'SAIOP Adult Elig Checklist'!S8)</f>
        <v/>
      </c>
      <c r="S7" s="317" t="str">
        <f>IF('SAIOP Adult Elig Checklist'!T8="","",'SAIOP Adult Elig Checklist'!T8)</f>
        <v/>
      </c>
      <c r="T7" s="21" t="str">
        <f>IF('SAIOP Adult Elig Checklist'!U8="","",'SAIOP Adult Elig Checklist'!U8)</f>
        <v/>
      </c>
      <c r="U7" s="20" t="str">
        <f>IF('SAIOP Adult Elig Checklist'!V8="","",'SAIOP Adult Elig Checklist'!V8)</f>
        <v/>
      </c>
      <c r="V7" s="317" t="str">
        <f>IF('SAIOP Adult Elig Checklist'!W8="","",'SAIOP Adult Elig Checklist'!W8)</f>
        <v/>
      </c>
      <c r="W7" s="317" t="str">
        <f>IF('SAIOP Adult Elig Checklist'!X8="","",'SAIOP Adult Elig Checklist'!X8)</f>
        <v/>
      </c>
      <c r="X7" s="317" t="str">
        <f>IF('SAIOP Adult Elig Checklist'!Y8="","",'SAIOP Adult Elig Checklist'!Y8)</f>
        <v/>
      </c>
      <c r="Y7" s="317" t="str">
        <f>IF('SAIOP Adult Elig Checklist'!Z8="","",'SAIOP Adult Elig Checklist'!Z8)</f>
        <v/>
      </c>
      <c r="Z7" s="324" t="str">
        <f>IF('SAIOP Adult Elig Checklist'!AA8="","",'SAIOP Adult Elig Checklist'!AA8)</f>
        <v/>
      </c>
      <c r="AA7" s="20" t="str">
        <f>IF('SAIOP Adult Elig Checklist'!AB8="","",'SAIOP Adult Elig Checklist'!AB8)</f>
        <v/>
      </c>
      <c r="AB7" s="317" t="str">
        <f>IF('SAIOP Adult Elig Checklist'!AC8="","",'SAIOP Adult Elig Checklist'!AC8)</f>
        <v/>
      </c>
      <c r="AC7" s="317" t="str">
        <f>IF('SAIOP Adult Elig Checklist'!AD8="","",'SAIOP Adult Elig Checklist'!AD8)</f>
        <v/>
      </c>
      <c r="AD7" s="317" t="str">
        <f>IF('SAIOP Adult Elig Checklist'!AE8="","",'SAIOP Adult Elig Checklist'!AE8)</f>
        <v/>
      </c>
      <c r="AE7" s="317" t="str">
        <f>IF('SAIOP Adult Elig Checklist'!AF8="","",'SAIOP Adult Elig Checklist'!AF8)</f>
        <v/>
      </c>
      <c r="AF7" s="21" t="str">
        <f>IF('SAIOP Adult Elig Checklist'!AG8="","",'SAIOP Adult Elig Checklist'!AG8)</f>
        <v/>
      </c>
      <c r="AG7" s="20" t="str">
        <f>IF('SAIOP Adult Elig Checklist'!AH8="","",'SAIOP Adult Elig Checklist'!AH8)</f>
        <v/>
      </c>
      <c r="AH7" s="317" t="str">
        <f>IF('SAIOP Adult Elig Checklist'!AI8="","",'SAIOP Adult Elig Checklist'!AI8)</f>
        <v/>
      </c>
      <c r="AI7" s="317" t="str">
        <f>IF('SAIOP Adult Elig Checklist'!AJ8="","",'SAIOP Adult Elig Checklist'!AJ8)</f>
        <v/>
      </c>
      <c r="AJ7" s="317" t="str">
        <f>IF('SAIOP Adult Elig Checklist'!AK8="","",'SAIOP Adult Elig Checklist'!AK8)</f>
        <v/>
      </c>
      <c r="AK7" s="317" t="str">
        <f>IF('SAIOP Adult Elig Checklist'!AL8="","",'SAIOP Adult Elig Checklist'!AL8)</f>
        <v/>
      </c>
      <c r="AL7" s="324" t="str">
        <f>IF('SAIOP Adult Elig Checklist'!AM8="","",'SAIOP Adult Elig Checklist'!AM8)</f>
        <v/>
      </c>
      <c r="AM7" s="20" t="str">
        <f>IF('SAIOP Adult Elig Checklist'!AN8="","",'SAIOP Adult Elig Checklist'!AN8)</f>
        <v/>
      </c>
      <c r="AN7" s="317" t="str">
        <f>IF('SAIOP Adult Elig Checklist'!AO8="","",'SAIOP Adult Elig Checklist'!AO8)</f>
        <v/>
      </c>
      <c r="AO7" s="317" t="str">
        <f>IF('SAIOP Adult Elig Checklist'!AP8="","",'SAIOP Adult Elig Checklist'!AP8)</f>
        <v/>
      </c>
      <c r="AP7" s="317" t="str">
        <f>IF('SAIOP Adult Elig Checklist'!AQ8="","",'SAIOP Adult Elig Checklist'!AQ8)</f>
        <v/>
      </c>
      <c r="AQ7" s="317" t="str">
        <f>IF('SAIOP Adult Elig Checklist'!AR8="","",'SAIOP Adult Elig Checklist'!AR8)</f>
        <v/>
      </c>
      <c r="AR7" s="21" t="str">
        <f>IF('SAIOP Adult Elig Checklist'!AS8="","",'SAIOP Adult Elig Checklist'!AS8)</f>
        <v/>
      </c>
      <c r="AS7" s="20" t="str">
        <f>IF('SAIOP Adult Elig Checklist'!AT8="","",'SAIOP Adult Elig Checklist'!AT8)</f>
        <v/>
      </c>
      <c r="AT7" s="317" t="str">
        <f>IF('SAIOP Adult Elig Checklist'!AU8="","",'SAIOP Adult Elig Checklist'!AU8)</f>
        <v/>
      </c>
      <c r="AU7" s="317" t="str">
        <f>IF('SAIOP Adult Elig Checklist'!AV8="","",'SAIOP Adult Elig Checklist'!AV8)</f>
        <v/>
      </c>
      <c r="AV7" s="317" t="str">
        <f>IF('SAIOP Adult Elig Checklist'!AW8="","",'SAIOP Adult Elig Checklist'!AW8)</f>
        <v/>
      </c>
      <c r="AW7" s="317" t="str">
        <f>IF('SAIOP Adult Elig Checklist'!AX8="","",'SAIOP Adult Elig Checklist'!AX8)</f>
        <v/>
      </c>
      <c r="AX7" s="406" t="str">
        <f>IF('SAIOP Adult Elig Checklist'!AY8="","",'SAIOP Adult Elig Checklist'!AY8)</f>
        <v/>
      </c>
      <c r="AY7" s="20" t="str">
        <f>IF('SAIOP Adult Elig Checklist'!AZ8="","",'SAIOP Adult Elig Checklist'!AZ8)</f>
        <v/>
      </c>
      <c r="AZ7" s="317" t="str">
        <f>IF('SAIOP Adult Elig Checklist'!BA8="","",'SAIOP Adult Elig Checklist'!BA8)</f>
        <v/>
      </c>
      <c r="BA7" s="317" t="str">
        <f>IF('SAIOP Adult Elig Checklist'!BB8="","",'SAIOP Adult Elig Checklist'!BB8)</f>
        <v/>
      </c>
      <c r="BB7" s="317" t="str">
        <f>IF('SAIOP Adult Elig Checklist'!BC8="","",'SAIOP Adult Elig Checklist'!BC8)</f>
        <v/>
      </c>
      <c r="BC7" s="317" t="str">
        <f>IF('SAIOP Adult Elig Checklist'!BD8="","",'SAIOP Adult Elig Checklist'!BD8)</f>
        <v/>
      </c>
      <c r="BD7" s="21" t="str">
        <f>IF('SAIOP Adult Elig Checklist'!BE8="","",'SAIOP Adult Elig Checklist'!BE8)</f>
        <v/>
      </c>
      <c r="BE7" s="20" t="str">
        <f>IF('SAIOP Adult Elig Checklist'!BF8="","",'SAIOP Adult Elig Checklist'!BF8)</f>
        <v/>
      </c>
      <c r="BF7" s="317" t="str">
        <f>IF('SAIOP Adult Elig Checklist'!BG8="","",'SAIOP Adult Elig Checklist'!BG8)</f>
        <v/>
      </c>
      <c r="BG7" s="317" t="str">
        <f>IF('SAIOP Adult Elig Checklist'!BH8="","",'SAIOP Adult Elig Checklist'!BH8)</f>
        <v/>
      </c>
      <c r="BH7" s="317" t="str">
        <f>IF('SAIOP Adult Elig Checklist'!BI8="","",'SAIOP Adult Elig Checklist'!BI8)</f>
        <v/>
      </c>
      <c r="BI7" s="317" t="str">
        <f>IF('SAIOP Adult Elig Checklist'!BJ8="","",'SAIOP Adult Elig Checklist'!BJ8)</f>
        <v/>
      </c>
      <c r="BJ7" s="324" t="str">
        <f>IF('SAIOP Adult Elig Checklist'!BK8="","",'SAIOP Adult Elig Checklist'!BK8)</f>
        <v/>
      </c>
      <c r="BK7" s="20" t="str">
        <f>IF('SAIOP Adult Elig Checklist'!BL8="","",'SAIOP Adult Elig Checklist'!BL8)</f>
        <v/>
      </c>
      <c r="BL7" s="317" t="str">
        <f>IF('SAIOP Adult Elig Checklist'!BM8="","",'SAIOP Adult Elig Checklist'!BM8)</f>
        <v/>
      </c>
      <c r="BM7" s="317" t="str">
        <f>IF('SAIOP Adult Elig Checklist'!BN8="","",'SAIOP Adult Elig Checklist'!BN8)</f>
        <v/>
      </c>
      <c r="BN7" s="317" t="str">
        <f>IF('SAIOP Adult Elig Checklist'!BO8="","",'SAIOP Adult Elig Checklist'!BO8)</f>
        <v/>
      </c>
      <c r="BO7" s="317" t="str">
        <f>IF('SAIOP Adult Elig Checklist'!BP8="","",'SAIOP Adult Elig Checklist'!BP8)</f>
        <v/>
      </c>
      <c r="BP7" s="21" t="str">
        <f>IF('SAIOP Adult Elig Checklist'!BQ8="","",'SAIOP Adult Elig Checklist'!BQ8)</f>
        <v/>
      </c>
      <c r="BQ7" s="20" t="str">
        <f>IF('SAIOP Adult Elig Checklist'!BR8="","",'SAIOP Adult Elig Checklist'!BR8)</f>
        <v/>
      </c>
      <c r="BR7" s="317" t="str">
        <f>IF('SAIOP Adult Elig Checklist'!BS8="","",'SAIOP Adult Elig Checklist'!BS8)</f>
        <v/>
      </c>
      <c r="BS7" s="317" t="str">
        <f>IF('SAIOP Adult Elig Checklist'!BT8="","",'SAIOP Adult Elig Checklist'!BT8)</f>
        <v/>
      </c>
      <c r="BT7" s="317" t="str">
        <f>IF('SAIOP Adult Elig Checklist'!BU8="","",'SAIOP Adult Elig Checklist'!BU8)</f>
        <v/>
      </c>
      <c r="BU7" s="317" t="str">
        <f>IF('SAIOP Adult Elig Checklist'!BV8="","",'SAIOP Adult Elig Checklist'!BV8)</f>
        <v/>
      </c>
      <c r="BV7" s="324" t="str">
        <f>IF('SAIOP Adult Elig Checklist'!BW8="","",'SAIOP Adult Elig Checklist'!BW8)</f>
        <v/>
      </c>
      <c r="BW7" s="20" t="str">
        <f>IF('SAIOP Adult Elig Checklist'!BX8="","",'SAIOP Adult Elig Checklist'!BX8)</f>
        <v/>
      </c>
      <c r="BX7" s="317" t="str">
        <f>IF('SAIOP Adult Elig Checklist'!BY8="","",'SAIOP Adult Elig Checklist'!BY8)</f>
        <v/>
      </c>
      <c r="BY7" s="317" t="str">
        <f>IF('SAIOP Adult Elig Checklist'!BZ8="","",'SAIOP Adult Elig Checklist'!BZ8)</f>
        <v/>
      </c>
      <c r="BZ7" s="317" t="str">
        <f>IF('SAIOP Adult Elig Checklist'!CA8="","",'SAIOP Adult Elig Checklist'!CA8)</f>
        <v/>
      </c>
      <c r="CA7" s="317" t="str">
        <f>IF('SAIOP Adult Elig Checklist'!CB8="","",'SAIOP Adult Elig Checklist'!CB8)</f>
        <v/>
      </c>
      <c r="CB7" s="21" t="str">
        <f>IF('SAIOP Adult Elig Checklist'!CC8="","",'SAIOP Adult Elig Checklist'!CC8)</f>
        <v/>
      </c>
      <c r="CC7" s="20" t="str">
        <f>IF('SAIOP Adult Elig Checklist'!CD8="","",'SAIOP Adult Elig Checklist'!CD8)</f>
        <v/>
      </c>
      <c r="CD7" s="317" t="str">
        <f>IF('SAIOP Adult Elig Checklist'!CE8="","",'SAIOP Adult Elig Checklist'!CE8)</f>
        <v/>
      </c>
      <c r="CE7" s="317" t="str">
        <f>IF('SAIOP Adult Elig Checklist'!CF8="","",'SAIOP Adult Elig Checklist'!CF8)</f>
        <v/>
      </c>
      <c r="CF7" s="317" t="str">
        <f>IF('SAIOP Adult Elig Checklist'!CG8="","",'SAIOP Adult Elig Checklist'!CG8)</f>
        <v/>
      </c>
      <c r="CG7" s="317" t="str">
        <f>IF('SAIOP Adult Elig Checklist'!CH8="","",'SAIOP Adult Elig Checklist'!CH8)</f>
        <v/>
      </c>
      <c r="CH7" s="324" t="str">
        <f>IF('SAIOP Adult Elig Checklist'!CI8="","",'SAIOP Adult Elig Checklist'!CI8)</f>
        <v/>
      </c>
      <c r="CI7" s="20" t="str">
        <f>IF('SAIOP Adult Elig Checklist'!CJ8="","",'SAIOP Adult Elig Checklist'!CJ8)</f>
        <v/>
      </c>
      <c r="CJ7" s="317" t="str">
        <f>IF('SAIOP Adult Elig Checklist'!CK8="","",'SAIOP Adult Elig Checklist'!CK8)</f>
        <v/>
      </c>
      <c r="CK7" s="317" t="str">
        <f>IF('SAIOP Adult Elig Checklist'!CL8="","",'SAIOP Adult Elig Checklist'!CL8)</f>
        <v/>
      </c>
      <c r="CL7" s="317" t="str">
        <f>IF('SAIOP Adult Elig Checklist'!CM8="","",'SAIOP Adult Elig Checklist'!CM8)</f>
        <v/>
      </c>
      <c r="CM7" s="317" t="str">
        <f>IF('SAIOP Adult Elig Checklist'!CN8="","",'SAIOP Adult Elig Checklist'!CN8)</f>
        <v/>
      </c>
      <c r="CN7" s="21" t="str">
        <f>IF('SAIOP Adult Elig Checklist'!CO8="","",'SAIOP Adult Elig Checklist'!CO8)</f>
        <v/>
      </c>
      <c r="CO7" s="22" t="s">
        <v>11</v>
      </c>
      <c r="CP7" s="23"/>
      <c r="CQ7" s="23"/>
      <c r="CR7" s="23"/>
      <c r="CS7" s="24"/>
    </row>
    <row r="8" spans="1:97" s="10" customFormat="1" ht="32.1" customHeight="1" thickBot="1">
      <c r="A8" s="25" t="s">
        <v>12</v>
      </c>
      <c r="B8" s="26" t="s">
        <v>13</v>
      </c>
      <c r="C8" s="27">
        <v>1</v>
      </c>
      <c r="D8" s="28">
        <v>2</v>
      </c>
      <c r="E8" s="28">
        <v>3</v>
      </c>
      <c r="F8" s="28">
        <v>4</v>
      </c>
      <c r="G8" s="28">
        <v>5</v>
      </c>
      <c r="H8" s="29">
        <v>6</v>
      </c>
      <c r="I8" s="27">
        <v>7</v>
      </c>
      <c r="J8" s="28">
        <v>8</v>
      </c>
      <c r="K8" s="28">
        <v>9</v>
      </c>
      <c r="L8" s="28">
        <v>10</v>
      </c>
      <c r="M8" s="28">
        <v>11</v>
      </c>
      <c r="N8" s="30">
        <v>12</v>
      </c>
      <c r="O8" s="137">
        <v>13</v>
      </c>
      <c r="P8" s="28">
        <v>14</v>
      </c>
      <c r="Q8" s="28">
        <v>15</v>
      </c>
      <c r="R8" s="28">
        <v>16</v>
      </c>
      <c r="S8" s="28">
        <v>17</v>
      </c>
      <c r="T8" s="29">
        <v>18</v>
      </c>
      <c r="U8" s="27">
        <v>19</v>
      </c>
      <c r="V8" s="28">
        <v>20</v>
      </c>
      <c r="W8" s="28">
        <v>21</v>
      </c>
      <c r="X8" s="28">
        <v>22</v>
      </c>
      <c r="Y8" s="28">
        <v>23</v>
      </c>
      <c r="Z8" s="30">
        <v>24</v>
      </c>
      <c r="AA8" s="27">
        <v>25</v>
      </c>
      <c r="AB8" s="28">
        <v>26</v>
      </c>
      <c r="AC8" s="28">
        <v>27</v>
      </c>
      <c r="AD8" s="28">
        <v>28</v>
      </c>
      <c r="AE8" s="28">
        <v>29</v>
      </c>
      <c r="AF8" s="29">
        <v>30</v>
      </c>
      <c r="AG8" s="27">
        <v>31</v>
      </c>
      <c r="AH8" s="28">
        <v>32</v>
      </c>
      <c r="AI8" s="28">
        <v>33</v>
      </c>
      <c r="AJ8" s="28">
        <v>34</v>
      </c>
      <c r="AK8" s="28">
        <v>35</v>
      </c>
      <c r="AL8" s="30">
        <v>36</v>
      </c>
      <c r="AM8" s="137">
        <v>37</v>
      </c>
      <c r="AN8" s="28">
        <v>38</v>
      </c>
      <c r="AO8" s="28">
        <v>39</v>
      </c>
      <c r="AP8" s="28">
        <v>40</v>
      </c>
      <c r="AQ8" s="28">
        <v>41</v>
      </c>
      <c r="AR8" s="29">
        <v>42</v>
      </c>
      <c r="AS8" s="27">
        <v>43</v>
      </c>
      <c r="AT8" s="28">
        <v>44</v>
      </c>
      <c r="AU8" s="28">
        <v>45</v>
      </c>
      <c r="AV8" s="28">
        <v>46</v>
      </c>
      <c r="AW8" s="28">
        <v>47</v>
      </c>
      <c r="AX8" s="30">
        <v>48</v>
      </c>
      <c r="AY8" s="27">
        <v>49</v>
      </c>
      <c r="AZ8" s="28">
        <v>50</v>
      </c>
      <c r="BA8" s="28">
        <v>51</v>
      </c>
      <c r="BB8" s="28">
        <v>52</v>
      </c>
      <c r="BC8" s="28">
        <v>53</v>
      </c>
      <c r="BD8" s="29">
        <v>54</v>
      </c>
      <c r="BE8" s="27">
        <v>55</v>
      </c>
      <c r="BF8" s="28">
        <v>56</v>
      </c>
      <c r="BG8" s="28">
        <v>57</v>
      </c>
      <c r="BH8" s="28">
        <v>58</v>
      </c>
      <c r="BI8" s="28">
        <v>59</v>
      </c>
      <c r="BJ8" s="30">
        <v>60</v>
      </c>
      <c r="BK8" s="27">
        <v>61</v>
      </c>
      <c r="BL8" s="28">
        <v>62</v>
      </c>
      <c r="BM8" s="28">
        <v>63</v>
      </c>
      <c r="BN8" s="28">
        <v>64</v>
      </c>
      <c r="BO8" s="28">
        <v>65</v>
      </c>
      <c r="BP8" s="29">
        <v>66</v>
      </c>
      <c r="BQ8" s="27">
        <v>67</v>
      </c>
      <c r="BR8" s="28">
        <v>68</v>
      </c>
      <c r="BS8" s="28">
        <v>69</v>
      </c>
      <c r="BT8" s="28">
        <v>70</v>
      </c>
      <c r="BU8" s="28">
        <v>71</v>
      </c>
      <c r="BV8" s="30">
        <v>72</v>
      </c>
      <c r="BW8" s="27">
        <v>73</v>
      </c>
      <c r="BX8" s="28">
        <v>74</v>
      </c>
      <c r="BY8" s="28">
        <v>75</v>
      </c>
      <c r="BZ8" s="28">
        <v>76</v>
      </c>
      <c r="CA8" s="28">
        <v>77</v>
      </c>
      <c r="CB8" s="29">
        <v>78</v>
      </c>
      <c r="CC8" s="27">
        <v>79</v>
      </c>
      <c r="CD8" s="28">
        <v>80</v>
      </c>
      <c r="CE8" s="28">
        <v>81</v>
      </c>
      <c r="CF8" s="28">
        <v>82</v>
      </c>
      <c r="CG8" s="28">
        <v>83</v>
      </c>
      <c r="CH8" s="30">
        <v>84</v>
      </c>
      <c r="CI8" s="137">
        <v>85</v>
      </c>
      <c r="CJ8" s="28">
        <v>86</v>
      </c>
      <c r="CK8" s="28">
        <v>87</v>
      </c>
      <c r="CL8" s="28">
        <v>88</v>
      </c>
      <c r="CM8" s="28">
        <v>89</v>
      </c>
      <c r="CN8" s="28">
        <v>90</v>
      </c>
      <c r="CO8" s="31" t="s">
        <v>14</v>
      </c>
      <c r="CP8" s="32" t="s">
        <v>15</v>
      </c>
      <c r="CQ8" s="33" t="s">
        <v>16</v>
      </c>
      <c r="CR8" s="34" t="s">
        <v>17</v>
      </c>
      <c r="CS8" s="35" t="s">
        <v>18</v>
      </c>
    </row>
    <row r="9" spans="1:97" s="37" customFormat="1" ht="25.5">
      <c r="A9" s="45" t="s">
        <v>19</v>
      </c>
      <c r="B9" s="182" t="s">
        <v>298</v>
      </c>
      <c r="C9" s="212" t="str">
        <f>IF('SAIOP Adult Elig Checklist'!D35=0,"",'SAIOP Adult Elig Checklist'!D35)</f>
        <v/>
      </c>
      <c r="D9" s="213" t="str">
        <f>IF('SAIOP Adult Elig Checklist'!E35=0,"",'SAIOP Adult Elig Checklist'!E35)</f>
        <v/>
      </c>
      <c r="E9" s="213" t="str">
        <f>IF('SAIOP Adult Elig Checklist'!F35=0,"",'SAIOP Adult Elig Checklist'!F35)</f>
        <v/>
      </c>
      <c r="F9" s="213" t="str">
        <f>IF('SAIOP Adult Elig Checklist'!G35=0,"",'SAIOP Adult Elig Checklist'!G35)</f>
        <v/>
      </c>
      <c r="G9" s="213" t="str">
        <f>IF('SAIOP Adult Elig Checklist'!H35=0,"",'SAIOP Adult Elig Checklist'!H35)</f>
        <v/>
      </c>
      <c r="H9" s="214" t="str">
        <f>IF('SAIOP Adult Elig Checklist'!I35=0,"",'SAIOP Adult Elig Checklist'!I35)</f>
        <v/>
      </c>
      <c r="I9" s="212" t="str">
        <f>IF('SAIOP Adult Elig Checklist'!J35=0,"",'SAIOP Adult Elig Checklist'!J35)</f>
        <v/>
      </c>
      <c r="J9" s="213" t="str">
        <f>IF('SAIOP Adult Elig Checklist'!K35=0,"",'SAIOP Adult Elig Checklist'!K35)</f>
        <v/>
      </c>
      <c r="K9" s="213" t="str">
        <f>IF('SAIOP Adult Elig Checklist'!L35=0,"",'SAIOP Adult Elig Checklist'!L35)</f>
        <v/>
      </c>
      <c r="L9" s="213" t="str">
        <f>IF('SAIOP Adult Elig Checklist'!M35=0,"",'SAIOP Adult Elig Checklist'!M35)</f>
        <v/>
      </c>
      <c r="M9" s="213" t="str">
        <f>IF('SAIOP Adult Elig Checklist'!N35=0,"",'SAIOP Adult Elig Checklist'!N35)</f>
        <v/>
      </c>
      <c r="N9" s="214" t="str">
        <f>IF('SAIOP Adult Elig Checklist'!O35=0,"",'SAIOP Adult Elig Checklist'!O35)</f>
        <v/>
      </c>
      <c r="O9" s="212" t="str">
        <f>IF('SAIOP Adult Elig Checklist'!P35=0,"",'SAIOP Adult Elig Checklist'!P35)</f>
        <v/>
      </c>
      <c r="P9" s="213" t="str">
        <f>IF('SAIOP Adult Elig Checklist'!Q35=0,"",'SAIOP Adult Elig Checklist'!Q35)</f>
        <v/>
      </c>
      <c r="Q9" s="213" t="str">
        <f>IF('SAIOP Adult Elig Checklist'!R35=0,"",'SAIOP Adult Elig Checklist'!R35)</f>
        <v/>
      </c>
      <c r="R9" s="213" t="str">
        <f>IF('SAIOP Adult Elig Checklist'!S35=0,"",'SAIOP Adult Elig Checklist'!S35)</f>
        <v/>
      </c>
      <c r="S9" s="213" t="str">
        <f>IF('SAIOP Adult Elig Checklist'!T35=0,"",'SAIOP Adult Elig Checklist'!T35)</f>
        <v/>
      </c>
      <c r="T9" s="214" t="str">
        <f>IF('SAIOP Adult Elig Checklist'!U35=0,"",'SAIOP Adult Elig Checklist'!U35)</f>
        <v/>
      </c>
      <c r="U9" s="212" t="str">
        <f>IF('SAIOP Adult Elig Checklist'!V35=0,"",'SAIOP Adult Elig Checklist'!V35)</f>
        <v/>
      </c>
      <c r="V9" s="213" t="str">
        <f>IF('SAIOP Adult Elig Checklist'!W35=0,"",'SAIOP Adult Elig Checklist'!W35)</f>
        <v/>
      </c>
      <c r="W9" s="213" t="str">
        <f>IF('SAIOP Adult Elig Checklist'!X35=0,"",'SAIOP Adult Elig Checklist'!X35)</f>
        <v/>
      </c>
      <c r="X9" s="213" t="str">
        <f>IF('SAIOP Adult Elig Checklist'!Y35=0,"",'SAIOP Adult Elig Checklist'!Y35)</f>
        <v/>
      </c>
      <c r="Y9" s="213" t="str">
        <f>IF('SAIOP Adult Elig Checklist'!Z35=0,"",'SAIOP Adult Elig Checklist'!Z35)</f>
        <v/>
      </c>
      <c r="Z9" s="214" t="str">
        <f>IF('SAIOP Adult Elig Checklist'!AA35=0,"",'SAIOP Adult Elig Checklist'!AA35)</f>
        <v/>
      </c>
      <c r="AA9" s="212" t="str">
        <f>IF('SAIOP Adult Elig Checklist'!AB35=0,"",'SAIOP Adult Elig Checklist'!AB35)</f>
        <v/>
      </c>
      <c r="AB9" s="213" t="str">
        <f>IF('SAIOP Adult Elig Checklist'!AC35=0,"",'SAIOP Adult Elig Checklist'!AC35)</f>
        <v/>
      </c>
      <c r="AC9" s="213" t="str">
        <f>IF('SAIOP Adult Elig Checklist'!AD35=0,"",'SAIOP Adult Elig Checklist'!AD35)</f>
        <v/>
      </c>
      <c r="AD9" s="213" t="str">
        <f>IF('SAIOP Adult Elig Checklist'!AE35=0,"",'SAIOP Adult Elig Checklist'!AE35)</f>
        <v/>
      </c>
      <c r="AE9" s="213" t="str">
        <f>IF('SAIOP Adult Elig Checklist'!AF35=0,"",'SAIOP Adult Elig Checklist'!AF35)</f>
        <v/>
      </c>
      <c r="AF9" s="214" t="str">
        <f>IF('SAIOP Adult Elig Checklist'!AG35=0,"",'SAIOP Adult Elig Checklist'!AG35)</f>
        <v/>
      </c>
      <c r="AG9" s="212" t="str">
        <f>IF('SAIOP Adult Elig Checklist'!AH35=0,"",'SAIOP Adult Elig Checklist'!AH35)</f>
        <v/>
      </c>
      <c r="AH9" s="213" t="str">
        <f>IF('SAIOP Adult Elig Checklist'!AI35=0,"",'SAIOP Adult Elig Checklist'!AI35)</f>
        <v/>
      </c>
      <c r="AI9" s="213" t="str">
        <f>IF('SAIOP Adult Elig Checklist'!AJ35=0,"",'SAIOP Adult Elig Checklist'!AJ35)</f>
        <v/>
      </c>
      <c r="AJ9" s="213" t="str">
        <f>IF('SAIOP Adult Elig Checklist'!AK35=0,"",'SAIOP Adult Elig Checklist'!AK35)</f>
        <v/>
      </c>
      <c r="AK9" s="213" t="str">
        <f>IF('SAIOP Adult Elig Checklist'!AL35=0,"",'SAIOP Adult Elig Checklist'!AL35)</f>
        <v/>
      </c>
      <c r="AL9" s="214" t="str">
        <f>IF('SAIOP Adult Elig Checklist'!AM35=0,"",'SAIOP Adult Elig Checklist'!AM35)</f>
        <v/>
      </c>
      <c r="AM9" s="212" t="str">
        <f>IF('SAIOP Adult Elig Checklist'!AN35=0,"",'SAIOP Adult Elig Checklist'!AN35)</f>
        <v/>
      </c>
      <c r="AN9" s="213" t="str">
        <f>IF('SAIOP Adult Elig Checklist'!AO35=0,"",'SAIOP Adult Elig Checklist'!AO35)</f>
        <v/>
      </c>
      <c r="AO9" s="213" t="str">
        <f>IF('SAIOP Adult Elig Checklist'!AP35=0,"",'SAIOP Adult Elig Checklist'!AP35)</f>
        <v/>
      </c>
      <c r="AP9" s="213" t="str">
        <f>IF('SAIOP Adult Elig Checklist'!AQ35=0,"",'SAIOP Adult Elig Checklist'!AQ35)</f>
        <v/>
      </c>
      <c r="AQ9" s="213" t="str">
        <f>IF('SAIOP Adult Elig Checklist'!AR35=0,"",'SAIOP Adult Elig Checklist'!AR35)</f>
        <v/>
      </c>
      <c r="AR9" s="214" t="str">
        <f>IF('SAIOP Adult Elig Checklist'!AS35=0,"",'SAIOP Adult Elig Checklist'!AS35)</f>
        <v/>
      </c>
      <c r="AS9" s="212" t="str">
        <f>IF('SAIOP Adult Elig Checklist'!AT35=0,"",'SAIOP Adult Elig Checklist'!AT35)</f>
        <v/>
      </c>
      <c r="AT9" s="213" t="str">
        <f>IF('SAIOP Adult Elig Checklist'!AU35=0,"",'SAIOP Adult Elig Checklist'!AU35)</f>
        <v/>
      </c>
      <c r="AU9" s="213" t="str">
        <f>IF('SAIOP Adult Elig Checklist'!AV35=0,"",'SAIOP Adult Elig Checklist'!AV35)</f>
        <v/>
      </c>
      <c r="AV9" s="213" t="str">
        <f>IF('SAIOP Adult Elig Checklist'!AW35=0,"",'SAIOP Adult Elig Checklist'!AW35)</f>
        <v/>
      </c>
      <c r="AW9" s="213" t="str">
        <f>IF('SAIOP Adult Elig Checklist'!AX35=0,"",'SAIOP Adult Elig Checklist'!AX35)</f>
        <v/>
      </c>
      <c r="AX9" s="214" t="str">
        <f>IF('SAIOP Adult Elig Checklist'!AY35=0,"",'SAIOP Adult Elig Checklist'!AY35)</f>
        <v/>
      </c>
      <c r="AY9" s="212" t="str">
        <f>IF('SAIOP Adult Elig Checklist'!AZ35=0,"",'SAIOP Adult Elig Checklist'!AZ35)</f>
        <v/>
      </c>
      <c r="AZ9" s="213" t="str">
        <f>IF('SAIOP Adult Elig Checklist'!BA35=0,"",'SAIOP Adult Elig Checklist'!BA35)</f>
        <v/>
      </c>
      <c r="BA9" s="213" t="str">
        <f>IF('SAIOP Adult Elig Checklist'!BB35=0,"",'SAIOP Adult Elig Checklist'!BB35)</f>
        <v/>
      </c>
      <c r="BB9" s="213" t="str">
        <f>IF('SAIOP Adult Elig Checklist'!BC35=0,"",'SAIOP Adult Elig Checklist'!BC35)</f>
        <v/>
      </c>
      <c r="BC9" s="213" t="str">
        <f>IF('SAIOP Adult Elig Checklist'!BD35=0,"",'SAIOP Adult Elig Checklist'!BD35)</f>
        <v/>
      </c>
      <c r="BD9" s="214" t="str">
        <f>IF('SAIOP Adult Elig Checklist'!BE35=0,"",'SAIOP Adult Elig Checklist'!BE35)</f>
        <v/>
      </c>
      <c r="BE9" s="212" t="str">
        <f>IF('SAIOP Adult Elig Checklist'!BF35=0,"",'SAIOP Adult Elig Checklist'!BF35)</f>
        <v/>
      </c>
      <c r="BF9" s="213" t="str">
        <f>IF('SAIOP Adult Elig Checklist'!BG35=0,"",'SAIOP Adult Elig Checklist'!BG35)</f>
        <v/>
      </c>
      <c r="BG9" s="213" t="str">
        <f>IF('SAIOP Adult Elig Checklist'!BH35=0,"",'SAIOP Adult Elig Checklist'!BH35)</f>
        <v/>
      </c>
      <c r="BH9" s="213" t="str">
        <f>IF('SAIOP Adult Elig Checklist'!BI35=0,"",'SAIOP Adult Elig Checklist'!BI35)</f>
        <v/>
      </c>
      <c r="BI9" s="213" t="str">
        <f>IF('SAIOP Adult Elig Checklist'!BJ35=0,"",'SAIOP Adult Elig Checklist'!BJ35)</f>
        <v/>
      </c>
      <c r="BJ9" s="214" t="str">
        <f>IF('SAIOP Adult Elig Checklist'!BK35=0,"",'SAIOP Adult Elig Checklist'!BK35)</f>
        <v/>
      </c>
      <c r="BK9" s="212" t="str">
        <f>IF('SAIOP Adult Elig Checklist'!BL35=0,"",'SAIOP Adult Elig Checklist'!BL35)</f>
        <v/>
      </c>
      <c r="BL9" s="213" t="str">
        <f>IF('SAIOP Adult Elig Checklist'!BM35=0,"",'SAIOP Adult Elig Checklist'!BM35)</f>
        <v/>
      </c>
      <c r="BM9" s="213" t="str">
        <f>IF('SAIOP Adult Elig Checklist'!BN35=0,"",'SAIOP Adult Elig Checklist'!BN35)</f>
        <v/>
      </c>
      <c r="BN9" s="213" t="str">
        <f>IF('SAIOP Adult Elig Checklist'!BO35=0,"",'SAIOP Adult Elig Checklist'!BO35)</f>
        <v/>
      </c>
      <c r="BO9" s="213" t="str">
        <f>IF('SAIOP Adult Elig Checklist'!BP35=0,"",'SAIOP Adult Elig Checklist'!BP35)</f>
        <v/>
      </c>
      <c r="BP9" s="214" t="str">
        <f>IF('SAIOP Adult Elig Checklist'!BQ35=0,"",'SAIOP Adult Elig Checklist'!BQ35)</f>
        <v/>
      </c>
      <c r="BQ9" s="212" t="str">
        <f>IF('SAIOP Adult Elig Checklist'!BR35=0,"",'SAIOP Adult Elig Checklist'!BR35)</f>
        <v/>
      </c>
      <c r="BR9" s="213" t="str">
        <f>IF('SAIOP Adult Elig Checklist'!BS35=0,"",'SAIOP Adult Elig Checklist'!BS35)</f>
        <v/>
      </c>
      <c r="BS9" s="213" t="str">
        <f>IF('SAIOP Adult Elig Checklist'!BT35=0,"",'SAIOP Adult Elig Checklist'!BT35)</f>
        <v/>
      </c>
      <c r="BT9" s="213" t="str">
        <f>IF('SAIOP Adult Elig Checklist'!BU35=0,"",'SAIOP Adult Elig Checklist'!BU35)</f>
        <v/>
      </c>
      <c r="BU9" s="213" t="str">
        <f>IF('SAIOP Adult Elig Checklist'!BV35=0,"",'SAIOP Adult Elig Checklist'!BV35)</f>
        <v/>
      </c>
      <c r="BV9" s="214" t="str">
        <f>IF('SAIOP Adult Elig Checklist'!BW35=0,"",'SAIOP Adult Elig Checklist'!BW35)</f>
        <v/>
      </c>
      <c r="BW9" s="212" t="str">
        <f>IF('SAIOP Adult Elig Checklist'!BX35=0,"",'SAIOP Adult Elig Checklist'!BX35)</f>
        <v/>
      </c>
      <c r="BX9" s="213" t="str">
        <f>IF('SAIOP Adult Elig Checklist'!BY35=0,"",'SAIOP Adult Elig Checklist'!BY35)</f>
        <v/>
      </c>
      <c r="BY9" s="213" t="str">
        <f>IF('SAIOP Adult Elig Checklist'!BZ35=0,"",'SAIOP Adult Elig Checklist'!BZ35)</f>
        <v/>
      </c>
      <c r="BZ9" s="213" t="str">
        <f>IF('SAIOP Adult Elig Checklist'!CA35=0,"",'SAIOP Adult Elig Checklist'!CA35)</f>
        <v/>
      </c>
      <c r="CA9" s="213" t="str">
        <f>IF('SAIOP Adult Elig Checklist'!CB35=0,"",'SAIOP Adult Elig Checklist'!CB35)</f>
        <v/>
      </c>
      <c r="CB9" s="214" t="str">
        <f>IF('SAIOP Adult Elig Checklist'!CC35=0,"",'SAIOP Adult Elig Checklist'!CC35)</f>
        <v/>
      </c>
      <c r="CC9" s="212" t="str">
        <f>IF('SAIOP Adult Elig Checklist'!CD35=0,"",'SAIOP Adult Elig Checklist'!CD35)</f>
        <v/>
      </c>
      <c r="CD9" s="213" t="str">
        <f>IF('SAIOP Adult Elig Checklist'!CE35=0,"",'SAIOP Adult Elig Checklist'!CE35)</f>
        <v/>
      </c>
      <c r="CE9" s="213" t="str">
        <f>IF('SAIOP Adult Elig Checklist'!CF35=0,"",'SAIOP Adult Elig Checklist'!CF35)</f>
        <v/>
      </c>
      <c r="CF9" s="213" t="str">
        <f>IF('SAIOP Adult Elig Checklist'!CG35=0,"",'SAIOP Adult Elig Checklist'!CG35)</f>
        <v/>
      </c>
      <c r="CG9" s="213" t="str">
        <f>IF('SAIOP Adult Elig Checklist'!CH35=0,"",'SAIOP Adult Elig Checklist'!CH35)</f>
        <v/>
      </c>
      <c r="CH9" s="214" t="str">
        <f>IF('SAIOP Adult Elig Checklist'!CI35=0,"",'SAIOP Adult Elig Checklist'!CI35)</f>
        <v/>
      </c>
      <c r="CI9" s="212" t="str">
        <f>IF('SAIOP Adult Elig Checklist'!CJ35=0,"",'SAIOP Adult Elig Checklist'!CJ35)</f>
        <v/>
      </c>
      <c r="CJ9" s="213" t="str">
        <f>IF('SAIOP Adult Elig Checklist'!CK35=0,"",'SAIOP Adult Elig Checklist'!CK35)</f>
        <v/>
      </c>
      <c r="CK9" s="213" t="str">
        <f>IF('SAIOP Adult Elig Checklist'!CL35=0,"",'SAIOP Adult Elig Checklist'!CL35)</f>
        <v/>
      </c>
      <c r="CL9" s="213" t="str">
        <f>IF('SAIOP Adult Elig Checklist'!CM35=0,"",'SAIOP Adult Elig Checklist'!CM35)</f>
        <v/>
      </c>
      <c r="CM9" s="213" t="str">
        <f>IF('SAIOP Adult Elig Checklist'!CN35=0,"",'SAIOP Adult Elig Checklist'!CN35)</f>
        <v/>
      </c>
      <c r="CN9" s="214" t="str">
        <f>IF('SAIOP Adult Elig Checklist'!CO35=0,"",'SAIOP Adult Elig Checklist'!CO35)</f>
        <v/>
      </c>
      <c r="CO9" s="47">
        <f t="shared" ref="CO9:CO10" si="0">COUNTIF(C9:CN9,"=Met")</f>
        <v>0</v>
      </c>
      <c r="CP9" s="48">
        <f>IF(SUM(CO9,CQ9)=0,0,CO9/SUM(CO9,CQ9))</f>
        <v>0</v>
      </c>
      <c r="CQ9" s="42">
        <f t="shared" ref="CQ9:CQ10" si="1">COUNTIF(C9:CN9,"=Not Met")</f>
        <v>0</v>
      </c>
      <c r="CR9" s="48">
        <f t="shared" ref="CR9:CR10" si="2">IF(SUM(CO9,CQ9)=0,0,CQ9/SUM(CO9,CQ9))</f>
        <v>0</v>
      </c>
      <c r="CS9" s="49">
        <f t="shared" ref="CS9:CS10" si="3">COUNTIF(C9:CN9,"=N/A")</f>
        <v>0</v>
      </c>
    </row>
    <row r="10" spans="1:97" s="37" customFormat="1" ht="25.5">
      <c r="A10" s="181" t="s">
        <v>20</v>
      </c>
      <c r="B10" s="398" t="s">
        <v>292</v>
      </c>
      <c r="C10" s="215" t="str">
        <f t="shared" ref="C10:AH10" si="4">IF(COUNTIF(C11:C12,"=N/A")=2,"N/A",IF(COUNTIF(C11:C12,"=Not Met")&gt;0,"Not Met",IF(COUNTIF(C11:C12,"=Met")+COUNTIF(C11:C12,"=N/A")=2,"Met","")))</f>
        <v/>
      </c>
      <c r="D10" s="216" t="str">
        <f t="shared" si="4"/>
        <v/>
      </c>
      <c r="E10" s="216" t="str">
        <f t="shared" si="4"/>
        <v/>
      </c>
      <c r="F10" s="216" t="str">
        <f t="shared" si="4"/>
        <v/>
      </c>
      <c r="G10" s="216" t="str">
        <f t="shared" si="4"/>
        <v/>
      </c>
      <c r="H10" s="217" t="str">
        <f t="shared" si="4"/>
        <v/>
      </c>
      <c r="I10" s="215" t="str">
        <f t="shared" si="4"/>
        <v/>
      </c>
      <c r="J10" s="216" t="str">
        <f t="shared" si="4"/>
        <v/>
      </c>
      <c r="K10" s="216" t="str">
        <f t="shared" si="4"/>
        <v/>
      </c>
      <c r="L10" s="216" t="str">
        <f t="shared" si="4"/>
        <v/>
      </c>
      <c r="M10" s="216" t="str">
        <f t="shared" si="4"/>
        <v/>
      </c>
      <c r="N10" s="217" t="str">
        <f t="shared" si="4"/>
        <v/>
      </c>
      <c r="O10" s="215" t="str">
        <f t="shared" si="4"/>
        <v/>
      </c>
      <c r="P10" s="216" t="str">
        <f t="shared" si="4"/>
        <v/>
      </c>
      <c r="Q10" s="216" t="str">
        <f t="shared" si="4"/>
        <v/>
      </c>
      <c r="R10" s="216" t="str">
        <f t="shared" si="4"/>
        <v/>
      </c>
      <c r="S10" s="216" t="str">
        <f t="shared" si="4"/>
        <v/>
      </c>
      <c r="T10" s="217" t="str">
        <f t="shared" si="4"/>
        <v/>
      </c>
      <c r="U10" s="215" t="str">
        <f t="shared" si="4"/>
        <v/>
      </c>
      <c r="V10" s="216" t="str">
        <f t="shared" si="4"/>
        <v/>
      </c>
      <c r="W10" s="216" t="str">
        <f t="shared" si="4"/>
        <v/>
      </c>
      <c r="X10" s="216" t="str">
        <f t="shared" si="4"/>
        <v/>
      </c>
      <c r="Y10" s="216" t="str">
        <f t="shared" si="4"/>
        <v/>
      </c>
      <c r="Z10" s="217" t="str">
        <f t="shared" si="4"/>
        <v/>
      </c>
      <c r="AA10" s="215" t="str">
        <f t="shared" si="4"/>
        <v/>
      </c>
      <c r="AB10" s="216" t="str">
        <f t="shared" si="4"/>
        <v/>
      </c>
      <c r="AC10" s="216" t="str">
        <f t="shared" si="4"/>
        <v/>
      </c>
      <c r="AD10" s="216" t="str">
        <f t="shared" si="4"/>
        <v/>
      </c>
      <c r="AE10" s="216" t="str">
        <f t="shared" si="4"/>
        <v/>
      </c>
      <c r="AF10" s="217" t="str">
        <f t="shared" si="4"/>
        <v/>
      </c>
      <c r="AG10" s="215" t="str">
        <f t="shared" si="4"/>
        <v/>
      </c>
      <c r="AH10" s="216" t="str">
        <f t="shared" si="4"/>
        <v/>
      </c>
      <c r="AI10" s="216" t="str">
        <f t="shared" ref="AI10:BN10" si="5">IF(COUNTIF(AI11:AI12,"=N/A")=2,"N/A",IF(COUNTIF(AI11:AI12,"=Not Met")&gt;0,"Not Met",IF(COUNTIF(AI11:AI12,"=Met")+COUNTIF(AI11:AI12,"=N/A")=2,"Met","")))</f>
        <v/>
      </c>
      <c r="AJ10" s="216" t="str">
        <f t="shared" si="5"/>
        <v/>
      </c>
      <c r="AK10" s="216" t="str">
        <f t="shared" si="5"/>
        <v/>
      </c>
      <c r="AL10" s="217" t="str">
        <f t="shared" si="5"/>
        <v/>
      </c>
      <c r="AM10" s="215" t="str">
        <f t="shared" si="5"/>
        <v/>
      </c>
      <c r="AN10" s="216" t="str">
        <f t="shared" si="5"/>
        <v/>
      </c>
      <c r="AO10" s="216" t="str">
        <f t="shared" si="5"/>
        <v/>
      </c>
      <c r="AP10" s="216" t="str">
        <f t="shared" si="5"/>
        <v/>
      </c>
      <c r="AQ10" s="216" t="str">
        <f t="shared" si="5"/>
        <v/>
      </c>
      <c r="AR10" s="217" t="str">
        <f t="shared" si="5"/>
        <v/>
      </c>
      <c r="AS10" s="215" t="str">
        <f t="shared" si="5"/>
        <v/>
      </c>
      <c r="AT10" s="216" t="str">
        <f t="shared" si="5"/>
        <v/>
      </c>
      <c r="AU10" s="216" t="str">
        <f t="shared" si="5"/>
        <v/>
      </c>
      <c r="AV10" s="216" t="str">
        <f t="shared" si="5"/>
        <v/>
      </c>
      <c r="AW10" s="216" t="str">
        <f t="shared" si="5"/>
        <v/>
      </c>
      <c r="AX10" s="217" t="str">
        <f t="shared" si="5"/>
        <v/>
      </c>
      <c r="AY10" s="215" t="str">
        <f t="shared" si="5"/>
        <v/>
      </c>
      <c r="AZ10" s="216" t="str">
        <f t="shared" si="5"/>
        <v/>
      </c>
      <c r="BA10" s="216" t="str">
        <f t="shared" si="5"/>
        <v/>
      </c>
      <c r="BB10" s="216" t="str">
        <f t="shared" si="5"/>
        <v/>
      </c>
      <c r="BC10" s="216" t="str">
        <f t="shared" si="5"/>
        <v/>
      </c>
      <c r="BD10" s="217" t="str">
        <f t="shared" si="5"/>
        <v/>
      </c>
      <c r="BE10" s="215" t="str">
        <f t="shared" si="5"/>
        <v/>
      </c>
      <c r="BF10" s="216" t="str">
        <f t="shared" si="5"/>
        <v/>
      </c>
      <c r="BG10" s="216" t="str">
        <f t="shared" si="5"/>
        <v/>
      </c>
      <c r="BH10" s="216" t="str">
        <f t="shared" si="5"/>
        <v/>
      </c>
      <c r="BI10" s="216" t="str">
        <f t="shared" si="5"/>
        <v/>
      </c>
      <c r="BJ10" s="217" t="str">
        <f t="shared" si="5"/>
        <v/>
      </c>
      <c r="BK10" s="215" t="str">
        <f t="shared" si="5"/>
        <v/>
      </c>
      <c r="BL10" s="216" t="str">
        <f t="shared" si="5"/>
        <v/>
      </c>
      <c r="BM10" s="216" t="str">
        <f t="shared" si="5"/>
        <v/>
      </c>
      <c r="BN10" s="216" t="str">
        <f t="shared" si="5"/>
        <v/>
      </c>
      <c r="BO10" s="216" t="str">
        <f t="shared" ref="BO10:CN10" si="6">IF(COUNTIF(BO11:BO12,"=N/A")=2,"N/A",IF(COUNTIF(BO11:BO12,"=Not Met")&gt;0,"Not Met",IF(COUNTIF(BO11:BO12,"=Met")+COUNTIF(BO11:BO12,"=N/A")=2,"Met","")))</f>
        <v/>
      </c>
      <c r="BP10" s="217" t="str">
        <f t="shared" si="6"/>
        <v/>
      </c>
      <c r="BQ10" s="215" t="str">
        <f t="shared" si="6"/>
        <v/>
      </c>
      <c r="BR10" s="216" t="str">
        <f t="shared" si="6"/>
        <v/>
      </c>
      <c r="BS10" s="216" t="str">
        <f t="shared" si="6"/>
        <v/>
      </c>
      <c r="BT10" s="216" t="str">
        <f t="shared" si="6"/>
        <v/>
      </c>
      <c r="BU10" s="216" t="str">
        <f t="shared" si="6"/>
        <v/>
      </c>
      <c r="BV10" s="217" t="str">
        <f t="shared" si="6"/>
        <v/>
      </c>
      <c r="BW10" s="215" t="str">
        <f t="shared" si="6"/>
        <v/>
      </c>
      <c r="BX10" s="216" t="str">
        <f t="shared" si="6"/>
        <v/>
      </c>
      <c r="BY10" s="216" t="str">
        <f t="shared" si="6"/>
        <v/>
      </c>
      <c r="BZ10" s="216" t="str">
        <f t="shared" si="6"/>
        <v/>
      </c>
      <c r="CA10" s="216" t="str">
        <f t="shared" si="6"/>
        <v/>
      </c>
      <c r="CB10" s="217" t="str">
        <f t="shared" si="6"/>
        <v/>
      </c>
      <c r="CC10" s="215" t="str">
        <f t="shared" si="6"/>
        <v/>
      </c>
      <c r="CD10" s="216" t="str">
        <f t="shared" si="6"/>
        <v/>
      </c>
      <c r="CE10" s="216" t="str">
        <f t="shared" si="6"/>
        <v/>
      </c>
      <c r="CF10" s="216" t="str">
        <f t="shared" si="6"/>
        <v/>
      </c>
      <c r="CG10" s="216" t="str">
        <f t="shared" si="6"/>
        <v/>
      </c>
      <c r="CH10" s="217" t="str">
        <f t="shared" si="6"/>
        <v/>
      </c>
      <c r="CI10" s="215" t="str">
        <f t="shared" si="6"/>
        <v/>
      </c>
      <c r="CJ10" s="216" t="str">
        <f t="shared" si="6"/>
        <v/>
      </c>
      <c r="CK10" s="216" t="str">
        <f t="shared" si="6"/>
        <v/>
      </c>
      <c r="CL10" s="216" t="str">
        <f t="shared" si="6"/>
        <v/>
      </c>
      <c r="CM10" s="216" t="str">
        <f t="shared" si="6"/>
        <v/>
      </c>
      <c r="CN10" s="217" t="str">
        <f t="shared" si="6"/>
        <v/>
      </c>
      <c r="CO10" s="40">
        <f t="shared" si="0"/>
        <v>0</v>
      </c>
      <c r="CP10" s="41">
        <f t="shared" ref="CP10" si="7">IF(SUM(CO10,CQ10)=0,0,CO10/SUM(CO10,CQ10))</f>
        <v>0</v>
      </c>
      <c r="CQ10" s="44">
        <f t="shared" si="1"/>
        <v>0</v>
      </c>
      <c r="CR10" s="41">
        <f t="shared" si="2"/>
        <v>0</v>
      </c>
      <c r="CS10" s="43">
        <f t="shared" si="3"/>
        <v>0</v>
      </c>
    </row>
    <row r="11" spans="1:97" s="75" customFormat="1" ht="25.5">
      <c r="A11" s="177"/>
      <c r="B11" s="178" t="s">
        <v>282</v>
      </c>
      <c r="C11" s="36"/>
      <c r="D11" s="50"/>
      <c r="E11" s="50"/>
      <c r="F11" s="50"/>
      <c r="G11" s="50"/>
      <c r="H11" s="163"/>
      <c r="I11" s="36"/>
      <c r="J11" s="50"/>
      <c r="K11" s="50"/>
      <c r="L11" s="50"/>
      <c r="M11" s="50"/>
      <c r="N11" s="218"/>
      <c r="O11" s="36"/>
      <c r="P11" s="50"/>
      <c r="Q11" s="50"/>
      <c r="R11" s="50"/>
      <c r="S11" s="50"/>
      <c r="T11" s="163"/>
      <c r="U11" s="36"/>
      <c r="V11" s="50"/>
      <c r="W11" s="50"/>
      <c r="X11" s="50"/>
      <c r="Y11" s="50"/>
      <c r="Z11" s="218"/>
      <c r="AA11" s="36"/>
      <c r="AB11" s="50"/>
      <c r="AC11" s="50"/>
      <c r="AD11" s="50"/>
      <c r="AE11" s="50"/>
      <c r="AF11" s="163"/>
      <c r="AG11" s="36"/>
      <c r="AH11" s="50"/>
      <c r="AI11" s="50"/>
      <c r="AJ11" s="50"/>
      <c r="AK11" s="50"/>
      <c r="AL11" s="218"/>
      <c r="AM11" s="36"/>
      <c r="AN11" s="50"/>
      <c r="AO11" s="50"/>
      <c r="AP11" s="50"/>
      <c r="AQ11" s="50"/>
      <c r="AR11" s="163"/>
      <c r="AS11" s="36"/>
      <c r="AT11" s="50"/>
      <c r="AU11" s="50"/>
      <c r="AV11" s="50"/>
      <c r="AW11" s="50"/>
      <c r="AX11" s="218"/>
      <c r="AY11" s="36"/>
      <c r="AZ11" s="50"/>
      <c r="BA11" s="50"/>
      <c r="BB11" s="50"/>
      <c r="BC11" s="50"/>
      <c r="BD11" s="163"/>
      <c r="BE11" s="36"/>
      <c r="BF11" s="50"/>
      <c r="BG11" s="50"/>
      <c r="BH11" s="50"/>
      <c r="BI11" s="50"/>
      <c r="BJ11" s="218"/>
      <c r="BK11" s="36"/>
      <c r="BL11" s="50"/>
      <c r="BM11" s="50"/>
      <c r="BN11" s="50"/>
      <c r="BO11" s="50"/>
      <c r="BP11" s="163"/>
      <c r="BQ11" s="36"/>
      <c r="BR11" s="50"/>
      <c r="BS11" s="50"/>
      <c r="BT11" s="50"/>
      <c r="BU11" s="50"/>
      <c r="BV11" s="218"/>
      <c r="BW11" s="36"/>
      <c r="BX11" s="50"/>
      <c r="BY11" s="50"/>
      <c r="BZ11" s="50"/>
      <c r="CA11" s="50"/>
      <c r="CB11" s="163"/>
      <c r="CC11" s="36"/>
      <c r="CD11" s="50"/>
      <c r="CE11" s="50"/>
      <c r="CF11" s="50"/>
      <c r="CG11" s="50"/>
      <c r="CH11" s="218"/>
      <c r="CI11" s="36"/>
      <c r="CJ11" s="50"/>
      <c r="CK11" s="50"/>
      <c r="CL11" s="50"/>
      <c r="CM11" s="50"/>
      <c r="CN11" s="218"/>
      <c r="CO11" s="219"/>
      <c r="CP11" s="220"/>
      <c r="CQ11" s="221"/>
      <c r="CR11" s="220"/>
      <c r="CS11" s="222"/>
    </row>
    <row r="12" spans="1:97" s="75" customFormat="1" ht="26.25" thickBot="1">
      <c r="A12" s="179"/>
      <c r="B12" s="399" t="s">
        <v>297</v>
      </c>
      <c r="C12" s="393" t="str">
        <f>IF('SAIOP Adult ASAM Checklist'!D25=0,"",'SAIOP Adult ASAM Checklist'!D25)</f>
        <v/>
      </c>
      <c r="D12" s="394" t="str">
        <f>IF('SAIOP Adult ASAM Checklist'!E25=0,"",'SAIOP Adult ASAM Checklist'!E25)</f>
        <v/>
      </c>
      <c r="E12" s="394" t="str">
        <f>IF('SAIOP Adult ASAM Checklist'!F25=0,"",'SAIOP Adult ASAM Checklist'!F25)</f>
        <v/>
      </c>
      <c r="F12" s="394" t="str">
        <f>IF('SAIOP Adult ASAM Checklist'!G25=0,"",'SAIOP Adult ASAM Checklist'!G25)</f>
        <v/>
      </c>
      <c r="G12" s="394" t="str">
        <f>IF('SAIOP Adult ASAM Checklist'!H25=0,"",'SAIOP Adult ASAM Checklist'!H25)</f>
        <v/>
      </c>
      <c r="H12" s="395" t="str">
        <f>IF('SAIOP Adult ASAM Checklist'!I25=0,"",'SAIOP Adult ASAM Checklist'!I25)</f>
        <v/>
      </c>
      <c r="I12" s="393" t="str">
        <f>IF('SAIOP Adult ASAM Checklist'!J25=0,"",'SAIOP Adult ASAM Checklist'!J25)</f>
        <v/>
      </c>
      <c r="J12" s="394" t="str">
        <f>IF('SAIOP Adult ASAM Checklist'!K25=0,"",'SAIOP Adult ASAM Checklist'!K25)</f>
        <v/>
      </c>
      <c r="K12" s="394" t="str">
        <f>IF('SAIOP Adult ASAM Checklist'!L25=0,"",'SAIOP Adult ASAM Checklist'!L25)</f>
        <v/>
      </c>
      <c r="L12" s="394" t="str">
        <f>IF('SAIOP Adult ASAM Checklist'!M25=0,"",'SAIOP Adult ASAM Checklist'!M25)</f>
        <v/>
      </c>
      <c r="M12" s="394" t="str">
        <f>IF('SAIOP Adult ASAM Checklist'!N25=0,"",'SAIOP Adult ASAM Checklist'!N25)</f>
        <v/>
      </c>
      <c r="N12" s="403" t="str">
        <f>IF('SAIOP Adult ASAM Checklist'!O25=0,"",'SAIOP Adult ASAM Checklist'!O25)</f>
        <v/>
      </c>
      <c r="O12" s="393" t="str">
        <f>IF('SAIOP Adult ASAM Checklist'!P25=0,"",'SAIOP Adult ASAM Checklist'!P25)</f>
        <v/>
      </c>
      <c r="P12" s="394" t="str">
        <f>IF('SAIOP Adult ASAM Checklist'!Q25=0,"",'SAIOP Adult ASAM Checklist'!Q25)</f>
        <v/>
      </c>
      <c r="Q12" s="394" t="str">
        <f>IF('SAIOP Adult ASAM Checklist'!R25=0,"",'SAIOP Adult ASAM Checklist'!R25)</f>
        <v/>
      </c>
      <c r="R12" s="394" t="str">
        <f>IF('SAIOP Adult ASAM Checklist'!S25=0,"",'SAIOP Adult ASAM Checklist'!S25)</f>
        <v/>
      </c>
      <c r="S12" s="394" t="str">
        <f>IF('SAIOP Adult ASAM Checklist'!T25=0,"",'SAIOP Adult ASAM Checklist'!T25)</f>
        <v/>
      </c>
      <c r="T12" s="395" t="str">
        <f>IF('SAIOP Adult ASAM Checklist'!U25=0,"",'SAIOP Adult ASAM Checklist'!U25)</f>
        <v/>
      </c>
      <c r="U12" s="393" t="str">
        <f>IF('SAIOP Adult ASAM Checklist'!V25=0,"",'SAIOP Adult ASAM Checklist'!V25)</f>
        <v/>
      </c>
      <c r="V12" s="394" t="str">
        <f>IF('SAIOP Adult ASAM Checklist'!W25=0,"",'SAIOP Adult ASAM Checklist'!W25)</f>
        <v/>
      </c>
      <c r="W12" s="394" t="str">
        <f>IF('SAIOP Adult ASAM Checklist'!X25=0,"",'SAIOP Adult ASAM Checklist'!X25)</f>
        <v/>
      </c>
      <c r="X12" s="394" t="str">
        <f>IF('SAIOP Adult ASAM Checklist'!Y25=0,"",'SAIOP Adult ASAM Checklist'!Y25)</f>
        <v/>
      </c>
      <c r="Y12" s="394" t="str">
        <f>IF('SAIOP Adult ASAM Checklist'!Z25=0,"",'SAIOP Adult ASAM Checklist'!Z25)</f>
        <v/>
      </c>
      <c r="Z12" s="395" t="str">
        <f>IF('SAIOP Adult ASAM Checklist'!AA25=0,"",'SAIOP Adult ASAM Checklist'!AA25)</f>
        <v/>
      </c>
      <c r="AA12" s="404" t="str">
        <f>IF('SAIOP Adult ASAM Checklist'!AB25=0,"",'SAIOP Adult ASAM Checklist'!AB25)</f>
        <v/>
      </c>
      <c r="AB12" s="405" t="str">
        <f>IF('SAIOP Adult ASAM Checklist'!AC25=0,"",'SAIOP Adult ASAM Checklist'!AC25)</f>
        <v/>
      </c>
      <c r="AC12" s="405" t="str">
        <f>IF('SAIOP Adult ASAM Checklist'!AD25=0,"",'SAIOP Adult ASAM Checklist'!AD25)</f>
        <v/>
      </c>
      <c r="AD12" s="405" t="str">
        <f>IF('SAIOP Adult ASAM Checklist'!AE25=0,"",'SAIOP Adult ASAM Checklist'!AE25)</f>
        <v/>
      </c>
      <c r="AE12" s="405" t="str">
        <f>IF('SAIOP Adult ASAM Checklist'!AF25=0,"",'SAIOP Adult ASAM Checklist'!AF25)</f>
        <v/>
      </c>
      <c r="AF12" s="403" t="str">
        <f>IF('SAIOP Adult ASAM Checklist'!AG25=0,"",'SAIOP Adult ASAM Checklist'!AG25)</f>
        <v/>
      </c>
      <c r="AG12" s="404" t="str">
        <f>IF('SAIOP Adult ASAM Checklist'!AH25=0,"",'SAIOP Adult ASAM Checklist'!AH25)</f>
        <v/>
      </c>
      <c r="AH12" s="405" t="str">
        <f>IF('SAIOP Adult ASAM Checklist'!AI25=0,"",'SAIOP Adult ASAM Checklist'!AI25)</f>
        <v/>
      </c>
      <c r="AI12" s="405" t="str">
        <f>IF('SAIOP Adult ASAM Checklist'!AJ25=0,"",'SAIOP Adult ASAM Checklist'!AJ25)</f>
        <v/>
      </c>
      <c r="AJ12" s="405" t="str">
        <f>IF('SAIOP Adult ASAM Checklist'!AK25=0,"",'SAIOP Adult ASAM Checklist'!AK25)</f>
        <v/>
      </c>
      <c r="AK12" s="405" t="str">
        <f>IF('SAIOP Adult ASAM Checklist'!AL25=0,"",'SAIOP Adult ASAM Checklist'!AL25)</f>
        <v/>
      </c>
      <c r="AL12" s="403" t="str">
        <f>IF('SAIOP Adult ASAM Checklist'!AM25=0,"",'SAIOP Adult ASAM Checklist'!AM25)</f>
        <v/>
      </c>
      <c r="AM12" s="393" t="str">
        <f>IF('SAIOP Adult ASAM Checklist'!AN25=0,"",'SAIOP Adult ASAM Checklist'!AN25)</f>
        <v/>
      </c>
      <c r="AN12" s="394" t="str">
        <f>IF('SAIOP Adult ASAM Checklist'!AO25=0,"",'SAIOP Adult ASAM Checklist'!AO25)</f>
        <v/>
      </c>
      <c r="AO12" s="394" t="str">
        <f>IF('SAIOP Adult ASAM Checklist'!AP25=0,"",'SAIOP Adult ASAM Checklist'!AP25)</f>
        <v/>
      </c>
      <c r="AP12" s="394" t="str">
        <f>IF('SAIOP Adult ASAM Checklist'!AQ25=0,"",'SAIOP Adult ASAM Checklist'!AQ25)</f>
        <v/>
      </c>
      <c r="AQ12" s="394" t="str">
        <f>IF('SAIOP Adult ASAM Checklist'!AR25=0,"",'SAIOP Adult ASAM Checklist'!AR25)</f>
        <v/>
      </c>
      <c r="AR12" s="395" t="str">
        <f>IF('SAIOP Adult ASAM Checklist'!AS25=0,"",'SAIOP Adult ASAM Checklist'!AS25)</f>
        <v/>
      </c>
      <c r="AS12" s="393" t="str">
        <f>IF('SAIOP Adult ASAM Checklist'!AT25=0,"",'SAIOP Adult ASAM Checklist'!AT25)</f>
        <v/>
      </c>
      <c r="AT12" s="394" t="str">
        <f>IF('SAIOP Adult ASAM Checklist'!AU25=0,"",'SAIOP Adult ASAM Checklist'!AU25)</f>
        <v/>
      </c>
      <c r="AU12" s="394" t="str">
        <f>IF('SAIOP Adult ASAM Checklist'!AV25=0,"",'SAIOP Adult ASAM Checklist'!AV25)</f>
        <v/>
      </c>
      <c r="AV12" s="394" t="str">
        <f>IF('SAIOP Adult ASAM Checklist'!AW25=0,"",'SAIOP Adult ASAM Checklist'!AW25)</f>
        <v/>
      </c>
      <c r="AW12" s="394" t="str">
        <f>IF('SAIOP Adult ASAM Checklist'!AX25=0,"",'SAIOP Adult ASAM Checklist'!AX25)</f>
        <v/>
      </c>
      <c r="AX12" s="395" t="str">
        <f>IF('SAIOP Adult ASAM Checklist'!AY25=0,"",'SAIOP Adult ASAM Checklist'!AY25)</f>
        <v/>
      </c>
      <c r="AY12" s="393" t="str">
        <f>IF('SAIOP Adult ASAM Checklist'!AZ25=0,"",'SAIOP Adult ASAM Checklist'!AZ25)</f>
        <v/>
      </c>
      <c r="AZ12" s="394" t="str">
        <f>IF('SAIOP Adult ASAM Checklist'!BA25=0,"",'SAIOP Adult ASAM Checklist'!BA25)</f>
        <v/>
      </c>
      <c r="BA12" s="394" t="str">
        <f>IF('SAIOP Adult ASAM Checklist'!BB25=0,"",'SAIOP Adult ASAM Checklist'!BB25)</f>
        <v/>
      </c>
      <c r="BB12" s="394" t="str">
        <f>IF('SAIOP Adult ASAM Checklist'!BC25=0,"",'SAIOP Adult ASAM Checklist'!BC25)</f>
        <v/>
      </c>
      <c r="BC12" s="394" t="str">
        <f>IF('SAIOP Adult ASAM Checklist'!BD25=0,"",'SAIOP Adult ASAM Checklist'!BD25)</f>
        <v/>
      </c>
      <c r="BD12" s="395" t="str">
        <f>IF('SAIOP Adult ASAM Checklist'!BE25=0,"",'SAIOP Adult ASAM Checklist'!BE25)</f>
        <v/>
      </c>
      <c r="BE12" s="393" t="str">
        <f>IF('SAIOP Adult ASAM Checklist'!BF25=0,"",'SAIOP Adult ASAM Checklist'!BF25)</f>
        <v/>
      </c>
      <c r="BF12" s="394" t="str">
        <f>IF('SAIOP Adult ASAM Checklist'!BG25=0,"",'SAIOP Adult ASAM Checklist'!BG25)</f>
        <v/>
      </c>
      <c r="BG12" s="394" t="str">
        <f>IF('SAIOP Adult ASAM Checklist'!BH25=0,"",'SAIOP Adult ASAM Checklist'!BH25)</f>
        <v/>
      </c>
      <c r="BH12" s="394" t="str">
        <f>IF('SAIOP Adult ASAM Checklist'!BI25=0,"",'SAIOP Adult ASAM Checklist'!BI25)</f>
        <v/>
      </c>
      <c r="BI12" s="394" t="str">
        <f>IF('SAIOP Adult ASAM Checklist'!BJ25=0,"",'SAIOP Adult ASAM Checklist'!BJ25)</f>
        <v/>
      </c>
      <c r="BJ12" s="395" t="str">
        <f>IF('SAIOP Adult ASAM Checklist'!BK25=0,"",'SAIOP Adult ASAM Checklist'!BK25)</f>
        <v/>
      </c>
      <c r="BK12" s="393" t="str">
        <f>IF('SAIOP Adult ASAM Checklist'!BL25=0,"",'SAIOP Adult ASAM Checklist'!BL25)</f>
        <v/>
      </c>
      <c r="BL12" s="394" t="str">
        <f>IF('SAIOP Adult ASAM Checklist'!BM25=0,"",'SAIOP Adult ASAM Checklist'!BM25)</f>
        <v/>
      </c>
      <c r="BM12" s="394" t="str">
        <f>IF('SAIOP Adult ASAM Checklist'!BN25=0,"",'SAIOP Adult ASAM Checklist'!BN25)</f>
        <v/>
      </c>
      <c r="BN12" s="394" t="str">
        <f>IF('SAIOP Adult ASAM Checklist'!BO25=0,"",'SAIOP Adult ASAM Checklist'!BO25)</f>
        <v/>
      </c>
      <c r="BO12" s="394" t="str">
        <f>IF('SAIOP Adult ASAM Checklist'!BP25=0,"",'SAIOP Adult ASAM Checklist'!BP25)</f>
        <v/>
      </c>
      <c r="BP12" s="395" t="str">
        <f>IF('SAIOP Adult ASAM Checklist'!BQ25=0,"",'SAIOP Adult ASAM Checklist'!BQ25)</f>
        <v/>
      </c>
      <c r="BQ12" s="393" t="str">
        <f>IF('SAIOP Adult ASAM Checklist'!BR25=0,"",'SAIOP Adult ASAM Checklist'!BR25)</f>
        <v/>
      </c>
      <c r="BR12" s="394" t="str">
        <f>IF('SAIOP Adult ASAM Checklist'!BS25=0,"",'SAIOP Adult ASAM Checklist'!BS25)</f>
        <v/>
      </c>
      <c r="BS12" s="394" t="str">
        <f>IF('SAIOP Adult ASAM Checklist'!BT25=0,"",'SAIOP Adult ASAM Checklist'!BT25)</f>
        <v/>
      </c>
      <c r="BT12" s="394" t="str">
        <f>IF('SAIOP Adult ASAM Checklist'!BU25=0,"",'SAIOP Adult ASAM Checklist'!BU25)</f>
        <v/>
      </c>
      <c r="BU12" s="394" t="str">
        <f>IF('SAIOP Adult ASAM Checklist'!BV25=0,"",'SAIOP Adult ASAM Checklist'!BV25)</f>
        <v/>
      </c>
      <c r="BV12" s="395" t="str">
        <f>IF('SAIOP Adult ASAM Checklist'!BW25=0,"",'SAIOP Adult ASAM Checklist'!BW25)</f>
        <v/>
      </c>
      <c r="BW12" s="393" t="str">
        <f>IF('SAIOP Adult ASAM Checklist'!BX25=0,"",'SAIOP Adult ASAM Checklist'!BX25)</f>
        <v/>
      </c>
      <c r="BX12" s="394" t="str">
        <f>IF('SAIOP Adult ASAM Checklist'!BY25=0,"",'SAIOP Adult ASAM Checklist'!BY25)</f>
        <v/>
      </c>
      <c r="BY12" s="394" t="str">
        <f>IF('SAIOP Adult ASAM Checklist'!BZ25=0,"",'SAIOP Adult ASAM Checklist'!BZ25)</f>
        <v/>
      </c>
      <c r="BZ12" s="394" t="str">
        <f>IF('SAIOP Adult ASAM Checklist'!CA25=0,"",'SAIOP Adult ASAM Checklist'!CA25)</f>
        <v/>
      </c>
      <c r="CA12" s="394" t="str">
        <f>IF('SAIOP Adult ASAM Checklist'!CB25=0,"",'SAIOP Adult ASAM Checklist'!CB25)</f>
        <v/>
      </c>
      <c r="CB12" s="395" t="str">
        <f>IF('SAIOP Adult ASAM Checklist'!CC25=0,"",'SAIOP Adult ASAM Checklist'!CC25)</f>
        <v/>
      </c>
      <c r="CC12" s="393" t="str">
        <f>IF('SAIOP Adult ASAM Checklist'!CD25=0,"",'SAIOP Adult ASAM Checklist'!CD25)</f>
        <v/>
      </c>
      <c r="CD12" s="394" t="str">
        <f>IF('SAIOP Adult ASAM Checklist'!CE25=0,"",'SAIOP Adult ASAM Checklist'!CE25)</f>
        <v/>
      </c>
      <c r="CE12" s="394" t="str">
        <f>IF('SAIOP Adult ASAM Checklist'!CF25=0,"",'SAIOP Adult ASAM Checklist'!CF25)</f>
        <v/>
      </c>
      <c r="CF12" s="394" t="str">
        <f>IF('SAIOP Adult ASAM Checklist'!CG25=0,"",'SAIOP Adult ASAM Checklist'!CG25)</f>
        <v/>
      </c>
      <c r="CG12" s="394" t="str">
        <f>IF('SAIOP Adult ASAM Checklist'!CH25=0,"",'SAIOP Adult ASAM Checklist'!CH25)</f>
        <v/>
      </c>
      <c r="CH12" s="395" t="str">
        <f>IF('SAIOP Adult ASAM Checklist'!CI25=0,"",'SAIOP Adult ASAM Checklist'!CI25)</f>
        <v/>
      </c>
      <c r="CI12" s="393" t="str">
        <f>IF('SAIOP Adult ASAM Checklist'!CJ25=0,"",'SAIOP Adult ASAM Checklist'!CJ25)</f>
        <v/>
      </c>
      <c r="CJ12" s="394" t="str">
        <f>IF('SAIOP Adult ASAM Checklist'!CK25=0,"",'SAIOP Adult ASAM Checklist'!CK25)</f>
        <v/>
      </c>
      <c r="CK12" s="394" t="str">
        <f>IF('SAIOP Adult ASAM Checklist'!CL25=0,"",'SAIOP Adult ASAM Checklist'!CL25)</f>
        <v/>
      </c>
      <c r="CL12" s="394" t="str">
        <f>IF('SAIOP Adult ASAM Checklist'!CM25=0,"",'SAIOP Adult ASAM Checklist'!CM25)</f>
        <v/>
      </c>
      <c r="CM12" s="394" t="str">
        <f>IF('SAIOP Adult ASAM Checklist'!CN25=0,"",'SAIOP Adult ASAM Checklist'!CN25)</f>
        <v/>
      </c>
      <c r="CN12" s="395" t="str">
        <f>IF('SAIOP Adult ASAM Checklist'!CO25=0,"",'SAIOP Adult ASAM Checklist'!CO25)</f>
        <v/>
      </c>
      <c r="CO12" s="387"/>
      <c r="CP12" s="388"/>
      <c r="CQ12" s="389"/>
      <c r="CR12" s="388"/>
      <c r="CS12" s="390"/>
    </row>
    <row r="13" spans="1:97" s="10" customFormat="1" ht="13.9" customHeight="1" thickBot="1">
      <c r="A13" s="199"/>
      <c r="B13" s="51" t="s">
        <v>31</v>
      </c>
      <c r="C13" s="132"/>
      <c r="D13" s="133"/>
      <c r="E13" s="133"/>
      <c r="F13" s="133"/>
      <c r="G13" s="133"/>
      <c r="H13" s="162"/>
      <c r="I13" s="132"/>
      <c r="J13" s="133"/>
      <c r="K13" s="133"/>
      <c r="L13" s="133"/>
      <c r="M13" s="133"/>
      <c r="N13" s="134"/>
      <c r="O13" s="135"/>
      <c r="P13" s="133"/>
      <c r="Q13" s="133"/>
      <c r="R13" s="133"/>
      <c r="S13" s="133"/>
      <c r="T13" s="162"/>
      <c r="U13" s="132"/>
      <c r="V13" s="133"/>
      <c r="W13" s="133"/>
      <c r="X13" s="133"/>
      <c r="Y13" s="133"/>
      <c r="Z13" s="134"/>
      <c r="AA13" s="135"/>
      <c r="AB13" s="133"/>
      <c r="AC13" s="133"/>
      <c r="AD13" s="133"/>
      <c r="AE13" s="133"/>
      <c r="AF13" s="162"/>
      <c r="AG13" s="132"/>
      <c r="AH13" s="133"/>
      <c r="AI13" s="133"/>
      <c r="AJ13" s="133"/>
      <c r="AK13" s="133"/>
      <c r="AL13" s="134"/>
      <c r="AM13" s="135"/>
      <c r="AN13" s="133"/>
      <c r="AO13" s="133"/>
      <c r="AP13" s="133"/>
      <c r="AQ13" s="133"/>
      <c r="AR13" s="162"/>
      <c r="AS13" s="132"/>
      <c r="AT13" s="133"/>
      <c r="AU13" s="133"/>
      <c r="AV13" s="133"/>
      <c r="AW13" s="133"/>
      <c r="AX13" s="134"/>
      <c r="AY13" s="132"/>
      <c r="AZ13" s="133"/>
      <c r="BA13" s="133"/>
      <c r="BB13" s="133"/>
      <c r="BC13" s="133"/>
      <c r="BD13" s="162"/>
      <c r="BE13" s="132"/>
      <c r="BF13" s="133"/>
      <c r="BG13" s="133"/>
      <c r="BH13" s="133"/>
      <c r="BI13" s="133"/>
      <c r="BJ13" s="134"/>
      <c r="BK13" s="132"/>
      <c r="BL13" s="133"/>
      <c r="BM13" s="133"/>
      <c r="BN13" s="133"/>
      <c r="BO13" s="133"/>
      <c r="BP13" s="162"/>
      <c r="BQ13" s="132"/>
      <c r="BR13" s="133"/>
      <c r="BS13" s="133"/>
      <c r="BT13" s="133"/>
      <c r="BU13" s="133"/>
      <c r="BV13" s="134"/>
      <c r="BW13" s="132"/>
      <c r="BX13" s="133"/>
      <c r="BY13" s="133"/>
      <c r="BZ13" s="133"/>
      <c r="CA13" s="133"/>
      <c r="CB13" s="162"/>
      <c r="CC13" s="132"/>
      <c r="CD13" s="133"/>
      <c r="CE13" s="133"/>
      <c r="CF13" s="133"/>
      <c r="CG13" s="133"/>
      <c r="CH13" s="134"/>
      <c r="CI13" s="135"/>
      <c r="CJ13" s="133"/>
      <c r="CK13" s="133"/>
      <c r="CL13" s="133"/>
      <c r="CM13" s="133"/>
      <c r="CN13" s="134"/>
      <c r="CO13" s="52"/>
      <c r="CP13" s="52"/>
      <c r="CQ13" s="52"/>
      <c r="CR13" s="52"/>
      <c r="CS13" s="52"/>
    </row>
    <row r="14" spans="1:97" s="10" customFormat="1" ht="13.9" customHeight="1" thickBot="1">
      <c r="A14" s="199"/>
      <c r="B14" s="51"/>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2"/>
      <c r="CP14" s="52"/>
      <c r="CQ14" s="52"/>
      <c r="CR14" s="52"/>
      <c r="CS14" s="52"/>
    </row>
    <row r="15" spans="1:97" s="10" customFormat="1" ht="13.9" customHeight="1">
      <c r="A15" s="199"/>
      <c r="B15" s="54" t="s">
        <v>32</v>
      </c>
      <c r="C15" s="55">
        <f t="shared" ref="C15:AH15" si="8">COUNTIF(C9:C12,"=Met")</f>
        <v>0</v>
      </c>
      <c r="D15" s="56">
        <f t="shared" si="8"/>
        <v>0</v>
      </c>
      <c r="E15" s="56">
        <f t="shared" si="8"/>
        <v>0</v>
      </c>
      <c r="F15" s="56">
        <f t="shared" si="8"/>
        <v>0</v>
      </c>
      <c r="G15" s="56">
        <f t="shared" si="8"/>
        <v>0</v>
      </c>
      <c r="H15" s="169">
        <f t="shared" si="8"/>
        <v>0</v>
      </c>
      <c r="I15" s="55">
        <f t="shared" si="8"/>
        <v>0</v>
      </c>
      <c r="J15" s="56">
        <f t="shared" si="8"/>
        <v>0</v>
      </c>
      <c r="K15" s="56">
        <f t="shared" si="8"/>
        <v>0</v>
      </c>
      <c r="L15" s="56">
        <f t="shared" si="8"/>
        <v>0</v>
      </c>
      <c r="M15" s="56">
        <f t="shared" si="8"/>
        <v>0</v>
      </c>
      <c r="N15" s="57">
        <f t="shared" si="8"/>
        <v>0</v>
      </c>
      <c r="O15" s="173">
        <f t="shared" si="8"/>
        <v>0</v>
      </c>
      <c r="P15" s="56">
        <f t="shared" si="8"/>
        <v>0</v>
      </c>
      <c r="Q15" s="56">
        <f t="shared" si="8"/>
        <v>0</v>
      </c>
      <c r="R15" s="56">
        <f t="shared" si="8"/>
        <v>0</v>
      </c>
      <c r="S15" s="56">
        <f t="shared" si="8"/>
        <v>0</v>
      </c>
      <c r="T15" s="169">
        <f t="shared" si="8"/>
        <v>0</v>
      </c>
      <c r="U15" s="55">
        <f t="shared" si="8"/>
        <v>0</v>
      </c>
      <c r="V15" s="56">
        <f t="shared" si="8"/>
        <v>0</v>
      </c>
      <c r="W15" s="56">
        <f t="shared" si="8"/>
        <v>0</v>
      </c>
      <c r="X15" s="56">
        <f t="shared" si="8"/>
        <v>0</v>
      </c>
      <c r="Y15" s="56">
        <f t="shared" si="8"/>
        <v>0</v>
      </c>
      <c r="Z15" s="57">
        <f t="shared" si="8"/>
        <v>0</v>
      </c>
      <c r="AA15" s="55">
        <f t="shared" si="8"/>
        <v>0</v>
      </c>
      <c r="AB15" s="56">
        <f t="shared" si="8"/>
        <v>0</v>
      </c>
      <c r="AC15" s="56">
        <f t="shared" si="8"/>
        <v>0</v>
      </c>
      <c r="AD15" s="56">
        <f t="shared" si="8"/>
        <v>0</v>
      </c>
      <c r="AE15" s="56">
        <f t="shared" si="8"/>
        <v>0</v>
      </c>
      <c r="AF15" s="169">
        <f t="shared" si="8"/>
        <v>0</v>
      </c>
      <c r="AG15" s="55">
        <f t="shared" si="8"/>
        <v>0</v>
      </c>
      <c r="AH15" s="56">
        <f t="shared" si="8"/>
        <v>0</v>
      </c>
      <c r="AI15" s="56">
        <f t="shared" ref="AI15:BN15" si="9">COUNTIF(AI9:AI12,"=Met")</f>
        <v>0</v>
      </c>
      <c r="AJ15" s="56">
        <f t="shared" si="9"/>
        <v>0</v>
      </c>
      <c r="AK15" s="56">
        <f t="shared" si="9"/>
        <v>0</v>
      </c>
      <c r="AL15" s="57">
        <f t="shared" si="9"/>
        <v>0</v>
      </c>
      <c r="AM15" s="173">
        <f t="shared" si="9"/>
        <v>0</v>
      </c>
      <c r="AN15" s="56">
        <f t="shared" si="9"/>
        <v>0</v>
      </c>
      <c r="AO15" s="56">
        <f t="shared" si="9"/>
        <v>0</v>
      </c>
      <c r="AP15" s="56">
        <f t="shared" si="9"/>
        <v>0</v>
      </c>
      <c r="AQ15" s="56">
        <f t="shared" si="9"/>
        <v>0</v>
      </c>
      <c r="AR15" s="169">
        <f t="shared" si="9"/>
        <v>0</v>
      </c>
      <c r="AS15" s="55">
        <f t="shared" si="9"/>
        <v>0</v>
      </c>
      <c r="AT15" s="56">
        <f t="shared" si="9"/>
        <v>0</v>
      </c>
      <c r="AU15" s="56">
        <f t="shared" si="9"/>
        <v>0</v>
      </c>
      <c r="AV15" s="56">
        <f t="shared" si="9"/>
        <v>0</v>
      </c>
      <c r="AW15" s="56">
        <f t="shared" si="9"/>
        <v>0</v>
      </c>
      <c r="AX15" s="57">
        <f t="shared" si="9"/>
        <v>0</v>
      </c>
      <c r="AY15" s="55">
        <f t="shared" si="9"/>
        <v>0</v>
      </c>
      <c r="AZ15" s="56">
        <f t="shared" si="9"/>
        <v>0</v>
      </c>
      <c r="BA15" s="56">
        <f t="shared" si="9"/>
        <v>0</v>
      </c>
      <c r="BB15" s="56">
        <f t="shared" si="9"/>
        <v>0</v>
      </c>
      <c r="BC15" s="56">
        <f t="shared" si="9"/>
        <v>0</v>
      </c>
      <c r="BD15" s="169">
        <f t="shared" si="9"/>
        <v>0</v>
      </c>
      <c r="BE15" s="55">
        <f t="shared" si="9"/>
        <v>0</v>
      </c>
      <c r="BF15" s="56">
        <f t="shared" si="9"/>
        <v>0</v>
      </c>
      <c r="BG15" s="56">
        <f t="shared" si="9"/>
        <v>0</v>
      </c>
      <c r="BH15" s="56">
        <f t="shared" si="9"/>
        <v>0</v>
      </c>
      <c r="BI15" s="56">
        <f t="shared" si="9"/>
        <v>0</v>
      </c>
      <c r="BJ15" s="57">
        <f t="shared" si="9"/>
        <v>0</v>
      </c>
      <c r="BK15" s="173">
        <f t="shared" si="9"/>
        <v>0</v>
      </c>
      <c r="BL15" s="56">
        <f t="shared" si="9"/>
        <v>0</v>
      </c>
      <c r="BM15" s="56">
        <f t="shared" si="9"/>
        <v>0</v>
      </c>
      <c r="BN15" s="56">
        <f t="shared" si="9"/>
        <v>0</v>
      </c>
      <c r="BO15" s="56">
        <f t="shared" ref="BO15:CN15" si="10">COUNTIF(BO9:BO12,"=Met")</f>
        <v>0</v>
      </c>
      <c r="BP15" s="169">
        <f t="shared" si="10"/>
        <v>0</v>
      </c>
      <c r="BQ15" s="55">
        <f t="shared" si="10"/>
        <v>0</v>
      </c>
      <c r="BR15" s="56">
        <f t="shared" si="10"/>
        <v>0</v>
      </c>
      <c r="BS15" s="56">
        <f t="shared" si="10"/>
        <v>0</v>
      </c>
      <c r="BT15" s="56">
        <f t="shared" si="10"/>
        <v>0</v>
      </c>
      <c r="BU15" s="56">
        <f t="shared" si="10"/>
        <v>0</v>
      </c>
      <c r="BV15" s="57">
        <f t="shared" si="10"/>
        <v>0</v>
      </c>
      <c r="BW15" s="173">
        <f t="shared" si="10"/>
        <v>0</v>
      </c>
      <c r="BX15" s="56">
        <f t="shared" si="10"/>
        <v>0</v>
      </c>
      <c r="BY15" s="56">
        <f t="shared" si="10"/>
        <v>0</v>
      </c>
      <c r="BZ15" s="56">
        <f t="shared" si="10"/>
        <v>0</v>
      </c>
      <c r="CA15" s="56">
        <f t="shared" si="10"/>
        <v>0</v>
      </c>
      <c r="CB15" s="169">
        <f t="shared" si="10"/>
        <v>0</v>
      </c>
      <c r="CC15" s="55">
        <f t="shared" si="10"/>
        <v>0</v>
      </c>
      <c r="CD15" s="56">
        <f t="shared" si="10"/>
        <v>0</v>
      </c>
      <c r="CE15" s="56">
        <f t="shared" si="10"/>
        <v>0</v>
      </c>
      <c r="CF15" s="56">
        <f t="shared" si="10"/>
        <v>0</v>
      </c>
      <c r="CG15" s="56">
        <f t="shared" si="10"/>
        <v>0</v>
      </c>
      <c r="CH15" s="57">
        <f t="shared" si="10"/>
        <v>0</v>
      </c>
      <c r="CI15" s="173">
        <f t="shared" si="10"/>
        <v>0</v>
      </c>
      <c r="CJ15" s="56">
        <f t="shared" si="10"/>
        <v>0</v>
      </c>
      <c r="CK15" s="56">
        <f t="shared" si="10"/>
        <v>0</v>
      </c>
      <c r="CL15" s="56">
        <f t="shared" si="10"/>
        <v>0</v>
      </c>
      <c r="CM15" s="56">
        <f t="shared" si="10"/>
        <v>0</v>
      </c>
      <c r="CN15" s="56">
        <f t="shared" si="10"/>
        <v>0</v>
      </c>
      <c r="CO15" s="58"/>
      <c r="CP15" s="59"/>
      <c r="CQ15" s="59"/>
      <c r="CR15" s="59"/>
      <c r="CS15" s="59"/>
    </row>
    <row r="16" spans="1:97" s="10" customFormat="1" ht="13.9" customHeight="1">
      <c r="A16" s="199"/>
      <c r="B16" s="54" t="s">
        <v>33</v>
      </c>
      <c r="C16" s="60">
        <f t="shared" ref="C16:CL16" si="11">IF(SUM(C15,C17)=0,0,C15/SUM(C15,C17))</f>
        <v>0</v>
      </c>
      <c r="D16" s="61">
        <f t="shared" si="11"/>
        <v>0</v>
      </c>
      <c r="E16" s="61">
        <f t="shared" si="11"/>
        <v>0</v>
      </c>
      <c r="F16" s="61">
        <f t="shared" si="11"/>
        <v>0</v>
      </c>
      <c r="G16" s="61">
        <f t="shared" si="11"/>
        <v>0</v>
      </c>
      <c r="H16" s="170">
        <f t="shared" si="11"/>
        <v>0</v>
      </c>
      <c r="I16" s="60">
        <f t="shared" si="11"/>
        <v>0</v>
      </c>
      <c r="J16" s="61">
        <f t="shared" si="11"/>
        <v>0</v>
      </c>
      <c r="K16" s="61">
        <f t="shared" si="11"/>
        <v>0</v>
      </c>
      <c r="L16" s="61">
        <f t="shared" si="11"/>
        <v>0</v>
      </c>
      <c r="M16" s="61">
        <f t="shared" si="11"/>
        <v>0</v>
      </c>
      <c r="N16" s="62">
        <f t="shared" si="11"/>
        <v>0</v>
      </c>
      <c r="O16" s="174">
        <f t="shared" si="11"/>
        <v>0</v>
      </c>
      <c r="P16" s="61">
        <f t="shared" si="11"/>
        <v>0</v>
      </c>
      <c r="Q16" s="61">
        <f t="shared" si="11"/>
        <v>0</v>
      </c>
      <c r="R16" s="61">
        <f t="shared" si="11"/>
        <v>0</v>
      </c>
      <c r="S16" s="61">
        <f t="shared" si="11"/>
        <v>0</v>
      </c>
      <c r="T16" s="170">
        <f t="shared" si="11"/>
        <v>0</v>
      </c>
      <c r="U16" s="60">
        <f t="shared" si="11"/>
        <v>0</v>
      </c>
      <c r="V16" s="61">
        <f t="shared" si="11"/>
        <v>0</v>
      </c>
      <c r="W16" s="61">
        <f t="shared" si="11"/>
        <v>0</v>
      </c>
      <c r="X16" s="61">
        <f t="shared" si="11"/>
        <v>0</v>
      </c>
      <c r="Y16" s="61">
        <f t="shared" si="11"/>
        <v>0</v>
      </c>
      <c r="Z16" s="62">
        <f t="shared" si="11"/>
        <v>0</v>
      </c>
      <c r="AA16" s="60">
        <f t="shared" si="11"/>
        <v>0</v>
      </c>
      <c r="AB16" s="61">
        <f t="shared" si="11"/>
        <v>0</v>
      </c>
      <c r="AC16" s="61">
        <f t="shared" si="11"/>
        <v>0</v>
      </c>
      <c r="AD16" s="61">
        <f t="shared" si="11"/>
        <v>0</v>
      </c>
      <c r="AE16" s="61">
        <f t="shared" si="11"/>
        <v>0</v>
      </c>
      <c r="AF16" s="170">
        <f t="shared" si="11"/>
        <v>0</v>
      </c>
      <c r="AG16" s="60">
        <f t="shared" si="11"/>
        <v>0</v>
      </c>
      <c r="AH16" s="61">
        <f t="shared" si="11"/>
        <v>0</v>
      </c>
      <c r="AI16" s="61">
        <f t="shared" si="11"/>
        <v>0</v>
      </c>
      <c r="AJ16" s="61">
        <f t="shared" si="11"/>
        <v>0</v>
      </c>
      <c r="AK16" s="61">
        <f t="shared" si="11"/>
        <v>0</v>
      </c>
      <c r="AL16" s="62">
        <f t="shared" si="11"/>
        <v>0</v>
      </c>
      <c r="AM16" s="174">
        <f t="shared" si="11"/>
        <v>0</v>
      </c>
      <c r="AN16" s="61">
        <f t="shared" si="11"/>
        <v>0</v>
      </c>
      <c r="AO16" s="61">
        <f t="shared" si="11"/>
        <v>0</v>
      </c>
      <c r="AP16" s="61">
        <f t="shared" si="11"/>
        <v>0</v>
      </c>
      <c r="AQ16" s="61">
        <f t="shared" si="11"/>
        <v>0</v>
      </c>
      <c r="AR16" s="170">
        <f t="shared" si="11"/>
        <v>0</v>
      </c>
      <c r="AS16" s="60">
        <f t="shared" si="11"/>
        <v>0</v>
      </c>
      <c r="AT16" s="61">
        <f t="shared" si="11"/>
        <v>0</v>
      </c>
      <c r="AU16" s="61">
        <f t="shared" si="11"/>
        <v>0</v>
      </c>
      <c r="AV16" s="61">
        <f t="shared" si="11"/>
        <v>0</v>
      </c>
      <c r="AW16" s="61">
        <f t="shared" si="11"/>
        <v>0</v>
      </c>
      <c r="AX16" s="62">
        <f t="shared" si="11"/>
        <v>0</v>
      </c>
      <c r="AY16" s="60">
        <f t="shared" si="11"/>
        <v>0</v>
      </c>
      <c r="AZ16" s="61">
        <f t="shared" si="11"/>
        <v>0</v>
      </c>
      <c r="BA16" s="61">
        <f t="shared" si="11"/>
        <v>0</v>
      </c>
      <c r="BB16" s="61">
        <f t="shared" si="11"/>
        <v>0</v>
      </c>
      <c r="BC16" s="61">
        <f t="shared" si="11"/>
        <v>0</v>
      </c>
      <c r="BD16" s="170">
        <f t="shared" si="11"/>
        <v>0</v>
      </c>
      <c r="BE16" s="60">
        <f t="shared" si="11"/>
        <v>0</v>
      </c>
      <c r="BF16" s="61">
        <f t="shared" si="11"/>
        <v>0</v>
      </c>
      <c r="BG16" s="61">
        <f t="shared" si="11"/>
        <v>0</v>
      </c>
      <c r="BH16" s="61">
        <f t="shared" si="11"/>
        <v>0</v>
      </c>
      <c r="BI16" s="61">
        <f t="shared" si="11"/>
        <v>0</v>
      </c>
      <c r="BJ16" s="62">
        <f t="shared" si="11"/>
        <v>0</v>
      </c>
      <c r="BK16" s="174">
        <f t="shared" si="11"/>
        <v>0</v>
      </c>
      <c r="BL16" s="61">
        <f t="shared" si="11"/>
        <v>0</v>
      </c>
      <c r="BM16" s="61">
        <f t="shared" si="11"/>
        <v>0</v>
      </c>
      <c r="BN16" s="61">
        <f t="shared" si="11"/>
        <v>0</v>
      </c>
      <c r="BO16" s="61">
        <f t="shared" si="11"/>
        <v>0</v>
      </c>
      <c r="BP16" s="170">
        <f t="shared" si="11"/>
        <v>0</v>
      </c>
      <c r="BQ16" s="60">
        <f t="shared" si="11"/>
        <v>0</v>
      </c>
      <c r="BR16" s="61">
        <f t="shared" si="11"/>
        <v>0</v>
      </c>
      <c r="BS16" s="61">
        <f t="shared" si="11"/>
        <v>0</v>
      </c>
      <c r="BT16" s="61">
        <f t="shared" si="11"/>
        <v>0</v>
      </c>
      <c r="BU16" s="61">
        <f t="shared" si="11"/>
        <v>0</v>
      </c>
      <c r="BV16" s="62">
        <f t="shared" si="11"/>
        <v>0</v>
      </c>
      <c r="BW16" s="174">
        <f t="shared" si="11"/>
        <v>0</v>
      </c>
      <c r="BX16" s="61">
        <f t="shared" si="11"/>
        <v>0</v>
      </c>
      <c r="BY16" s="61">
        <f t="shared" si="11"/>
        <v>0</v>
      </c>
      <c r="BZ16" s="61">
        <f t="shared" si="11"/>
        <v>0</v>
      </c>
      <c r="CA16" s="61">
        <f t="shared" si="11"/>
        <v>0</v>
      </c>
      <c r="CB16" s="170">
        <f t="shared" si="11"/>
        <v>0</v>
      </c>
      <c r="CC16" s="60">
        <f t="shared" si="11"/>
        <v>0</v>
      </c>
      <c r="CD16" s="61">
        <f t="shared" si="11"/>
        <v>0</v>
      </c>
      <c r="CE16" s="61">
        <f t="shared" si="11"/>
        <v>0</v>
      </c>
      <c r="CF16" s="61">
        <f t="shared" si="11"/>
        <v>0</v>
      </c>
      <c r="CG16" s="61">
        <f t="shared" si="11"/>
        <v>0</v>
      </c>
      <c r="CH16" s="62">
        <f t="shared" si="11"/>
        <v>0</v>
      </c>
      <c r="CI16" s="174">
        <f t="shared" si="11"/>
        <v>0</v>
      </c>
      <c r="CJ16" s="61">
        <f t="shared" si="11"/>
        <v>0</v>
      </c>
      <c r="CK16" s="61">
        <f t="shared" si="11"/>
        <v>0</v>
      </c>
      <c r="CL16" s="61">
        <f t="shared" si="11"/>
        <v>0</v>
      </c>
      <c r="CM16" s="61">
        <f t="shared" ref="CM16:CN16" si="12">IF(SUM(CM15,CM17)=0,0,CM15/SUM(CM15,CM17))</f>
        <v>0</v>
      </c>
      <c r="CN16" s="61">
        <f t="shared" si="12"/>
        <v>0</v>
      </c>
      <c r="CO16" s="58"/>
      <c r="CP16" s="59"/>
      <c r="CQ16" s="59"/>
      <c r="CR16" s="59"/>
      <c r="CS16" s="59"/>
    </row>
    <row r="17" spans="1:97" s="10" customFormat="1" ht="13.9" customHeight="1">
      <c r="A17" s="199"/>
      <c r="B17" s="54" t="s">
        <v>34</v>
      </c>
      <c r="C17" s="63">
        <f t="shared" ref="C17:AH17" si="13">COUNTIF(C9:C12,"=Not Met")</f>
        <v>0</v>
      </c>
      <c r="D17" s="64">
        <f t="shared" si="13"/>
        <v>0</v>
      </c>
      <c r="E17" s="64">
        <f t="shared" si="13"/>
        <v>0</v>
      </c>
      <c r="F17" s="64">
        <f t="shared" si="13"/>
        <v>0</v>
      </c>
      <c r="G17" s="64">
        <f t="shared" si="13"/>
        <v>0</v>
      </c>
      <c r="H17" s="171">
        <f t="shared" si="13"/>
        <v>0</v>
      </c>
      <c r="I17" s="63">
        <f t="shared" si="13"/>
        <v>0</v>
      </c>
      <c r="J17" s="64">
        <f t="shared" si="13"/>
        <v>0</v>
      </c>
      <c r="K17" s="64">
        <f t="shared" si="13"/>
        <v>0</v>
      </c>
      <c r="L17" s="64">
        <f t="shared" si="13"/>
        <v>0</v>
      </c>
      <c r="M17" s="64">
        <f t="shared" si="13"/>
        <v>0</v>
      </c>
      <c r="N17" s="65">
        <f t="shared" si="13"/>
        <v>0</v>
      </c>
      <c r="O17" s="175">
        <f t="shared" si="13"/>
        <v>0</v>
      </c>
      <c r="P17" s="64">
        <f t="shared" si="13"/>
        <v>0</v>
      </c>
      <c r="Q17" s="64">
        <f t="shared" si="13"/>
        <v>0</v>
      </c>
      <c r="R17" s="64">
        <f t="shared" si="13"/>
        <v>0</v>
      </c>
      <c r="S17" s="64">
        <f t="shared" si="13"/>
        <v>0</v>
      </c>
      <c r="T17" s="171">
        <f t="shared" si="13"/>
        <v>0</v>
      </c>
      <c r="U17" s="63">
        <f t="shared" si="13"/>
        <v>0</v>
      </c>
      <c r="V17" s="64">
        <f t="shared" si="13"/>
        <v>0</v>
      </c>
      <c r="W17" s="64">
        <f t="shared" si="13"/>
        <v>0</v>
      </c>
      <c r="X17" s="64">
        <f t="shared" si="13"/>
        <v>0</v>
      </c>
      <c r="Y17" s="64">
        <f t="shared" si="13"/>
        <v>0</v>
      </c>
      <c r="Z17" s="65">
        <f t="shared" si="13"/>
        <v>0</v>
      </c>
      <c r="AA17" s="63">
        <f t="shared" si="13"/>
        <v>0</v>
      </c>
      <c r="AB17" s="64">
        <f t="shared" si="13"/>
        <v>0</v>
      </c>
      <c r="AC17" s="64">
        <f t="shared" si="13"/>
        <v>0</v>
      </c>
      <c r="AD17" s="64">
        <f t="shared" si="13"/>
        <v>0</v>
      </c>
      <c r="AE17" s="64">
        <f t="shared" si="13"/>
        <v>0</v>
      </c>
      <c r="AF17" s="171">
        <f t="shared" si="13"/>
        <v>0</v>
      </c>
      <c r="AG17" s="63">
        <f t="shared" si="13"/>
        <v>0</v>
      </c>
      <c r="AH17" s="64">
        <f t="shared" si="13"/>
        <v>0</v>
      </c>
      <c r="AI17" s="64">
        <f t="shared" ref="AI17:BN17" si="14">COUNTIF(AI9:AI12,"=Not Met")</f>
        <v>0</v>
      </c>
      <c r="AJ17" s="64">
        <f t="shared" si="14"/>
        <v>0</v>
      </c>
      <c r="AK17" s="64">
        <f t="shared" si="14"/>
        <v>0</v>
      </c>
      <c r="AL17" s="65">
        <f t="shared" si="14"/>
        <v>0</v>
      </c>
      <c r="AM17" s="175">
        <f t="shared" si="14"/>
        <v>0</v>
      </c>
      <c r="AN17" s="64">
        <f t="shared" si="14"/>
        <v>0</v>
      </c>
      <c r="AO17" s="64">
        <f t="shared" si="14"/>
        <v>0</v>
      </c>
      <c r="AP17" s="64">
        <f t="shared" si="14"/>
        <v>0</v>
      </c>
      <c r="AQ17" s="64">
        <f t="shared" si="14"/>
        <v>0</v>
      </c>
      <c r="AR17" s="171">
        <f t="shared" si="14"/>
        <v>0</v>
      </c>
      <c r="AS17" s="63">
        <f t="shared" si="14"/>
        <v>0</v>
      </c>
      <c r="AT17" s="64">
        <f t="shared" si="14"/>
        <v>0</v>
      </c>
      <c r="AU17" s="64">
        <f t="shared" si="14"/>
        <v>0</v>
      </c>
      <c r="AV17" s="64">
        <f t="shared" si="14"/>
        <v>0</v>
      </c>
      <c r="AW17" s="64">
        <f t="shared" si="14"/>
        <v>0</v>
      </c>
      <c r="AX17" s="65">
        <f t="shared" si="14"/>
        <v>0</v>
      </c>
      <c r="AY17" s="63">
        <f t="shared" si="14"/>
        <v>0</v>
      </c>
      <c r="AZ17" s="64">
        <f t="shared" si="14"/>
        <v>0</v>
      </c>
      <c r="BA17" s="64">
        <f t="shared" si="14"/>
        <v>0</v>
      </c>
      <c r="BB17" s="64">
        <f t="shared" si="14"/>
        <v>0</v>
      </c>
      <c r="BC17" s="64">
        <f t="shared" si="14"/>
        <v>0</v>
      </c>
      <c r="BD17" s="171">
        <f t="shared" si="14"/>
        <v>0</v>
      </c>
      <c r="BE17" s="63">
        <f t="shared" si="14"/>
        <v>0</v>
      </c>
      <c r="BF17" s="64">
        <f t="shared" si="14"/>
        <v>0</v>
      </c>
      <c r="BG17" s="64">
        <f t="shared" si="14"/>
        <v>0</v>
      </c>
      <c r="BH17" s="64">
        <f t="shared" si="14"/>
        <v>0</v>
      </c>
      <c r="BI17" s="64">
        <f t="shared" si="14"/>
        <v>0</v>
      </c>
      <c r="BJ17" s="65">
        <f t="shared" si="14"/>
        <v>0</v>
      </c>
      <c r="BK17" s="175">
        <f t="shared" si="14"/>
        <v>0</v>
      </c>
      <c r="BL17" s="64">
        <f t="shared" si="14"/>
        <v>0</v>
      </c>
      <c r="BM17" s="64">
        <f t="shared" si="14"/>
        <v>0</v>
      </c>
      <c r="BN17" s="64">
        <f t="shared" si="14"/>
        <v>0</v>
      </c>
      <c r="BO17" s="64">
        <f t="shared" ref="BO17:CN17" si="15">COUNTIF(BO9:BO12,"=Not Met")</f>
        <v>0</v>
      </c>
      <c r="BP17" s="171">
        <f t="shared" si="15"/>
        <v>0</v>
      </c>
      <c r="BQ17" s="63">
        <f t="shared" si="15"/>
        <v>0</v>
      </c>
      <c r="BR17" s="64">
        <f t="shared" si="15"/>
        <v>0</v>
      </c>
      <c r="BS17" s="64">
        <f t="shared" si="15"/>
        <v>0</v>
      </c>
      <c r="BT17" s="64">
        <f t="shared" si="15"/>
        <v>0</v>
      </c>
      <c r="BU17" s="64">
        <f t="shared" si="15"/>
        <v>0</v>
      </c>
      <c r="BV17" s="65">
        <f t="shared" si="15"/>
        <v>0</v>
      </c>
      <c r="BW17" s="175">
        <f t="shared" si="15"/>
        <v>0</v>
      </c>
      <c r="BX17" s="64">
        <f t="shared" si="15"/>
        <v>0</v>
      </c>
      <c r="BY17" s="64">
        <f t="shared" si="15"/>
        <v>0</v>
      </c>
      <c r="BZ17" s="64">
        <f t="shared" si="15"/>
        <v>0</v>
      </c>
      <c r="CA17" s="64">
        <f t="shared" si="15"/>
        <v>0</v>
      </c>
      <c r="CB17" s="171">
        <f t="shared" si="15"/>
        <v>0</v>
      </c>
      <c r="CC17" s="63">
        <f t="shared" si="15"/>
        <v>0</v>
      </c>
      <c r="CD17" s="64">
        <f t="shared" si="15"/>
        <v>0</v>
      </c>
      <c r="CE17" s="64">
        <f t="shared" si="15"/>
        <v>0</v>
      </c>
      <c r="CF17" s="64">
        <f t="shared" si="15"/>
        <v>0</v>
      </c>
      <c r="CG17" s="64">
        <f t="shared" si="15"/>
        <v>0</v>
      </c>
      <c r="CH17" s="65">
        <f t="shared" si="15"/>
        <v>0</v>
      </c>
      <c r="CI17" s="175">
        <f t="shared" si="15"/>
        <v>0</v>
      </c>
      <c r="CJ17" s="64">
        <f t="shared" si="15"/>
        <v>0</v>
      </c>
      <c r="CK17" s="64">
        <f t="shared" si="15"/>
        <v>0</v>
      </c>
      <c r="CL17" s="64">
        <f t="shared" si="15"/>
        <v>0</v>
      </c>
      <c r="CM17" s="64">
        <f t="shared" si="15"/>
        <v>0</v>
      </c>
      <c r="CN17" s="64">
        <f t="shared" si="15"/>
        <v>0</v>
      </c>
      <c r="CO17" s="58"/>
      <c r="CP17" s="59"/>
      <c r="CQ17" s="59"/>
      <c r="CR17" s="59"/>
      <c r="CS17" s="59"/>
    </row>
    <row r="18" spans="1:97" s="10" customFormat="1" ht="13.9" customHeight="1">
      <c r="A18" s="199"/>
      <c r="B18" s="54" t="s">
        <v>35</v>
      </c>
      <c r="C18" s="60">
        <f t="shared" ref="C18:CL18" si="16">IF(SUM(C15,C17)=0,0,C17/SUM(C15,C17))</f>
        <v>0</v>
      </c>
      <c r="D18" s="61">
        <f t="shared" si="16"/>
        <v>0</v>
      </c>
      <c r="E18" s="61">
        <f t="shared" si="16"/>
        <v>0</v>
      </c>
      <c r="F18" s="61">
        <f t="shared" si="16"/>
        <v>0</v>
      </c>
      <c r="G18" s="61">
        <f t="shared" si="16"/>
        <v>0</v>
      </c>
      <c r="H18" s="170">
        <f t="shared" si="16"/>
        <v>0</v>
      </c>
      <c r="I18" s="60">
        <f t="shared" si="16"/>
        <v>0</v>
      </c>
      <c r="J18" s="61">
        <f t="shared" si="16"/>
        <v>0</v>
      </c>
      <c r="K18" s="61">
        <f t="shared" si="16"/>
        <v>0</v>
      </c>
      <c r="L18" s="61">
        <f t="shared" si="16"/>
        <v>0</v>
      </c>
      <c r="M18" s="61">
        <f t="shared" si="16"/>
        <v>0</v>
      </c>
      <c r="N18" s="62">
        <f t="shared" si="16"/>
        <v>0</v>
      </c>
      <c r="O18" s="174">
        <f t="shared" si="16"/>
        <v>0</v>
      </c>
      <c r="P18" s="61">
        <f t="shared" si="16"/>
        <v>0</v>
      </c>
      <c r="Q18" s="61">
        <f t="shared" si="16"/>
        <v>0</v>
      </c>
      <c r="R18" s="61">
        <f t="shared" si="16"/>
        <v>0</v>
      </c>
      <c r="S18" s="61">
        <f t="shared" si="16"/>
        <v>0</v>
      </c>
      <c r="T18" s="170">
        <f t="shared" si="16"/>
        <v>0</v>
      </c>
      <c r="U18" s="60">
        <f t="shared" si="16"/>
        <v>0</v>
      </c>
      <c r="V18" s="61">
        <f t="shared" si="16"/>
        <v>0</v>
      </c>
      <c r="W18" s="61">
        <f t="shared" si="16"/>
        <v>0</v>
      </c>
      <c r="X18" s="61">
        <f t="shared" si="16"/>
        <v>0</v>
      </c>
      <c r="Y18" s="61">
        <f t="shared" si="16"/>
        <v>0</v>
      </c>
      <c r="Z18" s="62">
        <f t="shared" si="16"/>
        <v>0</v>
      </c>
      <c r="AA18" s="60">
        <f t="shared" si="16"/>
        <v>0</v>
      </c>
      <c r="AB18" s="61">
        <f t="shared" si="16"/>
        <v>0</v>
      </c>
      <c r="AC18" s="61">
        <f t="shared" si="16"/>
        <v>0</v>
      </c>
      <c r="AD18" s="61">
        <f t="shared" si="16"/>
        <v>0</v>
      </c>
      <c r="AE18" s="61">
        <f t="shared" si="16"/>
        <v>0</v>
      </c>
      <c r="AF18" s="170">
        <f t="shared" si="16"/>
        <v>0</v>
      </c>
      <c r="AG18" s="60">
        <f t="shared" si="16"/>
        <v>0</v>
      </c>
      <c r="AH18" s="61">
        <f t="shared" si="16"/>
        <v>0</v>
      </c>
      <c r="AI18" s="61">
        <f t="shared" si="16"/>
        <v>0</v>
      </c>
      <c r="AJ18" s="61">
        <f t="shared" si="16"/>
        <v>0</v>
      </c>
      <c r="AK18" s="61">
        <f t="shared" si="16"/>
        <v>0</v>
      </c>
      <c r="AL18" s="62">
        <f t="shared" si="16"/>
        <v>0</v>
      </c>
      <c r="AM18" s="174">
        <f t="shared" si="16"/>
        <v>0</v>
      </c>
      <c r="AN18" s="61">
        <f t="shared" si="16"/>
        <v>0</v>
      </c>
      <c r="AO18" s="61">
        <f t="shared" si="16"/>
        <v>0</v>
      </c>
      <c r="AP18" s="61">
        <f t="shared" si="16"/>
        <v>0</v>
      </c>
      <c r="AQ18" s="61">
        <f t="shared" si="16"/>
        <v>0</v>
      </c>
      <c r="AR18" s="170">
        <f t="shared" si="16"/>
        <v>0</v>
      </c>
      <c r="AS18" s="60">
        <f t="shared" si="16"/>
        <v>0</v>
      </c>
      <c r="AT18" s="61">
        <f t="shared" si="16"/>
        <v>0</v>
      </c>
      <c r="AU18" s="61">
        <f t="shared" si="16"/>
        <v>0</v>
      </c>
      <c r="AV18" s="61">
        <f t="shared" si="16"/>
        <v>0</v>
      </c>
      <c r="AW18" s="61">
        <f t="shared" si="16"/>
        <v>0</v>
      </c>
      <c r="AX18" s="62">
        <f t="shared" si="16"/>
        <v>0</v>
      </c>
      <c r="AY18" s="60">
        <f t="shared" si="16"/>
        <v>0</v>
      </c>
      <c r="AZ18" s="61">
        <f t="shared" si="16"/>
        <v>0</v>
      </c>
      <c r="BA18" s="61">
        <f t="shared" si="16"/>
        <v>0</v>
      </c>
      <c r="BB18" s="61">
        <f t="shared" si="16"/>
        <v>0</v>
      </c>
      <c r="BC18" s="61">
        <f t="shared" si="16"/>
        <v>0</v>
      </c>
      <c r="BD18" s="170">
        <f t="shared" si="16"/>
        <v>0</v>
      </c>
      <c r="BE18" s="60">
        <f t="shared" si="16"/>
        <v>0</v>
      </c>
      <c r="BF18" s="61">
        <f t="shared" si="16"/>
        <v>0</v>
      </c>
      <c r="BG18" s="61">
        <f t="shared" si="16"/>
        <v>0</v>
      </c>
      <c r="BH18" s="61">
        <f t="shared" si="16"/>
        <v>0</v>
      </c>
      <c r="BI18" s="61">
        <f t="shared" si="16"/>
        <v>0</v>
      </c>
      <c r="BJ18" s="62">
        <f t="shared" si="16"/>
        <v>0</v>
      </c>
      <c r="BK18" s="174">
        <f t="shared" si="16"/>
        <v>0</v>
      </c>
      <c r="BL18" s="61">
        <f t="shared" si="16"/>
        <v>0</v>
      </c>
      <c r="BM18" s="61">
        <f t="shared" si="16"/>
        <v>0</v>
      </c>
      <c r="BN18" s="61">
        <f t="shared" si="16"/>
        <v>0</v>
      </c>
      <c r="BO18" s="61">
        <f t="shared" si="16"/>
        <v>0</v>
      </c>
      <c r="BP18" s="170">
        <f t="shared" si="16"/>
        <v>0</v>
      </c>
      <c r="BQ18" s="60">
        <f t="shared" si="16"/>
        <v>0</v>
      </c>
      <c r="BR18" s="61">
        <f t="shared" si="16"/>
        <v>0</v>
      </c>
      <c r="BS18" s="61">
        <f t="shared" si="16"/>
        <v>0</v>
      </c>
      <c r="BT18" s="61">
        <f t="shared" si="16"/>
        <v>0</v>
      </c>
      <c r="BU18" s="61">
        <f t="shared" si="16"/>
        <v>0</v>
      </c>
      <c r="BV18" s="62">
        <f t="shared" si="16"/>
        <v>0</v>
      </c>
      <c r="BW18" s="174">
        <f t="shared" si="16"/>
        <v>0</v>
      </c>
      <c r="BX18" s="61">
        <f t="shared" si="16"/>
        <v>0</v>
      </c>
      <c r="BY18" s="61">
        <f t="shared" si="16"/>
        <v>0</v>
      </c>
      <c r="BZ18" s="61">
        <f t="shared" si="16"/>
        <v>0</v>
      </c>
      <c r="CA18" s="61">
        <f t="shared" si="16"/>
        <v>0</v>
      </c>
      <c r="CB18" s="170">
        <f t="shared" si="16"/>
        <v>0</v>
      </c>
      <c r="CC18" s="60">
        <f t="shared" si="16"/>
        <v>0</v>
      </c>
      <c r="CD18" s="61">
        <f t="shared" si="16"/>
        <v>0</v>
      </c>
      <c r="CE18" s="61">
        <f t="shared" si="16"/>
        <v>0</v>
      </c>
      <c r="CF18" s="61">
        <f t="shared" si="16"/>
        <v>0</v>
      </c>
      <c r="CG18" s="61">
        <f t="shared" si="16"/>
        <v>0</v>
      </c>
      <c r="CH18" s="62">
        <f t="shared" si="16"/>
        <v>0</v>
      </c>
      <c r="CI18" s="174">
        <f t="shared" si="16"/>
        <v>0</v>
      </c>
      <c r="CJ18" s="61">
        <f t="shared" si="16"/>
        <v>0</v>
      </c>
      <c r="CK18" s="61">
        <f t="shared" si="16"/>
        <v>0</v>
      </c>
      <c r="CL18" s="61">
        <f t="shared" si="16"/>
        <v>0</v>
      </c>
      <c r="CM18" s="61">
        <f t="shared" ref="CM18:CN18" si="17">IF(SUM(CM15,CM17)=0,0,CM17/SUM(CM15,CM17))</f>
        <v>0</v>
      </c>
      <c r="CN18" s="61">
        <f t="shared" si="17"/>
        <v>0</v>
      </c>
      <c r="CO18" s="58"/>
      <c r="CP18" s="59"/>
      <c r="CQ18" s="59"/>
      <c r="CR18" s="59"/>
      <c r="CS18" s="59"/>
    </row>
    <row r="19" spans="1:97" s="10" customFormat="1" ht="13.9" customHeight="1" thickBot="1">
      <c r="A19" s="199"/>
      <c r="B19" s="54" t="s">
        <v>36</v>
      </c>
      <c r="C19" s="66">
        <f t="shared" ref="C19:AH19" si="18">COUNTIF(C9:C12,"=N/A")</f>
        <v>0</v>
      </c>
      <c r="D19" s="67">
        <f t="shared" si="18"/>
        <v>0</v>
      </c>
      <c r="E19" s="67">
        <f t="shared" si="18"/>
        <v>0</v>
      </c>
      <c r="F19" s="67">
        <f t="shared" si="18"/>
        <v>0</v>
      </c>
      <c r="G19" s="67">
        <f t="shared" si="18"/>
        <v>0</v>
      </c>
      <c r="H19" s="172">
        <f t="shared" si="18"/>
        <v>0</v>
      </c>
      <c r="I19" s="66">
        <f t="shared" si="18"/>
        <v>0</v>
      </c>
      <c r="J19" s="67">
        <f t="shared" si="18"/>
        <v>0</v>
      </c>
      <c r="K19" s="67">
        <f t="shared" si="18"/>
        <v>0</v>
      </c>
      <c r="L19" s="67">
        <f t="shared" si="18"/>
        <v>0</v>
      </c>
      <c r="M19" s="67">
        <f t="shared" si="18"/>
        <v>0</v>
      </c>
      <c r="N19" s="68">
        <f t="shared" si="18"/>
        <v>0</v>
      </c>
      <c r="O19" s="176">
        <f t="shared" si="18"/>
        <v>0</v>
      </c>
      <c r="P19" s="67">
        <f t="shared" si="18"/>
        <v>0</v>
      </c>
      <c r="Q19" s="67">
        <f t="shared" si="18"/>
        <v>0</v>
      </c>
      <c r="R19" s="67">
        <f t="shared" si="18"/>
        <v>0</v>
      </c>
      <c r="S19" s="67">
        <f t="shared" si="18"/>
        <v>0</v>
      </c>
      <c r="T19" s="172">
        <f t="shared" si="18"/>
        <v>0</v>
      </c>
      <c r="U19" s="66">
        <f t="shared" si="18"/>
        <v>0</v>
      </c>
      <c r="V19" s="67">
        <f t="shared" si="18"/>
        <v>0</v>
      </c>
      <c r="W19" s="67">
        <f t="shared" si="18"/>
        <v>0</v>
      </c>
      <c r="X19" s="67">
        <f t="shared" si="18"/>
        <v>0</v>
      </c>
      <c r="Y19" s="67">
        <f t="shared" si="18"/>
        <v>0</v>
      </c>
      <c r="Z19" s="68">
        <f t="shared" si="18"/>
        <v>0</v>
      </c>
      <c r="AA19" s="66">
        <f t="shared" si="18"/>
        <v>0</v>
      </c>
      <c r="AB19" s="67">
        <f t="shared" si="18"/>
        <v>0</v>
      </c>
      <c r="AC19" s="67">
        <f t="shared" si="18"/>
        <v>0</v>
      </c>
      <c r="AD19" s="67">
        <f t="shared" si="18"/>
        <v>0</v>
      </c>
      <c r="AE19" s="67">
        <f t="shared" si="18"/>
        <v>0</v>
      </c>
      <c r="AF19" s="172">
        <f t="shared" si="18"/>
        <v>0</v>
      </c>
      <c r="AG19" s="66">
        <f t="shared" si="18"/>
        <v>0</v>
      </c>
      <c r="AH19" s="67">
        <f t="shared" si="18"/>
        <v>0</v>
      </c>
      <c r="AI19" s="67">
        <f t="shared" ref="AI19:BN19" si="19">COUNTIF(AI9:AI12,"=N/A")</f>
        <v>0</v>
      </c>
      <c r="AJ19" s="67">
        <f t="shared" si="19"/>
        <v>0</v>
      </c>
      <c r="AK19" s="67">
        <f t="shared" si="19"/>
        <v>0</v>
      </c>
      <c r="AL19" s="68">
        <f t="shared" si="19"/>
        <v>0</v>
      </c>
      <c r="AM19" s="176">
        <f t="shared" si="19"/>
        <v>0</v>
      </c>
      <c r="AN19" s="67">
        <f t="shared" si="19"/>
        <v>0</v>
      </c>
      <c r="AO19" s="67">
        <f t="shared" si="19"/>
        <v>0</v>
      </c>
      <c r="AP19" s="67">
        <f t="shared" si="19"/>
        <v>0</v>
      </c>
      <c r="AQ19" s="67">
        <f t="shared" si="19"/>
        <v>0</v>
      </c>
      <c r="AR19" s="172">
        <f t="shared" si="19"/>
        <v>0</v>
      </c>
      <c r="AS19" s="66">
        <f t="shared" si="19"/>
        <v>0</v>
      </c>
      <c r="AT19" s="67">
        <f t="shared" si="19"/>
        <v>0</v>
      </c>
      <c r="AU19" s="67">
        <f t="shared" si="19"/>
        <v>0</v>
      </c>
      <c r="AV19" s="67">
        <f t="shared" si="19"/>
        <v>0</v>
      </c>
      <c r="AW19" s="67">
        <f t="shared" si="19"/>
        <v>0</v>
      </c>
      <c r="AX19" s="68">
        <f t="shared" si="19"/>
        <v>0</v>
      </c>
      <c r="AY19" s="66">
        <f t="shared" si="19"/>
        <v>0</v>
      </c>
      <c r="AZ19" s="67">
        <f t="shared" si="19"/>
        <v>0</v>
      </c>
      <c r="BA19" s="67">
        <f t="shared" si="19"/>
        <v>0</v>
      </c>
      <c r="BB19" s="67">
        <f t="shared" si="19"/>
        <v>0</v>
      </c>
      <c r="BC19" s="67">
        <f t="shared" si="19"/>
        <v>0</v>
      </c>
      <c r="BD19" s="172">
        <f t="shared" si="19"/>
        <v>0</v>
      </c>
      <c r="BE19" s="66">
        <f t="shared" si="19"/>
        <v>0</v>
      </c>
      <c r="BF19" s="67">
        <f t="shared" si="19"/>
        <v>0</v>
      </c>
      <c r="BG19" s="67">
        <f t="shared" si="19"/>
        <v>0</v>
      </c>
      <c r="BH19" s="67">
        <f t="shared" si="19"/>
        <v>0</v>
      </c>
      <c r="BI19" s="67">
        <f t="shared" si="19"/>
        <v>0</v>
      </c>
      <c r="BJ19" s="68">
        <f t="shared" si="19"/>
        <v>0</v>
      </c>
      <c r="BK19" s="176">
        <f t="shared" si="19"/>
        <v>0</v>
      </c>
      <c r="BL19" s="67">
        <f t="shared" si="19"/>
        <v>0</v>
      </c>
      <c r="BM19" s="67">
        <f t="shared" si="19"/>
        <v>0</v>
      </c>
      <c r="BN19" s="67">
        <f t="shared" si="19"/>
        <v>0</v>
      </c>
      <c r="BO19" s="67">
        <f t="shared" ref="BO19:CN19" si="20">COUNTIF(BO9:BO12,"=N/A")</f>
        <v>0</v>
      </c>
      <c r="BP19" s="172">
        <f t="shared" si="20"/>
        <v>0</v>
      </c>
      <c r="BQ19" s="66">
        <f t="shared" si="20"/>
        <v>0</v>
      </c>
      <c r="BR19" s="67">
        <f t="shared" si="20"/>
        <v>0</v>
      </c>
      <c r="BS19" s="67">
        <f t="shared" si="20"/>
        <v>0</v>
      </c>
      <c r="BT19" s="67">
        <f t="shared" si="20"/>
        <v>0</v>
      </c>
      <c r="BU19" s="67">
        <f t="shared" si="20"/>
        <v>0</v>
      </c>
      <c r="BV19" s="68">
        <f t="shared" si="20"/>
        <v>0</v>
      </c>
      <c r="BW19" s="176">
        <f t="shared" si="20"/>
        <v>0</v>
      </c>
      <c r="BX19" s="67">
        <f t="shared" si="20"/>
        <v>0</v>
      </c>
      <c r="BY19" s="67">
        <f t="shared" si="20"/>
        <v>0</v>
      </c>
      <c r="BZ19" s="67">
        <f t="shared" si="20"/>
        <v>0</v>
      </c>
      <c r="CA19" s="67">
        <f t="shared" si="20"/>
        <v>0</v>
      </c>
      <c r="CB19" s="172">
        <f t="shared" si="20"/>
        <v>0</v>
      </c>
      <c r="CC19" s="66">
        <f t="shared" si="20"/>
        <v>0</v>
      </c>
      <c r="CD19" s="67">
        <f t="shared" si="20"/>
        <v>0</v>
      </c>
      <c r="CE19" s="67">
        <f t="shared" si="20"/>
        <v>0</v>
      </c>
      <c r="CF19" s="67">
        <f t="shared" si="20"/>
        <v>0</v>
      </c>
      <c r="CG19" s="67">
        <f t="shared" si="20"/>
        <v>0</v>
      </c>
      <c r="CH19" s="68">
        <f t="shared" si="20"/>
        <v>0</v>
      </c>
      <c r="CI19" s="176">
        <f t="shared" si="20"/>
        <v>0</v>
      </c>
      <c r="CJ19" s="67">
        <f t="shared" si="20"/>
        <v>0</v>
      </c>
      <c r="CK19" s="67">
        <f t="shared" si="20"/>
        <v>0</v>
      </c>
      <c r="CL19" s="67">
        <f t="shared" si="20"/>
        <v>0</v>
      </c>
      <c r="CM19" s="67">
        <f t="shared" si="20"/>
        <v>0</v>
      </c>
      <c r="CN19" s="67">
        <f t="shared" si="20"/>
        <v>0</v>
      </c>
      <c r="CO19" s="69"/>
      <c r="CP19" s="70"/>
      <c r="CQ19" s="70"/>
      <c r="CR19" s="70"/>
      <c r="CS19" s="70"/>
    </row>
    <row r="20" spans="1:97" s="10" customFormat="1" ht="13.9" customHeight="1">
      <c r="A20" s="724"/>
      <c r="B20" s="724"/>
      <c r="C20" s="724"/>
      <c r="D20" s="724"/>
      <c r="E20" s="724"/>
      <c r="F20" s="724"/>
      <c r="G20" s="724"/>
      <c r="H20" s="724"/>
      <c r="I20" s="724"/>
      <c r="J20" s="724"/>
      <c r="K20" s="724"/>
      <c r="L20" s="724"/>
      <c r="M20" s="724"/>
      <c r="N20" s="724"/>
      <c r="O20" s="724"/>
      <c r="P20" s="724"/>
      <c r="Q20" s="724"/>
      <c r="R20" s="724"/>
      <c r="S20" s="724"/>
      <c r="T20" s="724"/>
      <c r="U20" s="724"/>
      <c r="V20" s="724"/>
      <c r="W20" s="724"/>
      <c r="X20" s="724"/>
      <c r="Y20" s="724"/>
      <c r="Z20" s="724"/>
      <c r="AA20" s="724"/>
      <c r="AB20" s="724"/>
      <c r="AC20" s="724"/>
      <c r="AD20" s="724"/>
      <c r="AE20" s="724"/>
      <c r="AF20" s="724"/>
      <c r="AG20" s="724"/>
      <c r="AH20" s="724"/>
      <c r="AI20" s="724"/>
      <c r="AJ20" s="724"/>
      <c r="AK20" s="724"/>
      <c r="AL20" s="724"/>
      <c r="AM20" s="724"/>
      <c r="AN20" s="724"/>
      <c r="AO20" s="724"/>
      <c r="AP20" s="724"/>
      <c r="AQ20" s="724"/>
      <c r="AR20" s="724"/>
      <c r="AS20" s="724"/>
      <c r="AT20" s="724"/>
      <c r="AU20" s="724"/>
      <c r="AV20" s="724"/>
      <c r="AW20" s="724"/>
      <c r="AX20" s="724"/>
      <c r="AY20" s="724"/>
      <c r="AZ20" s="724"/>
      <c r="BA20" s="724"/>
      <c r="BB20" s="724"/>
      <c r="BC20" s="724"/>
      <c r="BD20" s="724"/>
      <c r="BE20" s="724"/>
      <c r="BF20" s="724"/>
      <c r="BG20" s="724"/>
      <c r="BH20" s="724"/>
      <c r="BI20" s="724"/>
      <c r="BJ20" s="724"/>
      <c r="BK20" s="724"/>
      <c r="BL20" s="724"/>
      <c r="BM20" s="724"/>
      <c r="BN20" s="724"/>
      <c r="BO20" s="724"/>
      <c r="BP20" s="724"/>
      <c r="BQ20" s="724"/>
      <c r="BR20" s="724"/>
      <c r="BS20" s="724"/>
      <c r="BT20" s="724"/>
      <c r="BU20" s="724"/>
      <c r="BV20" s="724"/>
      <c r="BW20" s="724"/>
      <c r="BX20" s="724"/>
      <c r="BY20" s="724"/>
      <c r="BZ20" s="724"/>
      <c r="CA20" s="724"/>
      <c r="CB20" s="724"/>
      <c r="CC20" s="724"/>
      <c r="CD20" s="724"/>
      <c r="CE20" s="724"/>
      <c r="CF20" s="724"/>
      <c r="CG20" s="724"/>
      <c r="CH20" s="724"/>
      <c r="CI20" s="724"/>
      <c r="CJ20" s="724"/>
      <c r="CK20" s="724"/>
      <c r="CL20" s="724"/>
      <c r="CM20" s="724"/>
      <c r="CN20" s="724"/>
      <c r="CO20" s="724"/>
      <c r="CP20" s="724"/>
      <c r="CQ20" s="724"/>
      <c r="CR20" s="724"/>
      <c r="CS20" s="724"/>
    </row>
    <row r="21" spans="1:97" s="10" customFormat="1" ht="24.95" customHeight="1">
      <c r="A21" s="270"/>
      <c r="B21" s="271" t="s">
        <v>167</v>
      </c>
      <c r="C21" s="274" t="s">
        <v>19</v>
      </c>
      <c r="D21" s="719"/>
      <c r="E21" s="719"/>
      <c r="F21" s="719"/>
      <c r="G21" s="719"/>
      <c r="H21" s="719"/>
      <c r="I21" s="719"/>
      <c r="J21" s="719"/>
      <c r="K21" s="719"/>
      <c r="L21" s="719"/>
      <c r="M21" s="719"/>
      <c r="N21" s="720"/>
      <c r="O21" s="274" t="s">
        <v>188</v>
      </c>
      <c r="P21" s="719"/>
      <c r="Q21" s="719"/>
      <c r="R21" s="719"/>
      <c r="S21" s="719"/>
      <c r="T21" s="719"/>
      <c r="U21" s="719"/>
      <c r="V21" s="719"/>
      <c r="W21" s="719"/>
      <c r="X21" s="719"/>
      <c r="Y21" s="719"/>
      <c r="Z21" s="720"/>
      <c r="AA21" s="274" t="s">
        <v>200</v>
      </c>
      <c r="AB21" s="719"/>
      <c r="AC21" s="719"/>
      <c r="AD21" s="719"/>
      <c r="AE21" s="719"/>
      <c r="AF21" s="719"/>
      <c r="AG21" s="719"/>
      <c r="AH21" s="719"/>
      <c r="AI21" s="719"/>
      <c r="AJ21" s="719"/>
      <c r="AK21" s="719"/>
      <c r="AL21" s="720"/>
      <c r="AM21" s="274" t="s">
        <v>212</v>
      </c>
      <c r="AN21" s="719"/>
      <c r="AO21" s="719"/>
      <c r="AP21" s="719"/>
      <c r="AQ21" s="719"/>
      <c r="AR21" s="719"/>
      <c r="AS21" s="719"/>
      <c r="AT21" s="719"/>
      <c r="AU21" s="719"/>
      <c r="AV21" s="719"/>
      <c r="AW21" s="719"/>
      <c r="AX21" s="720"/>
      <c r="AY21" s="274" t="s">
        <v>224</v>
      </c>
      <c r="AZ21" s="719"/>
      <c r="BA21" s="719"/>
      <c r="BB21" s="719"/>
      <c r="BC21" s="719"/>
      <c r="BD21" s="719"/>
      <c r="BE21" s="719"/>
      <c r="BF21" s="719"/>
      <c r="BG21" s="719"/>
      <c r="BH21" s="719"/>
      <c r="BI21" s="719"/>
      <c r="BJ21" s="720"/>
      <c r="BK21" s="274" t="s">
        <v>236</v>
      </c>
      <c r="BL21" s="719"/>
      <c r="BM21" s="719"/>
      <c r="BN21" s="719"/>
      <c r="BO21" s="719"/>
      <c r="BP21" s="719"/>
      <c r="BQ21" s="719"/>
      <c r="BR21" s="719"/>
      <c r="BS21" s="719"/>
      <c r="BT21" s="719"/>
      <c r="BU21" s="719"/>
      <c r="BV21" s="720"/>
      <c r="BW21" s="274" t="s">
        <v>248</v>
      </c>
      <c r="BX21" s="719"/>
      <c r="BY21" s="719"/>
      <c r="BZ21" s="719"/>
      <c r="CA21" s="719"/>
      <c r="CB21" s="719"/>
      <c r="CC21" s="719"/>
      <c r="CD21" s="719"/>
      <c r="CE21" s="719"/>
      <c r="CF21" s="719"/>
      <c r="CG21" s="719"/>
      <c r="CH21" s="720"/>
      <c r="CI21" s="274" t="s">
        <v>260</v>
      </c>
      <c r="CJ21" s="721"/>
      <c r="CK21" s="722"/>
      <c r="CL21" s="722"/>
      <c r="CM21" s="722"/>
      <c r="CN21" s="722"/>
      <c r="CO21" s="722"/>
      <c r="CP21" s="722"/>
      <c r="CQ21" s="722"/>
      <c r="CR21" s="722"/>
      <c r="CS21" s="723"/>
    </row>
    <row r="22" spans="1:97" s="10" customFormat="1" ht="24.95" customHeight="1">
      <c r="A22" s="270"/>
      <c r="B22" s="272"/>
      <c r="C22" s="275" t="s">
        <v>20</v>
      </c>
      <c r="D22" s="709"/>
      <c r="E22" s="709"/>
      <c r="F22" s="709"/>
      <c r="G22" s="709"/>
      <c r="H22" s="709"/>
      <c r="I22" s="709"/>
      <c r="J22" s="709"/>
      <c r="K22" s="709"/>
      <c r="L22" s="709"/>
      <c r="M22" s="709"/>
      <c r="N22" s="710"/>
      <c r="O22" s="275" t="s">
        <v>189</v>
      </c>
      <c r="P22" s="709"/>
      <c r="Q22" s="709"/>
      <c r="R22" s="709"/>
      <c r="S22" s="709"/>
      <c r="T22" s="709"/>
      <c r="U22" s="709"/>
      <c r="V22" s="709"/>
      <c r="W22" s="709"/>
      <c r="X22" s="709"/>
      <c r="Y22" s="709"/>
      <c r="Z22" s="710"/>
      <c r="AA22" s="275" t="s">
        <v>201</v>
      </c>
      <c r="AB22" s="709"/>
      <c r="AC22" s="709"/>
      <c r="AD22" s="709"/>
      <c r="AE22" s="709"/>
      <c r="AF22" s="709"/>
      <c r="AG22" s="709"/>
      <c r="AH22" s="709"/>
      <c r="AI22" s="709"/>
      <c r="AJ22" s="709"/>
      <c r="AK22" s="709"/>
      <c r="AL22" s="710"/>
      <c r="AM22" s="275" t="s">
        <v>213</v>
      </c>
      <c r="AN22" s="709"/>
      <c r="AO22" s="709"/>
      <c r="AP22" s="709"/>
      <c r="AQ22" s="709"/>
      <c r="AR22" s="709"/>
      <c r="AS22" s="709"/>
      <c r="AT22" s="709"/>
      <c r="AU22" s="709"/>
      <c r="AV22" s="709"/>
      <c r="AW22" s="709"/>
      <c r="AX22" s="710"/>
      <c r="AY22" s="275" t="s">
        <v>225</v>
      </c>
      <c r="AZ22" s="709"/>
      <c r="BA22" s="709"/>
      <c r="BB22" s="709"/>
      <c r="BC22" s="709"/>
      <c r="BD22" s="709"/>
      <c r="BE22" s="709"/>
      <c r="BF22" s="709"/>
      <c r="BG22" s="709"/>
      <c r="BH22" s="709"/>
      <c r="BI22" s="709"/>
      <c r="BJ22" s="710"/>
      <c r="BK22" s="275" t="s">
        <v>237</v>
      </c>
      <c r="BL22" s="709"/>
      <c r="BM22" s="709"/>
      <c r="BN22" s="709"/>
      <c r="BO22" s="709"/>
      <c r="BP22" s="709"/>
      <c r="BQ22" s="709"/>
      <c r="BR22" s="709"/>
      <c r="BS22" s="709"/>
      <c r="BT22" s="709"/>
      <c r="BU22" s="709"/>
      <c r="BV22" s="710"/>
      <c r="BW22" s="275" t="s">
        <v>249</v>
      </c>
      <c r="BX22" s="709"/>
      <c r="BY22" s="709"/>
      <c r="BZ22" s="709"/>
      <c r="CA22" s="709"/>
      <c r="CB22" s="709"/>
      <c r="CC22" s="709"/>
      <c r="CD22" s="709"/>
      <c r="CE22" s="709"/>
      <c r="CF22" s="709"/>
      <c r="CG22" s="709"/>
      <c r="CH22" s="710"/>
      <c r="CI22" s="275" t="s">
        <v>261</v>
      </c>
      <c r="CJ22" s="711"/>
      <c r="CK22" s="712"/>
      <c r="CL22" s="712"/>
      <c r="CM22" s="712"/>
      <c r="CN22" s="712"/>
      <c r="CO22" s="712"/>
      <c r="CP22" s="712"/>
      <c r="CQ22" s="712"/>
      <c r="CR22" s="712"/>
      <c r="CS22" s="713"/>
    </row>
    <row r="23" spans="1:97" s="10" customFormat="1" ht="24.95" customHeight="1">
      <c r="A23" s="270"/>
      <c r="B23" s="272"/>
      <c r="C23" s="275" t="s">
        <v>21</v>
      </c>
      <c r="D23" s="709"/>
      <c r="E23" s="709"/>
      <c r="F23" s="709"/>
      <c r="G23" s="709"/>
      <c r="H23" s="709"/>
      <c r="I23" s="709"/>
      <c r="J23" s="709"/>
      <c r="K23" s="709"/>
      <c r="L23" s="709"/>
      <c r="M23" s="709"/>
      <c r="N23" s="710"/>
      <c r="O23" s="275" t="s">
        <v>190</v>
      </c>
      <c r="P23" s="709"/>
      <c r="Q23" s="709"/>
      <c r="R23" s="709"/>
      <c r="S23" s="709"/>
      <c r="T23" s="709"/>
      <c r="U23" s="709"/>
      <c r="V23" s="709"/>
      <c r="W23" s="709"/>
      <c r="X23" s="709"/>
      <c r="Y23" s="709"/>
      <c r="Z23" s="710"/>
      <c r="AA23" s="275" t="s">
        <v>202</v>
      </c>
      <c r="AB23" s="709"/>
      <c r="AC23" s="709"/>
      <c r="AD23" s="709"/>
      <c r="AE23" s="709"/>
      <c r="AF23" s="709"/>
      <c r="AG23" s="709"/>
      <c r="AH23" s="709"/>
      <c r="AI23" s="709"/>
      <c r="AJ23" s="709"/>
      <c r="AK23" s="709"/>
      <c r="AL23" s="710"/>
      <c r="AM23" s="275" t="s">
        <v>214</v>
      </c>
      <c r="AN23" s="709"/>
      <c r="AO23" s="709"/>
      <c r="AP23" s="709"/>
      <c r="AQ23" s="709"/>
      <c r="AR23" s="709"/>
      <c r="AS23" s="709"/>
      <c r="AT23" s="709"/>
      <c r="AU23" s="709"/>
      <c r="AV23" s="709"/>
      <c r="AW23" s="709"/>
      <c r="AX23" s="710"/>
      <c r="AY23" s="275" t="s">
        <v>226</v>
      </c>
      <c r="AZ23" s="709"/>
      <c r="BA23" s="709"/>
      <c r="BB23" s="709"/>
      <c r="BC23" s="709"/>
      <c r="BD23" s="709"/>
      <c r="BE23" s="709"/>
      <c r="BF23" s="709"/>
      <c r="BG23" s="709"/>
      <c r="BH23" s="709"/>
      <c r="BI23" s="709"/>
      <c r="BJ23" s="710"/>
      <c r="BK23" s="275" t="s">
        <v>238</v>
      </c>
      <c r="BL23" s="709"/>
      <c r="BM23" s="709"/>
      <c r="BN23" s="709"/>
      <c r="BO23" s="709"/>
      <c r="BP23" s="709"/>
      <c r="BQ23" s="709"/>
      <c r="BR23" s="709"/>
      <c r="BS23" s="709"/>
      <c r="BT23" s="709"/>
      <c r="BU23" s="709"/>
      <c r="BV23" s="710"/>
      <c r="BW23" s="275" t="s">
        <v>250</v>
      </c>
      <c r="BX23" s="709"/>
      <c r="BY23" s="709"/>
      <c r="BZ23" s="709"/>
      <c r="CA23" s="709"/>
      <c r="CB23" s="709"/>
      <c r="CC23" s="709"/>
      <c r="CD23" s="709"/>
      <c r="CE23" s="709"/>
      <c r="CF23" s="709"/>
      <c r="CG23" s="709"/>
      <c r="CH23" s="710"/>
      <c r="CI23" s="275" t="s">
        <v>262</v>
      </c>
      <c r="CJ23" s="711"/>
      <c r="CK23" s="712"/>
      <c r="CL23" s="712"/>
      <c r="CM23" s="712"/>
      <c r="CN23" s="712"/>
      <c r="CO23" s="712"/>
      <c r="CP23" s="712"/>
      <c r="CQ23" s="712"/>
      <c r="CR23" s="712"/>
      <c r="CS23" s="713"/>
    </row>
    <row r="24" spans="1:97" s="10" customFormat="1" ht="24.95" customHeight="1">
      <c r="A24" s="270"/>
      <c r="B24" s="272"/>
      <c r="C24" s="275" t="s">
        <v>22</v>
      </c>
      <c r="D24" s="709"/>
      <c r="E24" s="709"/>
      <c r="F24" s="709"/>
      <c r="G24" s="709"/>
      <c r="H24" s="709"/>
      <c r="I24" s="709"/>
      <c r="J24" s="709"/>
      <c r="K24" s="709"/>
      <c r="L24" s="709"/>
      <c r="M24" s="709"/>
      <c r="N24" s="710"/>
      <c r="O24" s="275" t="s">
        <v>191</v>
      </c>
      <c r="P24" s="709"/>
      <c r="Q24" s="709"/>
      <c r="R24" s="709"/>
      <c r="S24" s="709"/>
      <c r="T24" s="709"/>
      <c r="U24" s="709"/>
      <c r="V24" s="709"/>
      <c r="W24" s="709"/>
      <c r="X24" s="709"/>
      <c r="Y24" s="709"/>
      <c r="Z24" s="710"/>
      <c r="AA24" s="275" t="s">
        <v>203</v>
      </c>
      <c r="AB24" s="709"/>
      <c r="AC24" s="709"/>
      <c r="AD24" s="709"/>
      <c r="AE24" s="709"/>
      <c r="AF24" s="709"/>
      <c r="AG24" s="709"/>
      <c r="AH24" s="709"/>
      <c r="AI24" s="709"/>
      <c r="AJ24" s="709"/>
      <c r="AK24" s="709"/>
      <c r="AL24" s="710"/>
      <c r="AM24" s="275" t="s">
        <v>215</v>
      </c>
      <c r="AN24" s="709"/>
      <c r="AO24" s="709"/>
      <c r="AP24" s="709"/>
      <c r="AQ24" s="709"/>
      <c r="AR24" s="709"/>
      <c r="AS24" s="709"/>
      <c r="AT24" s="709"/>
      <c r="AU24" s="709"/>
      <c r="AV24" s="709"/>
      <c r="AW24" s="709"/>
      <c r="AX24" s="710"/>
      <c r="AY24" s="275" t="s">
        <v>227</v>
      </c>
      <c r="AZ24" s="709"/>
      <c r="BA24" s="709"/>
      <c r="BB24" s="709"/>
      <c r="BC24" s="709"/>
      <c r="BD24" s="709"/>
      <c r="BE24" s="709"/>
      <c r="BF24" s="709"/>
      <c r="BG24" s="709"/>
      <c r="BH24" s="709"/>
      <c r="BI24" s="709"/>
      <c r="BJ24" s="710"/>
      <c r="BK24" s="275" t="s">
        <v>239</v>
      </c>
      <c r="BL24" s="709"/>
      <c r="BM24" s="709"/>
      <c r="BN24" s="709"/>
      <c r="BO24" s="709"/>
      <c r="BP24" s="709"/>
      <c r="BQ24" s="709"/>
      <c r="BR24" s="709"/>
      <c r="BS24" s="709"/>
      <c r="BT24" s="709"/>
      <c r="BU24" s="709"/>
      <c r="BV24" s="710"/>
      <c r="BW24" s="275" t="s">
        <v>251</v>
      </c>
      <c r="BX24" s="709"/>
      <c r="BY24" s="709"/>
      <c r="BZ24" s="709"/>
      <c r="CA24" s="709"/>
      <c r="CB24" s="709"/>
      <c r="CC24" s="709"/>
      <c r="CD24" s="709"/>
      <c r="CE24" s="709"/>
      <c r="CF24" s="709"/>
      <c r="CG24" s="709"/>
      <c r="CH24" s="710"/>
      <c r="CI24" s="275" t="s">
        <v>263</v>
      </c>
      <c r="CJ24" s="711"/>
      <c r="CK24" s="712"/>
      <c r="CL24" s="712"/>
      <c r="CM24" s="712"/>
      <c r="CN24" s="712"/>
      <c r="CO24" s="712"/>
      <c r="CP24" s="712"/>
      <c r="CQ24" s="712"/>
      <c r="CR24" s="712"/>
      <c r="CS24" s="713"/>
    </row>
    <row r="25" spans="1:97" s="10" customFormat="1" ht="24.95" customHeight="1">
      <c r="A25" s="270"/>
      <c r="B25" s="272"/>
      <c r="C25" s="275" t="s">
        <v>23</v>
      </c>
      <c r="D25" s="709"/>
      <c r="E25" s="709"/>
      <c r="F25" s="709"/>
      <c r="G25" s="709"/>
      <c r="H25" s="709"/>
      <c r="I25" s="709"/>
      <c r="J25" s="709"/>
      <c r="K25" s="709"/>
      <c r="L25" s="709"/>
      <c r="M25" s="709"/>
      <c r="N25" s="710"/>
      <c r="O25" s="275" t="s">
        <v>192</v>
      </c>
      <c r="P25" s="709"/>
      <c r="Q25" s="709"/>
      <c r="R25" s="709"/>
      <c r="S25" s="709"/>
      <c r="T25" s="709"/>
      <c r="U25" s="709"/>
      <c r="V25" s="709"/>
      <c r="W25" s="709"/>
      <c r="X25" s="709"/>
      <c r="Y25" s="709"/>
      <c r="Z25" s="710"/>
      <c r="AA25" s="275" t="s">
        <v>204</v>
      </c>
      <c r="AB25" s="709"/>
      <c r="AC25" s="709"/>
      <c r="AD25" s="709"/>
      <c r="AE25" s="709"/>
      <c r="AF25" s="709"/>
      <c r="AG25" s="709"/>
      <c r="AH25" s="709"/>
      <c r="AI25" s="709"/>
      <c r="AJ25" s="709"/>
      <c r="AK25" s="709"/>
      <c r="AL25" s="710"/>
      <c r="AM25" s="275" t="s">
        <v>216</v>
      </c>
      <c r="AN25" s="709"/>
      <c r="AO25" s="709"/>
      <c r="AP25" s="709"/>
      <c r="AQ25" s="709"/>
      <c r="AR25" s="709"/>
      <c r="AS25" s="709"/>
      <c r="AT25" s="709"/>
      <c r="AU25" s="709"/>
      <c r="AV25" s="709"/>
      <c r="AW25" s="709"/>
      <c r="AX25" s="710"/>
      <c r="AY25" s="275" t="s">
        <v>228</v>
      </c>
      <c r="AZ25" s="709"/>
      <c r="BA25" s="709"/>
      <c r="BB25" s="709"/>
      <c r="BC25" s="709"/>
      <c r="BD25" s="709"/>
      <c r="BE25" s="709"/>
      <c r="BF25" s="709"/>
      <c r="BG25" s="709"/>
      <c r="BH25" s="709"/>
      <c r="BI25" s="709"/>
      <c r="BJ25" s="710"/>
      <c r="BK25" s="275" t="s">
        <v>240</v>
      </c>
      <c r="BL25" s="709"/>
      <c r="BM25" s="709"/>
      <c r="BN25" s="709"/>
      <c r="BO25" s="709"/>
      <c r="BP25" s="709"/>
      <c r="BQ25" s="709"/>
      <c r="BR25" s="709"/>
      <c r="BS25" s="709"/>
      <c r="BT25" s="709"/>
      <c r="BU25" s="709"/>
      <c r="BV25" s="710"/>
      <c r="BW25" s="275" t="s">
        <v>252</v>
      </c>
      <c r="BX25" s="709"/>
      <c r="BY25" s="709"/>
      <c r="BZ25" s="709"/>
      <c r="CA25" s="709"/>
      <c r="CB25" s="709"/>
      <c r="CC25" s="709"/>
      <c r="CD25" s="709"/>
      <c r="CE25" s="709"/>
      <c r="CF25" s="709"/>
      <c r="CG25" s="709"/>
      <c r="CH25" s="710"/>
      <c r="CI25" s="275" t="s">
        <v>264</v>
      </c>
      <c r="CJ25" s="711"/>
      <c r="CK25" s="712"/>
      <c r="CL25" s="712"/>
      <c r="CM25" s="712"/>
      <c r="CN25" s="712"/>
      <c r="CO25" s="712"/>
      <c r="CP25" s="712"/>
      <c r="CQ25" s="712"/>
      <c r="CR25" s="712"/>
      <c r="CS25" s="713"/>
    </row>
    <row r="26" spans="1:97" s="10" customFormat="1" ht="24.95" customHeight="1">
      <c r="A26" s="270"/>
      <c r="B26" s="272"/>
      <c r="C26" s="275" t="s">
        <v>24</v>
      </c>
      <c r="D26" s="709"/>
      <c r="E26" s="709"/>
      <c r="F26" s="709"/>
      <c r="G26" s="709"/>
      <c r="H26" s="709"/>
      <c r="I26" s="709"/>
      <c r="J26" s="709"/>
      <c r="K26" s="709"/>
      <c r="L26" s="709"/>
      <c r="M26" s="709"/>
      <c r="N26" s="710"/>
      <c r="O26" s="275" t="s">
        <v>193</v>
      </c>
      <c r="P26" s="709"/>
      <c r="Q26" s="709"/>
      <c r="R26" s="709"/>
      <c r="S26" s="709"/>
      <c r="T26" s="709"/>
      <c r="U26" s="709"/>
      <c r="V26" s="709"/>
      <c r="W26" s="709"/>
      <c r="X26" s="709"/>
      <c r="Y26" s="709"/>
      <c r="Z26" s="710"/>
      <c r="AA26" s="275" t="s">
        <v>205</v>
      </c>
      <c r="AB26" s="709"/>
      <c r="AC26" s="709"/>
      <c r="AD26" s="709"/>
      <c r="AE26" s="709"/>
      <c r="AF26" s="709"/>
      <c r="AG26" s="709"/>
      <c r="AH26" s="709"/>
      <c r="AI26" s="709"/>
      <c r="AJ26" s="709"/>
      <c r="AK26" s="709"/>
      <c r="AL26" s="710"/>
      <c r="AM26" s="275" t="s">
        <v>217</v>
      </c>
      <c r="AN26" s="709"/>
      <c r="AO26" s="709"/>
      <c r="AP26" s="709"/>
      <c r="AQ26" s="709"/>
      <c r="AR26" s="709"/>
      <c r="AS26" s="709"/>
      <c r="AT26" s="709"/>
      <c r="AU26" s="709"/>
      <c r="AV26" s="709"/>
      <c r="AW26" s="709"/>
      <c r="AX26" s="710"/>
      <c r="AY26" s="275" t="s">
        <v>229</v>
      </c>
      <c r="AZ26" s="709"/>
      <c r="BA26" s="709"/>
      <c r="BB26" s="709"/>
      <c r="BC26" s="709"/>
      <c r="BD26" s="709"/>
      <c r="BE26" s="709"/>
      <c r="BF26" s="709"/>
      <c r="BG26" s="709"/>
      <c r="BH26" s="709"/>
      <c r="BI26" s="709"/>
      <c r="BJ26" s="710"/>
      <c r="BK26" s="275" t="s">
        <v>241</v>
      </c>
      <c r="BL26" s="709"/>
      <c r="BM26" s="709"/>
      <c r="BN26" s="709"/>
      <c r="BO26" s="709"/>
      <c r="BP26" s="709"/>
      <c r="BQ26" s="709"/>
      <c r="BR26" s="709"/>
      <c r="BS26" s="709"/>
      <c r="BT26" s="709"/>
      <c r="BU26" s="709"/>
      <c r="BV26" s="710"/>
      <c r="BW26" s="275" t="s">
        <v>253</v>
      </c>
      <c r="BX26" s="709"/>
      <c r="BY26" s="709"/>
      <c r="BZ26" s="709"/>
      <c r="CA26" s="709"/>
      <c r="CB26" s="709"/>
      <c r="CC26" s="709"/>
      <c r="CD26" s="709"/>
      <c r="CE26" s="709"/>
      <c r="CF26" s="709"/>
      <c r="CG26" s="709"/>
      <c r="CH26" s="710"/>
      <c r="CI26" s="275" t="s">
        <v>265</v>
      </c>
      <c r="CJ26" s="711"/>
      <c r="CK26" s="712"/>
      <c r="CL26" s="712"/>
      <c r="CM26" s="712"/>
      <c r="CN26" s="712"/>
      <c r="CO26" s="712"/>
      <c r="CP26" s="712"/>
      <c r="CQ26" s="712"/>
      <c r="CR26" s="712"/>
      <c r="CS26" s="713"/>
    </row>
    <row r="27" spans="1:97" s="10" customFormat="1" ht="24.95" customHeight="1">
      <c r="A27" s="270"/>
      <c r="B27" s="272"/>
      <c r="C27" s="275" t="s">
        <v>25</v>
      </c>
      <c r="D27" s="709"/>
      <c r="E27" s="709"/>
      <c r="F27" s="709"/>
      <c r="G27" s="709"/>
      <c r="H27" s="709"/>
      <c r="I27" s="709"/>
      <c r="J27" s="709"/>
      <c r="K27" s="709"/>
      <c r="L27" s="709"/>
      <c r="M27" s="709"/>
      <c r="N27" s="710"/>
      <c r="O27" s="275" t="s">
        <v>194</v>
      </c>
      <c r="P27" s="709"/>
      <c r="Q27" s="709"/>
      <c r="R27" s="709"/>
      <c r="S27" s="709"/>
      <c r="T27" s="709"/>
      <c r="U27" s="709"/>
      <c r="V27" s="709"/>
      <c r="W27" s="709"/>
      <c r="X27" s="709"/>
      <c r="Y27" s="709"/>
      <c r="Z27" s="710"/>
      <c r="AA27" s="275" t="s">
        <v>206</v>
      </c>
      <c r="AB27" s="709"/>
      <c r="AC27" s="709"/>
      <c r="AD27" s="709"/>
      <c r="AE27" s="709"/>
      <c r="AF27" s="709"/>
      <c r="AG27" s="709"/>
      <c r="AH27" s="709"/>
      <c r="AI27" s="709"/>
      <c r="AJ27" s="709"/>
      <c r="AK27" s="709"/>
      <c r="AL27" s="710"/>
      <c r="AM27" s="275" t="s">
        <v>218</v>
      </c>
      <c r="AN27" s="709"/>
      <c r="AO27" s="709"/>
      <c r="AP27" s="709"/>
      <c r="AQ27" s="709"/>
      <c r="AR27" s="709"/>
      <c r="AS27" s="709"/>
      <c r="AT27" s="709"/>
      <c r="AU27" s="709"/>
      <c r="AV27" s="709"/>
      <c r="AW27" s="709"/>
      <c r="AX27" s="710"/>
      <c r="AY27" s="275" t="s">
        <v>230</v>
      </c>
      <c r="AZ27" s="709"/>
      <c r="BA27" s="709"/>
      <c r="BB27" s="709"/>
      <c r="BC27" s="709"/>
      <c r="BD27" s="709"/>
      <c r="BE27" s="709"/>
      <c r="BF27" s="709"/>
      <c r="BG27" s="709"/>
      <c r="BH27" s="709"/>
      <c r="BI27" s="709"/>
      <c r="BJ27" s="710"/>
      <c r="BK27" s="275" t="s">
        <v>242</v>
      </c>
      <c r="BL27" s="709"/>
      <c r="BM27" s="709"/>
      <c r="BN27" s="709"/>
      <c r="BO27" s="709"/>
      <c r="BP27" s="709"/>
      <c r="BQ27" s="709"/>
      <c r="BR27" s="709"/>
      <c r="BS27" s="709"/>
      <c r="BT27" s="709"/>
      <c r="BU27" s="709"/>
      <c r="BV27" s="710"/>
      <c r="BW27" s="275" t="s">
        <v>254</v>
      </c>
      <c r="BX27" s="709"/>
      <c r="BY27" s="709"/>
      <c r="BZ27" s="709"/>
      <c r="CA27" s="709"/>
      <c r="CB27" s="709"/>
      <c r="CC27" s="709"/>
      <c r="CD27" s="709"/>
      <c r="CE27" s="709"/>
      <c r="CF27" s="709"/>
      <c r="CG27" s="709"/>
      <c r="CH27" s="710"/>
      <c r="CI27" s="275"/>
      <c r="CJ27" s="711"/>
      <c r="CK27" s="712"/>
      <c r="CL27" s="712"/>
      <c r="CM27" s="712"/>
      <c r="CN27" s="712"/>
      <c r="CO27" s="712"/>
      <c r="CP27" s="712"/>
      <c r="CQ27" s="712"/>
      <c r="CR27" s="712"/>
      <c r="CS27" s="713"/>
    </row>
    <row r="28" spans="1:97" s="10" customFormat="1" ht="24.95" customHeight="1">
      <c r="A28" s="270"/>
      <c r="B28" s="272"/>
      <c r="C28" s="275" t="s">
        <v>26</v>
      </c>
      <c r="D28" s="709"/>
      <c r="E28" s="709"/>
      <c r="F28" s="709"/>
      <c r="G28" s="709"/>
      <c r="H28" s="709"/>
      <c r="I28" s="709"/>
      <c r="J28" s="709"/>
      <c r="K28" s="709"/>
      <c r="L28" s="709"/>
      <c r="M28" s="709"/>
      <c r="N28" s="710"/>
      <c r="O28" s="275" t="s">
        <v>195</v>
      </c>
      <c r="P28" s="709"/>
      <c r="Q28" s="709"/>
      <c r="R28" s="709"/>
      <c r="S28" s="709"/>
      <c r="T28" s="709"/>
      <c r="U28" s="709"/>
      <c r="V28" s="709"/>
      <c r="W28" s="709"/>
      <c r="X28" s="709"/>
      <c r="Y28" s="709"/>
      <c r="Z28" s="710"/>
      <c r="AA28" s="275" t="s">
        <v>207</v>
      </c>
      <c r="AB28" s="709"/>
      <c r="AC28" s="709"/>
      <c r="AD28" s="709"/>
      <c r="AE28" s="709"/>
      <c r="AF28" s="709"/>
      <c r="AG28" s="709"/>
      <c r="AH28" s="709"/>
      <c r="AI28" s="709"/>
      <c r="AJ28" s="709"/>
      <c r="AK28" s="709"/>
      <c r="AL28" s="710"/>
      <c r="AM28" s="275" t="s">
        <v>219</v>
      </c>
      <c r="AN28" s="709"/>
      <c r="AO28" s="709"/>
      <c r="AP28" s="709"/>
      <c r="AQ28" s="709"/>
      <c r="AR28" s="709"/>
      <c r="AS28" s="709"/>
      <c r="AT28" s="709"/>
      <c r="AU28" s="709"/>
      <c r="AV28" s="709"/>
      <c r="AW28" s="709"/>
      <c r="AX28" s="710"/>
      <c r="AY28" s="275" t="s">
        <v>231</v>
      </c>
      <c r="AZ28" s="709"/>
      <c r="BA28" s="709"/>
      <c r="BB28" s="709"/>
      <c r="BC28" s="709"/>
      <c r="BD28" s="709"/>
      <c r="BE28" s="709"/>
      <c r="BF28" s="709"/>
      <c r="BG28" s="709"/>
      <c r="BH28" s="709"/>
      <c r="BI28" s="709"/>
      <c r="BJ28" s="710"/>
      <c r="BK28" s="275" t="s">
        <v>243</v>
      </c>
      <c r="BL28" s="709"/>
      <c r="BM28" s="709"/>
      <c r="BN28" s="709"/>
      <c r="BO28" s="709"/>
      <c r="BP28" s="709"/>
      <c r="BQ28" s="709"/>
      <c r="BR28" s="709"/>
      <c r="BS28" s="709"/>
      <c r="BT28" s="709"/>
      <c r="BU28" s="709"/>
      <c r="BV28" s="710"/>
      <c r="BW28" s="275" t="s">
        <v>255</v>
      </c>
      <c r="BX28" s="709"/>
      <c r="BY28" s="709"/>
      <c r="BZ28" s="709"/>
      <c r="CA28" s="709"/>
      <c r="CB28" s="709"/>
      <c r="CC28" s="709"/>
      <c r="CD28" s="709"/>
      <c r="CE28" s="709"/>
      <c r="CF28" s="709"/>
      <c r="CG28" s="709"/>
      <c r="CH28" s="710"/>
      <c r="CI28" s="275"/>
      <c r="CJ28" s="711"/>
      <c r="CK28" s="712"/>
      <c r="CL28" s="712"/>
      <c r="CM28" s="712"/>
      <c r="CN28" s="712"/>
      <c r="CO28" s="712"/>
      <c r="CP28" s="712"/>
      <c r="CQ28" s="712"/>
      <c r="CR28" s="712"/>
      <c r="CS28" s="713"/>
    </row>
    <row r="29" spans="1:97" s="10" customFormat="1" ht="24.95" customHeight="1">
      <c r="A29" s="270"/>
      <c r="B29" s="272"/>
      <c r="C29" s="275" t="s">
        <v>27</v>
      </c>
      <c r="D29" s="709"/>
      <c r="E29" s="709"/>
      <c r="F29" s="709"/>
      <c r="G29" s="709"/>
      <c r="H29" s="709"/>
      <c r="I29" s="709"/>
      <c r="J29" s="709"/>
      <c r="K29" s="709"/>
      <c r="L29" s="709"/>
      <c r="M29" s="709"/>
      <c r="N29" s="710"/>
      <c r="O29" s="275" t="s">
        <v>196</v>
      </c>
      <c r="P29" s="709"/>
      <c r="Q29" s="709"/>
      <c r="R29" s="709"/>
      <c r="S29" s="709"/>
      <c r="T29" s="709"/>
      <c r="U29" s="709"/>
      <c r="V29" s="709"/>
      <c r="W29" s="709"/>
      <c r="X29" s="709"/>
      <c r="Y29" s="709"/>
      <c r="Z29" s="710"/>
      <c r="AA29" s="275" t="s">
        <v>208</v>
      </c>
      <c r="AB29" s="709"/>
      <c r="AC29" s="709"/>
      <c r="AD29" s="709"/>
      <c r="AE29" s="709"/>
      <c r="AF29" s="709"/>
      <c r="AG29" s="709"/>
      <c r="AH29" s="709"/>
      <c r="AI29" s="709"/>
      <c r="AJ29" s="709"/>
      <c r="AK29" s="709"/>
      <c r="AL29" s="710"/>
      <c r="AM29" s="275" t="s">
        <v>220</v>
      </c>
      <c r="AN29" s="709"/>
      <c r="AO29" s="709"/>
      <c r="AP29" s="709"/>
      <c r="AQ29" s="709"/>
      <c r="AR29" s="709"/>
      <c r="AS29" s="709"/>
      <c r="AT29" s="709"/>
      <c r="AU29" s="709"/>
      <c r="AV29" s="709"/>
      <c r="AW29" s="709"/>
      <c r="AX29" s="710"/>
      <c r="AY29" s="275" t="s">
        <v>232</v>
      </c>
      <c r="AZ29" s="709"/>
      <c r="BA29" s="709"/>
      <c r="BB29" s="709"/>
      <c r="BC29" s="709"/>
      <c r="BD29" s="709"/>
      <c r="BE29" s="709"/>
      <c r="BF29" s="709"/>
      <c r="BG29" s="709"/>
      <c r="BH29" s="709"/>
      <c r="BI29" s="709"/>
      <c r="BJ29" s="710"/>
      <c r="BK29" s="275" t="s">
        <v>244</v>
      </c>
      <c r="BL29" s="709"/>
      <c r="BM29" s="709"/>
      <c r="BN29" s="709"/>
      <c r="BO29" s="709"/>
      <c r="BP29" s="709"/>
      <c r="BQ29" s="709"/>
      <c r="BR29" s="709"/>
      <c r="BS29" s="709"/>
      <c r="BT29" s="709"/>
      <c r="BU29" s="709"/>
      <c r="BV29" s="710"/>
      <c r="BW29" s="275" t="s">
        <v>256</v>
      </c>
      <c r="BX29" s="709"/>
      <c r="BY29" s="709"/>
      <c r="BZ29" s="709"/>
      <c r="CA29" s="709"/>
      <c r="CB29" s="709"/>
      <c r="CC29" s="709"/>
      <c r="CD29" s="709"/>
      <c r="CE29" s="709"/>
      <c r="CF29" s="709"/>
      <c r="CG29" s="709"/>
      <c r="CH29" s="710"/>
      <c r="CI29" s="275"/>
      <c r="CJ29" s="711"/>
      <c r="CK29" s="712"/>
      <c r="CL29" s="712"/>
      <c r="CM29" s="712"/>
      <c r="CN29" s="712"/>
      <c r="CO29" s="712"/>
      <c r="CP29" s="712"/>
      <c r="CQ29" s="712"/>
      <c r="CR29" s="712"/>
      <c r="CS29" s="713"/>
    </row>
    <row r="30" spans="1:97" s="10" customFormat="1" ht="24.95" customHeight="1">
      <c r="A30" s="270"/>
      <c r="B30" s="272"/>
      <c r="C30" s="275" t="s">
        <v>28</v>
      </c>
      <c r="D30" s="709"/>
      <c r="E30" s="709"/>
      <c r="F30" s="709"/>
      <c r="G30" s="709"/>
      <c r="H30" s="709"/>
      <c r="I30" s="709"/>
      <c r="J30" s="709"/>
      <c r="K30" s="709"/>
      <c r="L30" s="709"/>
      <c r="M30" s="709"/>
      <c r="N30" s="710"/>
      <c r="O30" s="275" t="s">
        <v>197</v>
      </c>
      <c r="P30" s="709"/>
      <c r="Q30" s="709"/>
      <c r="R30" s="709"/>
      <c r="S30" s="709"/>
      <c r="T30" s="709"/>
      <c r="U30" s="709"/>
      <c r="V30" s="709"/>
      <c r="W30" s="709"/>
      <c r="X30" s="709"/>
      <c r="Y30" s="709"/>
      <c r="Z30" s="710"/>
      <c r="AA30" s="275" t="s">
        <v>209</v>
      </c>
      <c r="AB30" s="709"/>
      <c r="AC30" s="709"/>
      <c r="AD30" s="709"/>
      <c r="AE30" s="709"/>
      <c r="AF30" s="709"/>
      <c r="AG30" s="709"/>
      <c r="AH30" s="709"/>
      <c r="AI30" s="709"/>
      <c r="AJ30" s="709"/>
      <c r="AK30" s="709"/>
      <c r="AL30" s="710"/>
      <c r="AM30" s="275" t="s">
        <v>221</v>
      </c>
      <c r="AN30" s="709"/>
      <c r="AO30" s="709"/>
      <c r="AP30" s="709"/>
      <c r="AQ30" s="709"/>
      <c r="AR30" s="709"/>
      <c r="AS30" s="709"/>
      <c r="AT30" s="709"/>
      <c r="AU30" s="709"/>
      <c r="AV30" s="709"/>
      <c r="AW30" s="709"/>
      <c r="AX30" s="710"/>
      <c r="AY30" s="275" t="s">
        <v>233</v>
      </c>
      <c r="AZ30" s="709"/>
      <c r="BA30" s="709"/>
      <c r="BB30" s="709"/>
      <c r="BC30" s="709"/>
      <c r="BD30" s="709"/>
      <c r="BE30" s="709"/>
      <c r="BF30" s="709"/>
      <c r="BG30" s="709"/>
      <c r="BH30" s="709"/>
      <c r="BI30" s="709"/>
      <c r="BJ30" s="710"/>
      <c r="BK30" s="275" t="s">
        <v>245</v>
      </c>
      <c r="BL30" s="709"/>
      <c r="BM30" s="709"/>
      <c r="BN30" s="709"/>
      <c r="BO30" s="709"/>
      <c r="BP30" s="709"/>
      <c r="BQ30" s="709"/>
      <c r="BR30" s="709"/>
      <c r="BS30" s="709"/>
      <c r="BT30" s="709"/>
      <c r="BU30" s="709"/>
      <c r="BV30" s="710"/>
      <c r="BW30" s="275" t="s">
        <v>257</v>
      </c>
      <c r="BX30" s="709"/>
      <c r="BY30" s="709"/>
      <c r="BZ30" s="709"/>
      <c r="CA30" s="709"/>
      <c r="CB30" s="709"/>
      <c r="CC30" s="709"/>
      <c r="CD30" s="709"/>
      <c r="CE30" s="709"/>
      <c r="CF30" s="709"/>
      <c r="CG30" s="709"/>
      <c r="CH30" s="710"/>
      <c r="CI30" s="275"/>
      <c r="CJ30" s="711"/>
      <c r="CK30" s="712"/>
      <c r="CL30" s="712"/>
      <c r="CM30" s="712"/>
      <c r="CN30" s="712"/>
      <c r="CO30" s="712"/>
      <c r="CP30" s="712"/>
      <c r="CQ30" s="712"/>
      <c r="CR30" s="712"/>
      <c r="CS30" s="713"/>
    </row>
    <row r="31" spans="1:97" s="10" customFormat="1" ht="24.95" customHeight="1">
      <c r="A31" s="270"/>
      <c r="B31" s="272"/>
      <c r="C31" s="275" t="s">
        <v>29</v>
      </c>
      <c r="D31" s="709"/>
      <c r="E31" s="709"/>
      <c r="F31" s="709"/>
      <c r="G31" s="709"/>
      <c r="H31" s="709"/>
      <c r="I31" s="709"/>
      <c r="J31" s="709"/>
      <c r="K31" s="709"/>
      <c r="L31" s="709"/>
      <c r="M31" s="709"/>
      <c r="N31" s="710"/>
      <c r="O31" s="275" t="s">
        <v>198</v>
      </c>
      <c r="P31" s="709"/>
      <c r="Q31" s="709"/>
      <c r="R31" s="709"/>
      <c r="S31" s="709"/>
      <c r="T31" s="709"/>
      <c r="U31" s="709"/>
      <c r="V31" s="709"/>
      <c r="W31" s="709"/>
      <c r="X31" s="709"/>
      <c r="Y31" s="709"/>
      <c r="Z31" s="710"/>
      <c r="AA31" s="275" t="s">
        <v>210</v>
      </c>
      <c r="AB31" s="709"/>
      <c r="AC31" s="709"/>
      <c r="AD31" s="709"/>
      <c r="AE31" s="709"/>
      <c r="AF31" s="709"/>
      <c r="AG31" s="709"/>
      <c r="AH31" s="709"/>
      <c r="AI31" s="709"/>
      <c r="AJ31" s="709"/>
      <c r="AK31" s="709"/>
      <c r="AL31" s="710"/>
      <c r="AM31" s="275" t="s">
        <v>222</v>
      </c>
      <c r="AN31" s="709"/>
      <c r="AO31" s="709"/>
      <c r="AP31" s="709"/>
      <c r="AQ31" s="709"/>
      <c r="AR31" s="709"/>
      <c r="AS31" s="709"/>
      <c r="AT31" s="709"/>
      <c r="AU31" s="709"/>
      <c r="AV31" s="709"/>
      <c r="AW31" s="709"/>
      <c r="AX31" s="710"/>
      <c r="AY31" s="275" t="s">
        <v>234</v>
      </c>
      <c r="AZ31" s="709"/>
      <c r="BA31" s="709"/>
      <c r="BB31" s="709"/>
      <c r="BC31" s="709"/>
      <c r="BD31" s="709"/>
      <c r="BE31" s="709"/>
      <c r="BF31" s="709"/>
      <c r="BG31" s="709"/>
      <c r="BH31" s="709"/>
      <c r="BI31" s="709"/>
      <c r="BJ31" s="710"/>
      <c r="BK31" s="275" t="s">
        <v>246</v>
      </c>
      <c r="BL31" s="709"/>
      <c r="BM31" s="709"/>
      <c r="BN31" s="709"/>
      <c r="BO31" s="709"/>
      <c r="BP31" s="709"/>
      <c r="BQ31" s="709"/>
      <c r="BR31" s="709"/>
      <c r="BS31" s="709"/>
      <c r="BT31" s="709"/>
      <c r="BU31" s="709"/>
      <c r="BV31" s="710"/>
      <c r="BW31" s="275" t="s">
        <v>258</v>
      </c>
      <c r="BX31" s="709"/>
      <c r="BY31" s="709"/>
      <c r="BZ31" s="709"/>
      <c r="CA31" s="709"/>
      <c r="CB31" s="709"/>
      <c r="CC31" s="709"/>
      <c r="CD31" s="709"/>
      <c r="CE31" s="709"/>
      <c r="CF31" s="709"/>
      <c r="CG31" s="709"/>
      <c r="CH31" s="710"/>
      <c r="CI31" s="275"/>
      <c r="CJ31" s="711"/>
      <c r="CK31" s="712"/>
      <c r="CL31" s="712"/>
      <c r="CM31" s="712"/>
      <c r="CN31" s="712"/>
      <c r="CO31" s="712"/>
      <c r="CP31" s="712"/>
      <c r="CQ31" s="712"/>
      <c r="CR31" s="712"/>
      <c r="CS31" s="713"/>
    </row>
    <row r="32" spans="1:97" ht="24.95" customHeight="1">
      <c r="A32" s="270"/>
      <c r="B32" s="273"/>
      <c r="C32" s="276" t="s">
        <v>30</v>
      </c>
      <c r="D32" s="714"/>
      <c r="E32" s="714"/>
      <c r="F32" s="714"/>
      <c r="G32" s="714"/>
      <c r="H32" s="714"/>
      <c r="I32" s="714"/>
      <c r="J32" s="714"/>
      <c r="K32" s="714"/>
      <c r="L32" s="714"/>
      <c r="M32" s="714"/>
      <c r="N32" s="715"/>
      <c r="O32" s="276" t="s">
        <v>199</v>
      </c>
      <c r="P32" s="714"/>
      <c r="Q32" s="714"/>
      <c r="R32" s="714"/>
      <c r="S32" s="714"/>
      <c r="T32" s="714"/>
      <c r="U32" s="714"/>
      <c r="V32" s="714"/>
      <c r="W32" s="714"/>
      <c r="X32" s="714"/>
      <c r="Y32" s="714"/>
      <c r="Z32" s="715"/>
      <c r="AA32" s="276" t="s">
        <v>211</v>
      </c>
      <c r="AB32" s="714"/>
      <c r="AC32" s="714"/>
      <c r="AD32" s="714"/>
      <c r="AE32" s="714"/>
      <c r="AF32" s="714"/>
      <c r="AG32" s="714"/>
      <c r="AH32" s="714"/>
      <c r="AI32" s="714"/>
      <c r="AJ32" s="714"/>
      <c r="AK32" s="714"/>
      <c r="AL32" s="715"/>
      <c r="AM32" s="276" t="s">
        <v>223</v>
      </c>
      <c r="AN32" s="714"/>
      <c r="AO32" s="714"/>
      <c r="AP32" s="714"/>
      <c r="AQ32" s="714"/>
      <c r="AR32" s="714"/>
      <c r="AS32" s="714"/>
      <c r="AT32" s="714"/>
      <c r="AU32" s="714"/>
      <c r="AV32" s="714"/>
      <c r="AW32" s="714"/>
      <c r="AX32" s="715"/>
      <c r="AY32" s="276" t="s">
        <v>235</v>
      </c>
      <c r="AZ32" s="714"/>
      <c r="BA32" s="714"/>
      <c r="BB32" s="714"/>
      <c r="BC32" s="714"/>
      <c r="BD32" s="714"/>
      <c r="BE32" s="714"/>
      <c r="BF32" s="714"/>
      <c r="BG32" s="714"/>
      <c r="BH32" s="714"/>
      <c r="BI32" s="714"/>
      <c r="BJ32" s="715"/>
      <c r="BK32" s="276" t="s">
        <v>247</v>
      </c>
      <c r="BL32" s="714"/>
      <c r="BM32" s="714"/>
      <c r="BN32" s="714"/>
      <c r="BO32" s="714"/>
      <c r="BP32" s="714"/>
      <c r="BQ32" s="714"/>
      <c r="BR32" s="714"/>
      <c r="BS32" s="714"/>
      <c r="BT32" s="714"/>
      <c r="BU32" s="714"/>
      <c r="BV32" s="715"/>
      <c r="BW32" s="276" t="s">
        <v>259</v>
      </c>
      <c r="BX32" s="714"/>
      <c r="BY32" s="714"/>
      <c r="BZ32" s="714"/>
      <c r="CA32" s="714"/>
      <c r="CB32" s="714"/>
      <c r="CC32" s="714"/>
      <c r="CD32" s="714"/>
      <c r="CE32" s="714"/>
      <c r="CF32" s="714"/>
      <c r="CG32" s="714"/>
      <c r="CH32" s="715"/>
      <c r="CI32" s="276"/>
      <c r="CJ32" s="716"/>
      <c r="CK32" s="717"/>
      <c r="CL32" s="717"/>
      <c r="CM32" s="717"/>
      <c r="CN32" s="717"/>
      <c r="CO32" s="717"/>
      <c r="CP32" s="717"/>
      <c r="CQ32" s="717"/>
      <c r="CR32" s="717"/>
      <c r="CS32" s="718"/>
    </row>
    <row r="33" spans="1:142">
      <c r="A33" s="400" t="s">
        <v>299</v>
      </c>
      <c r="B33" s="201"/>
    </row>
    <row r="34" spans="1:142">
      <c r="A34" s="245"/>
      <c r="B34" s="201"/>
    </row>
    <row r="35" spans="1:142">
      <c r="A35" s="245"/>
      <c r="B35" s="201"/>
    </row>
    <row r="36" spans="1:142" s="72" customFormat="1">
      <c r="A36" s="245"/>
      <c r="B36" s="201"/>
      <c r="CO36" s="73"/>
      <c r="CP36" s="73"/>
      <c r="CQ36" s="73"/>
      <c r="CR36" s="73"/>
      <c r="CS36" s="7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row>
  </sheetData>
  <sheetProtection sheet="1" objects="1" scenarios="1"/>
  <mergeCells count="112">
    <mergeCell ref="A20:CS20"/>
    <mergeCell ref="BW1:CH1"/>
    <mergeCell ref="C3:N3"/>
    <mergeCell ref="O3:Z3"/>
    <mergeCell ref="AA3:AL3"/>
    <mergeCell ref="AM3:AX3"/>
    <mergeCell ref="AY3:BJ3"/>
    <mergeCell ref="BK3:BV3"/>
    <mergeCell ref="BW3:CH3"/>
    <mergeCell ref="C1:N1"/>
    <mergeCell ref="O1:Z1"/>
    <mergeCell ref="AA1:AL1"/>
    <mergeCell ref="AM1:AX1"/>
    <mergeCell ref="AY1:BJ1"/>
    <mergeCell ref="BK1:BV1"/>
    <mergeCell ref="CI3:CS3"/>
    <mergeCell ref="BL21:BV21"/>
    <mergeCell ref="BX21:CH21"/>
    <mergeCell ref="CJ21:CS21"/>
    <mergeCell ref="D22:N22"/>
    <mergeCell ref="P22:Z22"/>
    <mergeCell ref="AB22:AL22"/>
    <mergeCell ref="AN22:AX22"/>
    <mergeCell ref="AZ22:BJ22"/>
    <mergeCell ref="BL22:BV22"/>
    <mergeCell ref="BX22:CH22"/>
    <mergeCell ref="CJ22:CS22"/>
    <mergeCell ref="D21:N21"/>
    <mergeCell ref="P21:Z21"/>
    <mergeCell ref="AB21:AL21"/>
    <mergeCell ref="AN21:AX21"/>
    <mergeCell ref="AZ21:BJ21"/>
    <mergeCell ref="BL23:BV23"/>
    <mergeCell ref="BX23:CH23"/>
    <mergeCell ref="CJ23:CS23"/>
    <mergeCell ref="D24:N24"/>
    <mergeCell ref="P24:Z24"/>
    <mergeCell ref="AB24:AL24"/>
    <mergeCell ref="AN24:AX24"/>
    <mergeCell ref="AZ24:BJ24"/>
    <mergeCell ref="BL24:BV24"/>
    <mergeCell ref="BX24:CH24"/>
    <mergeCell ref="CJ24:CS24"/>
    <mergeCell ref="D23:N23"/>
    <mergeCell ref="P23:Z23"/>
    <mergeCell ref="AB23:AL23"/>
    <mergeCell ref="AN23:AX23"/>
    <mergeCell ref="AZ23:BJ23"/>
    <mergeCell ref="BL25:BV25"/>
    <mergeCell ref="BX25:CH25"/>
    <mergeCell ref="CJ25:CS25"/>
    <mergeCell ref="D26:N26"/>
    <mergeCell ref="P26:Z26"/>
    <mergeCell ref="AB26:AL26"/>
    <mergeCell ref="AN26:AX26"/>
    <mergeCell ref="AZ26:BJ26"/>
    <mergeCell ref="BL26:BV26"/>
    <mergeCell ref="BX26:CH26"/>
    <mergeCell ref="CJ26:CS26"/>
    <mergeCell ref="D25:N25"/>
    <mergeCell ref="P25:Z25"/>
    <mergeCell ref="AB25:AL25"/>
    <mergeCell ref="AN25:AX25"/>
    <mergeCell ref="AZ25:BJ25"/>
    <mergeCell ref="BL27:BV27"/>
    <mergeCell ref="BX27:CH27"/>
    <mergeCell ref="CJ27:CS27"/>
    <mergeCell ref="D28:N28"/>
    <mergeCell ref="P28:Z28"/>
    <mergeCell ref="AB28:AL28"/>
    <mergeCell ref="AN28:AX28"/>
    <mergeCell ref="AZ28:BJ28"/>
    <mergeCell ref="BL28:BV28"/>
    <mergeCell ref="BX28:CH28"/>
    <mergeCell ref="CJ28:CS28"/>
    <mergeCell ref="D27:N27"/>
    <mergeCell ref="P27:Z27"/>
    <mergeCell ref="AB27:AL27"/>
    <mergeCell ref="AN27:AX27"/>
    <mergeCell ref="AZ27:BJ27"/>
    <mergeCell ref="BL29:BV29"/>
    <mergeCell ref="BX29:CH29"/>
    <mergeCell ref="CJ29:CS29"/>
    <mergeCell ref="D30:N30"/>
    <mergeCell ref="P30:Z30"/>
    <mergeCell ref="AB30:AL30"/>
    <mergeCell ref="AN30:AX30"/>
    <mergeCell ref="AZ30:BJ30"/>
    <mergeCell ref="BL30:BV30"/>
    <mergeCell ref="BX30:CH30"/>
    <mergeCell ref="CJ30:CS30"/>
    <mergeCell ref="D29:N29"/>
    <mergeCell ref="P29:Z29"/>
    <mergeCell ref="AB29:AL29"/>
    <mergeCell ref="AN29:AX29"/>
    <mergeCell ref="AZ29:BJ29"/>
    <mergeCell ref="BL31:BV31"/>
    <mergeCell ref="BX31:CH31"/>
    <mergeCell ref="CJ31:CS31"/>
    <mergeCell ref="D32:N32"/>
    <mergeCell ref="P32:Z32"/>
    <mergeCell ref="AB32:AL32"/>
    <mergeCell ref="AN32:AX32"/>
    <mergeCell ref="AZ32:BJ32"/>
    <mergeCell ref="BL32:BV32"/>
    <mergeCell ref="BX32:CH32"/>
    <mergeCell ref="CJ32:CS32"/>
    <mergeCell ref="D31:N31"/>
    <mergeCell ref="P31:Z31"/>
    <mergeCell ref="AB31:AL31"/>
    <mergeCell ref="AN31:AX31"/>
    <mergeCell ref="AZ31:BJ31"/>
  </mergeCells>
  <conditionalFormatting sqref="C9:CN10">
    <cfRule type="cellIs" dxfId="57" priority="8" stopIfTrue="1" operator="equal">
      <formula>"Not Met"</formula>
    </cfRule>
  </conditionalFormatting>
  <conditionalFormatting sqref="C9:CN9">
    <cfRule type="expression" dxfId="56" priority="7" stopIfTrue="1">
      <formula>OR(C9="",C9="N/A")</formula>
    </cfRule>
  </conditionalFormatting>
  <conditionalFormatting sqref="C10:CN10">
    <cfRule type="expression" dxfId="55" priority="6" stopIfTrue="1">
      <formula>OR(C10="",C10="N/A")</formula>
    </cfRule>
  </conditionalFormatting>
  <conditionalFormatting sqref="C11:CN11">
    <cfRule type="cellIs" dxfId="54" priority="4" stopIfTrue="1" operator="equal">
      <formula>"Not Met"</formula>
    </cfRule>
  </conditionalFormatting>
  <conditionalFormatting sqref="C11:CN11">
    <cfRule type="expression" dxfId="53" priority="3" stopIfTrue="1">
      <formula>AND(C$9&lt;&gt;"",C11="")</formula>
    </cfRule>
    <cfRule type="cellIs" dxfId="52" priority="5" stopIfTrue="1" operator="equal">
      <formula>"N/A"</formula>
    </cfRule>
  </conditionalFormatting>
  <conditionalFormatting sqref="C12:CN12">
    <cfRule type="cellIs" dxfId="51" priority="2" stopIfTrue="1" operator="equal">
      <formula>"Not Met"</formula>
    </cfRule>
  </conditionalFormatting>
  <conditionalFormatting sqref="C12:CN12">
    <cfRule type="expression" dxfId="50" priority="1" stopIfTrue="1">
      <formula>OR(C12="",C12="N/A")</formula>
    </cfRule>
  </conditionalFormatting>
  <dataValidations count="1">
    <dataValidation type="list" allowBlank="1" showInputMessage="1" showErrorMessage="1" sqref="C11:CN11">
      <formula1>"Met, Not Met, N/A"</formula1>
    </dataValidation>
  </dataValidations>
  <printOptions horizontalCentered="1"/>
  <pageMargins left="0.2" right="0.2" top="0.3" bottom="0.25" header="0.25" footer="0"/>
  <pageSetup paperSize="5" orientation="landscape" r:id="rId1"/>
  <headerFooter alignWithMargins="0">
    <oddFooter>&amp;L&amp;8&amp;K000000Substance Abuse Intensive Outpatient Program (SAIOP) - Adult&amp;R&amp;8&amp;K000000&amp;P</oddFooter>
  </headerFooter>
  <rowBreaks count="1" manualBreakCount="1">
    <brk id="20" max="16383" man="1"/>
  </rowBreaks>
  <colBreaks count="7" manualBreakCount="7">
    <brk id="14" max="53" man="1"/>
    <brk id="26" max="1048575" man="1"/>
    <brk id="38" max="1048575" man="1"/>
    <brk id="50" max="1048575" man="1"/>
    <brk id="62" max="1048575" man="1"/>
    <brk id="74" max="1048575" man="1"/>
    <brk id="86" max="53"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99FF"/>
  </sheetPr>
  <dimension ref="A1:K127"/>
  <sheetViews>
    <sheetView zoomScaleNormal="100" workbookViewId="0">
      <selection activeCell="I1" sqref="I1"/>
    </sheetView>
  </sheetViews>
  <sheetFormatPr defaultRowHeight="15.75"/>
  <cols>
    <col min="1" max="1" width="2.7109375" style="105" customWidth="1"/>
    <col min="2" max="2" width="3.7109375" style="106" customWidth="1"/>
    <col min="3" max="3" width="18.7109375" style="200" customWidth="1"/>
    <col min="4" max="4" width="73.85546875" style="200" customWidth="1"/>
    <col min="5" max="5" width="5.7109375" style="343" customWidth="1"/>
    <col min="6" max="6" width="9.140625" style="344"/>
    <col min="10" max="11" width="9.140625" hidden="1" customWidth="1"/>
  </cols>
  <sheetData>
    <row r="1" spans="1:8" ht="15.75" customHeight="1">
      <c r="A1" s="208"/>
      <c r="B1" s="208"/>
      <c r="C1" s="208"/>
      <c r="D1" s="208"/>
      <c r="E1" s="359"/>
      <c r="F1" s="363"/>
      <c r="G1" s="364"/>
      <c r="H1" s="364"/>
    </row>
    <row r="2" spans="1:8" ht="15.75" customHeight="1">
      <c r="A2" s="208"/>
      <c r="B2" s="208"/>
      <c r="C2" s="208"/>
      <c r="D2" s="208"/>
      <c r="E2" s="359"/>
      <c r="F2" s="363"/>
      <c r="G2" s="364"/>
      <c r="H2" s="364"/>
    </row>
    <row r="3" spans="1:8" ht="15.75" customHeight="1">
      <c r="A3" s="208"/>
      <c r="B3" s="208"/>
      <c r="C3" s="208"/>
      <c r="D3" s="208"/>
      <c r="E3" s="359"/>
      <c r="F3" s="363"/>
      <c r="G3" s="364"/>
      <c r="H3" s="364"/>
    </row>
    <row r="4" spans="1:8" ht="15.75" customHeight="1">
      <c r="A4" s="208"/>
      <c r="B4" s="208"/>
      <c r="C4" s="208"/>
      <c r="D4" s="208"/>
      <c r="E4" s="359"/>
      <c r="F4" s="363"/>
      <c r="G4" s="364"/>
      <c r="H4" s="364"/>
    </row>
    <row r="5" spans="1:8" ht="15.75" customHeight="1">
      <c r="A5" s="208"/>
      <c r="B5" s="208"/>
      <c r="C5" s="208"/>
      <c r="D5" s="360"/>
      <c r="E5" s="359"/>
      <c r="F5" s="363"/>
      <c r="G5" s="364"/>
      <c r="H5" s="364"/>
    </row>
    <row r="6" spans="1:8" ht="15.75" customHeight="1">
      <c r="A6" s="208"/>
      <c r="B6" s="208"/>
      <c r="C6" s="208"/>
      <c r="D6" s="208"/>
      <c r="E6" s="359"/>
      <c r="F6" s="363"/>
      <c r="G6" s="364"/>
      <c r="H6" s="364"/>
    </row>
    <row r="7" spans="1:8" ht="15">
      <c r="A7" s="208"/>
      <c r="B7" s="209"/>
      <c r="C7" s="210"/>
      <c r="D7" s="210"/>
      <c r="E7" s="359"/>
      <c r="F7" s="363"/>
      <c r="G7" s="364"/>
      <c r="H7" s="364"/>
    </row>
    <row r="8" spans="1:8" ht="15">
      <c r="A8" s="208"/>
      <c r="B8" s="209"/>
      <c r="C8" s="210"/>
      <c r="D8" s="210"/>
      <c r="E8" s="359"/>
      <c r="F8" s="363"/>
      <c r="G8" s="364"/>
      <c r="H8" s="364"/>
    </row>
    <row r="9" spans="1:8" ht="15">
      <c r="A9" s="208"/>
      <c r="B9" s="209"/>
      <c r="C9" s="210"/>
      <c r="D9" s="210"/>
      <c r="E9" s="359"/>
      <c r="F9" s="363"/>
      <c r="G9" s="364"/>
      <c r="H9" s="364"/>
    </row>
    <row r="10" spans="1:8" ht="15">
      <c r="A10" s="208"/>
      <c r="B10" s="209"/>
      <c r="C10" s="210"/>
      <c r="D10" s="210"/>
      <c r="E10" s="359"/>
      <c r="F10" s="363"/>
      <c r="G10" s="364"/>
      <c r="H10" s="364"/>
    </row>
    <row r="11" spans="1:8" ht="15">
      <c r="A11" s="208"/>
      <c r="B11" s="209"/>
      <c r="C11" s="210"/>
      <c r="D11" s="210"/>
      <c r="E11" s="359"/>
      <c r="F11" s="363"/>
      <c r="G11" s="364"/>
      <c r="H11" s="364"/>
    </row>
    <row r="12" spans="1:8" ht="15">
      <c r="A12" s="208"/>
      <c r="B12" s="209"/>
      <c r="C12" s="210"/>
      <c r="D12" s="210"/>
      <c r="E12" s="359"/>
      <c r="F12" s="363"/>
      <c r="G12" s="364"/>
      <c r="H12" s="364"/>
    </row>
    <row r="13" spans="1:8" ht="18">
      <c r="A13" s="725" t="s">
        <v>183</v>
      </c>
      <c r="B13" s="725"/>
      <c r="C13" s="725"/>
      <c r="D13" s="725"/>
      <c r="E13" s="725"/>
      <c r="F13" s="725"/>
      <c r="G13" s="725"/>
      <c r="H13" s="725"/>
    </row>
    <row r="14" spans="1:8" ht="15.75" customHeight="1">
      <c r="A14" s="732"/>
      <c r="B14" s="732"/>
      <c r="C14" s="732"/>
      <c r="D14" s="732"/>
      <c r="E14" s="359"/>
      <c r="F14" s="363"/>
      <c r="G14" s="364"/>
      <c r="H14" s="364"/>
    </row>
    <row r="15" spans="1:8" ht="12.75">
      <c r="A15" s="732" t="s">
        <v>178</v>
      </c>
      <c r="B15" s="732"/>
      <c r="C15" s="732"/>
      <c r="D15" s="732"/>
      <c r="E15" s="732"/>
      <c r="F15" s="732"/>
      <c r="G15" s="732"/>
      <c r="H15" s="732"/>
    </row>
    <row r="16" spans="1:8" ht="15">
      <c r="A16" s="208"/>
      <c r="B16" s="209"/>
      <c r="C16" s="210"/>
      <c r="D16" s="210"/>
      <c r="E16" s="359"/>
      <c r="F16" s="363"/>
      <c r="G16" s="364"/>
      <c r="H16" s="364"/>
    </row>
    <row r="17" spans="1:8" ht="15">
      <c r="A17" s="208"/>
      <c r="B17" s="209"/>
      <c r="C17" s="210"/>
      <c r="D17" s="210"/>
      <c r="E17" s="359"/>
      <c r="F17" s="363"/>
      <c r="G17" s="364"/>
      <c r="H17" s="364"/>
    </row>
    <row r="18" spans="1:8" ht="15">
      <c r="A18" s="208"/>
      <c r="B18" s="209"/>
      <c r="C18" s="210"/>
      <c r="D18" s="210"/>
      <c r="E18" s="359"/>
      <c r="F18" s="363"/>
      <c r="G18" s="364"/>
      <c r="H18" s="364"/>
    </row>
    <row r="19" spans="1:8" ht="26.25">
      <c r="A19" s="733" t="s">
        <v>348</v>
      </c>
      <c r="B19" s="733"/>
      <c r="C19" s="733"/>
      <c r="D19" s="733"/>
      <c r="E19" s="733"/>
      <c r="F19" s="733"/>
      <c r="G19" s="733"/>
      <c r="H19" s="733"/>
    </row>
    <row r="20" spans="1:8" ht="15">
      <c r="A20" s="210"/>
      <c r="B20" s="209"/>
      <c r="C20" s="210"/>
      <c r="D20" s="210"/>
      <c r="E20" s="359"/>
      <c r="F20" s="363"/>
      <c r="G20" s="364"/>
      <c r="H20" s="364"/>
    </row>
    <row r="21" spans="1:8" ht="26.25">
      <c r="A21" s="733" t="s">
        <v>285</v>
      </c>
      <c r="B21" s="733"/>
      <c r="C21" s="733"/>
      <c r="D21" s="733"/>
      <c r="E21" s="733"/>
      <c r="F21" s="733"/>
      <c r="G21" s="733"/>
      <c r="H21" s="733"/>
    </row>
    <row r="22" spans="1:8" ht="15.75" customHeight="1">
      <c r="A22" s="732" t="s">
        <v>286</v>
      </c>
      <c r="B22" s="732"/>
      <c r="C22" s="732"/>
      <c r="D22" s="732"/>
      <c r="E22" s="732"/>
      <c r="F22" s="732"/>
      <c r="G22" s="732"/>
      <c r="H22" s="732"/>
    </row>
    <row r="23" spans="1:8" ht="15.75" customHeight="1">
      <c r="A23" s="732" t="s">
        <v>287</v>
      </c>
      <c r="B23" s="732"/>
      <c r="C23" s="732"/>
      <c r="D23" s="732"/>
      <c r="E23" s="732"/>
      <c r="F23" s="732"/>
      <c r="G23" s="732"/>
      <c r="H23" s="732"/>
    </row>
    <row r="24" spans="1:8" ht="20.25">
      <c r="A24" s="358"/>
      <c r="B24" s="209"/>
      <c r="C24" s="210"/>
      <c r="D24" s="210"/>
      <c r="E24" s="359"/>
      <c r="F24" s="363"/>
      <c r="G24" s="364"/>
      <c r="H24" s="364"/>
    </row>
    <row r="25" spans="1:8" ht="20.25">
      <c r="A25" s="358"/>
      <c r="B25" s="209"/>
      <c r="C25" s="210"/>
      <c r="D25" s="210"/>
      <c r="E25" s="359"/>
      <c r="F25" s="363"/>
      <c r="G25" s="364"/>
      <c r="H25" s="364"/>
    </row>
    <row r="26" spans="1:8" ht="20.25">
      <c r="A26" s="734" t="s">
        <v>50</v>
      </c>
      <c r="B26" s="734"/>
      <c r="C26" s="734"/>
      <c r="D26" s="734"/>
      <c r="E26" s="734"/>
      <c r="F26" s="734"/>
      <c r="G26" s="734"/>
      <c r="H26" s="734"/>
    </row>
    <row r="27" spans="1:8" ht="15">
      <c r="A27" s="208"/>
      <c r="B27" s="209"/>
      <c r="C27" s="210"/>
      <c r="D27" s="210"/>
      <c r="E27" s="359"/>
      <c r="F27" s="363"/>
      <c r="G27" s="364"/>
      <c r="H27" s="364"/>
    </row>
    <row r="28" spans="1:8" ht="23.25">
      <c r="A28" s="735" t="str">
        <f>IF('Workbook Set-up'!B4="","",'Workbook Set-up'!B4)</f>
        <v/>
      </c>
      <c r="B28" s="735"/>
      <c r="C28" s="735"/>
      <c r="D28" s="735"/>
      <c r="E28" s="735"/>
      <c r="F28" s="735"/>
      <c r="G28" s="735"/>
      <c r="H28" s="735"/>
    </row>
    <row r="29" spans="1:8" ht="15">
      <c r="A29" s="208"/>
      <c r="B29" s="209"/>
      <c r="C29" s="210"/>
      <c r="D29" s="210"/>
      <c r="E29" s="359"/>
      <c r="F29" s="363"/>
      <c r="G29" s="364"/>
      <c r="H29" s="364"/>
    </row>
    <row r="30" spans="1:8" ht="15">
      <c r="A30" s="208"/>
      <c r="B30" s="209"/>
      <c r="C30" s="210"/>
      <c r="D30" s="210"/>
      <c r="E30" s="359"/>
      <c r="F30" s="363"/>
      <c r="G30" s="364"/>
      <c r="H30" s="364"/>
    </row>
    <row r="31" spans="1:8" ht="15">
      <c r="A31" s="208"/>
      <c r="B31" s="209"/>
      <c r="C31" s="210"/>
      <c r="D31" s="210"/>
      <c r="E31" s="359"/>
      <c r="F31" s="363"/>
      <c r="G31" s="364"/>
      <c r="H31" s="364"/>
    </row>
    <row r="32" spans="1:8" ht="18">
      <c r="A32" s="725" t="s">
        <v>179</v>
      </c>
      <c r="B32" s="725"/>
      <c r="C32" s="725"/>
      <c r="D32" s="725"/>
      <c r="E32" s="725"/>
      <c r="F32" s="725"/>
      <c r="G32" s="725"/>
      <c r="H32" s="725"/>
    </row>
    <row r="33" spans="1:8" ht="18">
      <c r="A33" s="357"/>
      <c r="B33" s="357"/>
      <c r="C33" s="357"/>
      <c r="D33" s="357"/>
      <c r="E33" s="357"/>
      <c r="F33" s="357"/>
      <c r="G33" s="357"/>
      <c r="H33" s="357"/>
    </row>
    <row r="34" spans="1:8" ht="15">
      <c r="A34" s="208"/>
      <c r="B34" s="209"/>
      <c r="C34" s="210"/>
      <c r="D34" s="210"/>
      <c r="E34" s="359"/>
      <c r="F34" s="363"/>
      <c r="G34" s="364"/>
      <c r="H34" s="364"/>
    </row>
    <row r="35" spans="1:8" ht="15">
      <c r="A35" s="208"/>
      <c r="B35" s="209"/>
      <c r="C35" s="210"/>
      <c r="D35" s="210"/>
      <c r="E35" s="359"/>
      <c r="F35" s="363"/>
      <c r="G35" s="364"/>
      <c r="H35" s="364"/>
    </row>
    <row r="36" spans="1:8" ht="20.25">
      <c r="A36" s="365" t="s">
        <v>284</v>
      </c>
      <c r="B36" s="365"/>
      <c r="C36" s="365"/>
      <c r="D36" s="365"/>
      <c r="E36" s="366"/>
      <c r="F36" s="367"/>
      <c r="G36" s="368"/>
      <c r="H36" s="368"/>
    </row>
    <row r="37" spans="1:8" ht="16.7" customHeight="1">
      <c r="A37" s="74"/>
      <c r="B37" s="100"/>
      <c r="C37" s="202"/>
      <c r="D37" s="202"/>
    </row>
    <row r="38" spans="1:8" ht="12.75" customHeight="1">
      <c r="A38" s="74"/>
      <c r="B38" s="100"/>
      <c r="C38" s="726" t="s">
        <v>324</v>
      </c>
      <c r="D38" s="726"/>
      <c r="E38" s="726"/>
      <c r="F38" s="726"/>
      <c r="G38" s="726"/>
      <c r="H38" s="726"/>
    </row>
    <row r="39" spans="1:8" ht="16.7" customHeight="1">
      <c r="A39" s="74"/>
      <c r="B39" s="100"/>
      <c r="C39" s="74"/>
      <c r="D39" s="74"/>
    </row>
    <row r="40" spans="1:8" ht="12.75">
      <c r="A40" s="74"/>
      <c r="B40" s="100"/>
      <c r="C40" s="93" t="s">
        <v>181</v>
      </c>
      <c r="D40" s="203" t="str">
        <f>IF('Workbook Set-up'!B4="","",'Workbook Set-up'!B4)</f>
        <v/>
      </c>
    </row>
    <row r="41" spans="1:8" ht="12.75">
      <c r="A41" s="74"/>
      <c r="B41" s="100"/>
      <c r="C41" s="93" t="s">
        <v>177</v>
      </c>
      <c r="D41" s="204" t="str">
        <f>IF(AND('Workbook Set-up'!$B$13="",'Workbook Set-up'!$B$14=""),"",IF('Workbook Set-up'!$B$13='Workbook Set-up'!$B$14,TEXT('Workbook Set-up'!$B$13,"m/d/yyyy"),IF('Workbook Set-up'!$B$13&lt;&gt;'Workbook Set-up'!$B$14,TEXT('Workbook Set-up'!$B$13,"m/d/yyyy")&amp;" to "&amp;TEXT('Workbook Set-up'!$B$14,"m/d/yyyy"),"")))</f>
        <v/>
      </c>
    </row>
    <row r="42" spans="1:8" ht="12.75">
      <c r="A42" s="74"/>
      <c r="B42" s="100"/>
      <c r="C42" s="93" t="s">
        <v>170</v>
      </c>
      <c r="D42" s="203" t="str">
        <f>IF('Workbook Set-up'!B5="","",'Workbook Set-up'!B5)</f>
        <v/>
      </c>
    </row>
    <row r="43" spans="1:8" ht="12.75">
      <c r="A43" s="74"/>
      <c r="B43" s="100"/>
      <c r="C43" s="93" t="s">
        <v>169</v>
      </c>
      <c r="D43" s="332"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44" spans="1:8" ht="16.7" customHeight="1" thickBot="1">
      <c r="A44" s="74"/>
      <c r="B44" s="100"/>
      <c r="C44" s="74"/>
      <c r="D44" s="74"/>
    </row>
    <row r="45" spans="1:8" ht="16.7" customHeight="1">
      <c r="A45" s="74"/>
      <c r="B45" s="74"/>
      <c r="C45" s="100"/>
      <c r="D45" s="205"/>
      <c r="E45" s="347"/>
      <c r="F45" s="343"/>
      <c r="G45" s="344"/>
    </row>
    <row r="46" spans="1:8" ht="12.75">
      <c r="A46" s="74"/>
      <c r="B46" s="74"/>
      <c r="C46" s="100"/>
      <c r="D46" s="206" t="s">
        <v>182</v>
      </c>
      <c r="E46" s="348"/>
      <c r="F46" s="343"/>
      <c r="G46" s="344"/>
    </row>
    <row r="47" spans="1:8" ht="12.75">
      <c r="A47" s="74"/>
      <c r="B47" s="74"/>
      <c r="C47" s="100"/>
      <c r="D47" s="206"/>
      <c r="E47" s="348"/>
      <c r="F47" s="343"/>
      <c r="G47" s="344"/>
    </row>
    <row r="48" spans="1:8" ht="12.75">
      <c r="A48" s="74"/>
      <c r="B48" s="74"/>
      <c r="C48" s="100"/>
      <c r="D48" s="361" t="str">
        <f>IF(ISNA(MATCH(1,'Workbook Set-up'!$D$21:$D$30,0)),"",INDEX('Workbook Set-up'!$A$21:$A$30,MATCH(1,'Workbook Set-up'!$D$21:$D$30,0)))</f>
        <v/>
      </c>
      <c r="E48" s="349"/>
      <c r="F48" s="343"/>
      <c r="G48" s="344"/>
    </row>
    <row r="49" spans="1:8" ht="12.75">
      <c r="A49" s="74"/>
      <c r="B49" s="74"/>
      <c r="C49" s="100"/>
      <c r="D49" s="361" t="str">
        <f>IF(ISNA(MATCH(2,'Workbook Set-up'!$D$21:$D$30,0)),"",INDEX('Workbook Set-up'!$A$21:$A$30,MATCH(2,'Workbook Set-up'!$D$21:$D$30,0)))</f>
        <v/>
      </c>
      <c r="E49" s="349"/>
      <c r="F49" s="343"/>
      <c r="G49" s="344"/>
    </row>
    <row r="50" spans="1:8" ht="12.75">
      <c r="A50" s="74"/>
      <c r="B50" s="74"/>
      <c r="C50" s="100"/>
      <c r="D50" s="361" t="str">
        <f>IF(ISNA(MATCH(3,'Workbook Set-up'!$D$21:$D$30,0)),"",INDEX('Workbook Set-up'!$A$21:$A$30,MATCH(3,'Workbook Set-up'!$D$21:$D$30,0)))</f>
        <v/>
      </c>
      <c r="E50" s="349"/>
      <c r="F50" s="343"/>
      <c r="G50" s="344"/>
    </row>
    <row r="51" spans="1:8" ht="12.75">
      <c r="A51" s="74"/>
      <c r="B51" s="74"/>
      <c r="C51" s="100"/>
      <c r="D51" s="361" t="str">
        <f>IF(ISNA(MATCH(4,'Workbook Set-up'!$D$21:$D$30,0)),"",INDEX('Workbook Set-up'!$A$21:$A$30,MATCH(4,'Workbook Set-up'!$D$21:$D$30,0)))</f>
        <v/>
      </c>
      <c r="E51" s="349"/>
      <c r="F51" s="343"/>
      <c r="G51" s="344"/>
    </row>
    <row r="52" spans="1:8" ht="12.75">
      <c r="A52" s="74"/>
      <c r="B52" s="74"/>
      <c r="C52" s="100"/>
      <c r="D52" s="361" t="str">
        <f>IF(ISNA(MATCH(5,'Workbook Set-up'!$D$21:$D$30,0)),"",INDEX('Workbook Set-up'!$A$21:$A$30,MATCH(5,'Workbook Set-up'!$D$21:$D$30,0)))</f>
        <v/>
      </c>
      <c r="E52" s="349"/>
      <c r="F52" s="343"/>
      <c r="G52" s="344"/>
    </row>
    <row r="53" spans="1:8" ht="12.75">
      <c r="A53" s="74"/>
      <c r="B53" s="74"/>
      <c r="C53" s="100"/>
      <c r="D53" s="361" t="str">
        <f>IF(ISNA(MATCH(6,'Workbook Set-up'!$D$21:$D$30,0)),"",INDEX('Workbook Set-up'!$A$21:$A$30,MATCH(6,'Workbook Set-up'!$D$21:$D$30,0)))</f>
        <v/>
      </c>
      <c r="E53" s="349"/>
      <c r="F53" s="343"/>
      <c r="G53" s="344"/>
    </row>
    <row r="54" spans="1:8" ht="12.75">
      <c r="A54" s="74"/>
      <c r="B54" s="74"/>
      <c r="C54" s="100"/>
      <c r="D54" s="361" t="str">
        <f>IF(ISNA(MATCH(7,'Workbook Set-up'!$D$21:$D$30,0)),"",INDEX('Workbook Set-up'!$A$21:$A$30,MATCH(7,'Workbook Set-up'!$D$21:$D$30,0)))</f>
        <v/>
      </c>
      <c r="E54" s="349"/>
      <c r="F54" s="343"/>
      <c r="G54" s="344"/>
    </row>
    <row r="55" spans="1:8" ht="12.75">
      <c r="A55" s="74"/>
      <c r="B55" s="74"/>
      <c r="C55" s="100"/>
      <c r="D55" s="361" t="str">
        <f>IF(ISNA(MATCH(8,'Workbook Set-up'!$D$21:$D$30,0)),"",INDEX('Workbook Set-up'!$A$21:$A$30,MATCH(8,'Workbook Set-up'!$D$21:$D$30,0)))</f>
        <v/>
      </c>
      <c r="E55" s="349"/>
      <c r="F55" s="343"/>
      <c r="G55" s="344"/>
    </row>
    <row r="56" spans="1:8" ht="12.75">
      <c r="A56" s="74"/>
      <c r="B56" s="74"/>
      <c r="C56" s="100"/>
      <c r="D56" s="361" t="str">
        <f>IF(ISNA(MATCH(9,'Workbook Set-up'!$D$21:$D$30,0)),"",INDEX('Workbook Set-up'!$A$21:$A$30,MATCH(9,'Workbook Set-up'!$D$21:$D$30,0)))</f>
        <v/>
      </c>
      <c r="E56" s="349"/>
      <c r="F56" s="343"/>
      <c r="G56" s="344"/>
    </row>
    <row r="57" spans="1:8" ht="12.75">
      <c r="A57" s="74"/>
      <c r="B57" s="74"/>
      <c r="C57" s="100"/>
      <c r="D57" s="361" t="str">
        <f>IF(ISNA(MATCH(10,'Workbook Set-up'!$D$21:$D$30,0)),"",INDEX('Workbook Set-up'!$A$21:$A$30,MATCH(10,'Workbook Set-up'!$D$21:$D$30,0)))</f>
        <v/>
      </c>
      <c r="E57" s="349"/>
      <c r="F57" s="343"/>
      <c r="G57" s="344"/>
    </row>
    <row r="58" spans="1:8" ht="12.75">
      <c r="A58" s="74"/>
      <c r="B58" s="74"/>
      <c r="C58" s="100"/>
      <c r="D58" s="361" t="str">
        <f>IF(ISNA(MATCH(11,'Workbook Set-up'!$D$21:$D$30,0)),"",INDEX('Workbook Set-up'!$A$21:$A$30,MATCH(11,'Workbook Set-up'!$D$21:$D$30,0)))</f>
        <v/>
      </c>
      <c r="E58" s="349"/>
      <c r="F58" s="343"/>
      <c r="G58" s="344"/>
    </row>
    <row r="59" spans="1:8" ht="12.75">
      <c r="A59" s="74"/>
      <c r="B59" s="74"/>
      <c r="C59" s="100"/>
      <c r="D59" s="361" t="str">
        <f>IF(ISNA(MATCH(12,'Workbook Set-up'!$D$21:$D$30,0)),"",INDEX('Workbook Set-up'!$A$21:$A$30,MATCH(12,'Workbook Set-up'!$D$21:$D$30,0)))</f>
        <v/>
      </c>
      <c r="E59" s="349"/>
      <c r="F59" s="343"/>
      <c r="G59" s="344"/>
    </row>
    <row r="60" spans="1:8" ht="12.75">
      <c r="A60" s="74"/>
      <c r="B60" s="74"/>
      <c r="C60" s="100"/>
      <c r="D60" s="361" t="str">
        <f>IF(ISNA(MATCH(13,'Workbook Set-up'!$D$21:$D$30,0)),"",INDEX('Workbook Set-up'!$A$21:$A$30,MATCH(13,'Workbook Set-up'!$D$21:$D$30,0)))</f>
        <v/>
      </c>
      <c r="E60" s="349"/>
      <c r="F60" s="343"/>
      <c r="G60" s="344"/>
    </row>
    <row r="61" spans="1:8" ht="12.75">
      <c r="A61" s="74"/>
      <c r="B61" s="74"/>
      <c r="C61" s="100"/>
      <c r="D61" s="361" t="str">
        <f>IF(ISNA(MATCH(14,'Workbook Set-up'!$D$21:$D$30,0)),"",INDEX('Workbook Set-up'!$A$21:$A$30,MATCH(14,'Workbook Set-up'!$D$21:$D$30,0)))</f>
        <v/>
      </c>
      <c r="E61" s="349"/>
      <c r="F61" s="343"/>
      <c r="G61" s="344"/>
    </row>
    <row r="62" spans="1:8" ht="16.7" customHeight="1" thickBot="1">
      <c r="A62" s="74"/>
      <c r="B62" s="74"/>
      <c r="C62" s="100"/>
      <c r="D62" s="207"/>
      <c r="E62" s="350"/>
      <c r="F62" s="343"/>
      <c r="G62" s="344"/>
    </row>
    <row r="63" spans="1:8" ht="12.75">
      <c r="A63" s="74"/>
      <c r="B63" s="100"/>
      <c r="C63" s="74"/>
      <c r="D63" s="74"/>
    </row>
    <row r="64" spans="1:8" ht="30" customHeight="1">
      <c r="A64" s="726" t="s">
        <v>180</v>
      </c>
      <c r="B64" s="726"/>
      <c r="C64" s="726"/>
      <c r="D64" s="726"/>
      <c r="E64" s="726"/>
      <c r="F64" s="726"/>
      <c r="G64" s="726"/>
      <c r="H64" s="726"/>
    </row>
    <row r="65" spans="1:8" ht="12.75">
      <c r="A65" s="74"/>
      <c r="B65" s="100"/>
      <c r="C65" s="211"/>
      <c r="D65" s="74"/>
    </row>
    <row r="66" spans="1:8" s="105" customFormat="1" ht="99.95" customHeight="1">
      <c r="A66" s="726" t="s">
        <v>418</v>
      </c>
      <c r="B66" s="726"/>
      <c r="C66" s="726"/>
      <c r="D66" s="726"/>
      <c r="E66" s="726"/>
      <c r="F66" s="726"/>
      <c r="G66" s="726"/>
      <c r="H66" s="726"/>
    </row>
    <row r="67" spans="1:8" ht="15">
      <c r="A67" s="74"/>
      <c r="B67" s="100"/>
      <c r="C67" s="202"/>
      <c r="D67" s="202"/>
    </row>
    <row r="68" spans="1:8" s="112" customFormat="1" ht="30" customHeight="1">
      <c r="A68" s="736" t="s">
        <v>419</v>
      </c>
      <c r="B68" s="736"/>
      <c r="C68" s="736"/>
      <c r="D68" s="736"/>
      <c r="E68" s="736"/>
      <c r="F68" s="736"/>
      <c r="G68" s="736"/>
      <c r="H68" s="736"/>
    </row>
    <row r="69" spans="1:8" ht="16.7" customHeight="1">
      <c r="A69" s="74"/>
      <c r="B69" s="100"/>
      <c r="C69" s="202"/>
      <c r="D69" s="202"/>
    </row>
    <row r="70" spans="1:8" ht="20.25">
      <c r="A70" s="365" t="s">
        <v>284</v>
      </c>
      <c r="B70" s="365"/>
      <c r="C70" s="365"/>
      <c r="D70" s="365"/>
      <c r="E70" s="366"/>
      <c r="F70" s="367"/>
      <c r="G70" s="368"/>
      <c r="H70" s="368"/>
    </row>
    <row r="71" spans="1:8" ht="9.9499999999999993" customHeight="1">
      <c r="A71" s="362"/>
      <c r="B71" s="100"/>
      <c r="C71" s="202"/>
      <c r="D71" s="202"/>
    </row>
    <row r="72" spans="1:8" ht="12.75">
      <c r="A72" s="362"/>
      <c r="B72" s="100"/>
      <c r="C72" s="93" t="s">
        <v>181</v>
      </c>
      <c r="D72" s="203" t="str">
        <f>IF('Workbook Set-up'!B4="","",'Workbook Set-up'!B4)</f>
        <v/>
      </c>
    </row>
    <row r="73" spans="1:8" ht="12.75">
      <c r="A73" s="362"/>
      <c r="B73" s="100"/>
      <c r="C73" s="93" t="s">
        <v>177</v>
      </c>
      <c r="D73" s="204" t="str">
        <f>IF(AND('Workbook Set-up'!$B$13="",'Workbook Set-up'!$B$14=""),"",IF('Workbook Set-up'!$B$13='Workbook Set-up'!$B$14,TEXT('Workbook Set-up'!$B$13,"m/d/yyyy"),IF('Workbook Set-up'!$B$13&lt;&gt;'Workbook Set-up'!$B$14,TEXT('Workbook Set-up'!$B$13,"m/d/yyyy")&amp;" to "&amp;TEXT('Workbook Set-up'!$B$14,"m/d/yyyy"),"")))</f>
        <v/>
      </c>
    </row>
    <row r="74" spans="1:8" ht="12.75">
      <c r="A74" s="362"/>
      <c r="B74" s="100"/>
      <c r="C74" s="93" t="s">
        <v>170</v>
      </c>
      <c r="D74" s="203" t="str">
        <f>IF('Workbook Set-up'!B5="","",'Workbook Set-up'!B5)</f>
        <v/>
      </c>
    </row>
    <row r="75" spans="1:8" ht="12.75">
      <c r="A75" s="362"/>
      <c r="B75" s="100"/>
      <c r="C75" s="93" t="s">
        <v>169</v>
      </c>
      <c r="D75" s="332"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76" spans="1:8" ht="15">
      <c r="A76" s="362"/>
      <c r="B76" s="100"/>
      <c r="C76" s="202"/>
      <c r="D76" s="202"/>
    </row>
    <row r="77" spans="1:8" ht="15">
      <c r="A77" s="362"/>
      <c r="B77" s="100"/>
      <c r="C77" s="211" t="s">
        <v>172</v>
      </c>
      <c r="D77" s="202"/>
    </row>
    <row r="78" spans="1:8" ht="15">
      <c r="A78" s="362"/>
      <c r="B78" s="100"/>
      <c r="C78" s="211" t="s">
        <v>173</v>
      </c>
      <c r="D78" s="202"/>
    </row>
    <row r="79" spans="1:8" ht="15">
      <c r="A79" s="362"/>
      <c r="B79" s="100"/>
      <c r="C79" s="211" t="s">
        <v>171</v>
      </c>
      <c r="D79" s="202"/>
    </row>
    <row r="80" spans="1:8" ht="15">
      <c r="A80" s="362"/>
      <c r="B80" s="100"/>
      <c r="C80" s="202"/>
      <c r="D80" s="202"/>
    </row>
    <row r="82" spans="1:11" s="8" customFormat="1">
      <c r="A82" s="729" t="s">
        <v>424</v>
      </c>
      <c r="B82" s="730"/>
      <c r="C82" s="730"/>
      <c r="D82" s="730"/>
      <c r="E82" s="731"/>
      <c r="F82" s="345"/>
    </row>
    <row r="83" spans="1:11" s="8" customFormat="1" ht="12.75">
      <c r="A83" s="86"/>
      <c r="B83" s="74"/>
      <c r="C83" s="74"/>
      <c r="D83" s="74"/>
      <c r="E83" s="351"/>
      <c r="F83" s="345"/>
    </row>
    <row r="84" spans="1:11" s="8" customFormat="1" ht="13.5" thickBot="1">
      <c r="A84" s="86">
        <v>9</v>
      </c>
      <c r="B84" s="93" t="s">
        <v>408</v>
      </c>
      <c r="C84" s="74"/>
      <c r="D84" s="74"/>
      <c r="E84" s="352" t="s">
        <v>47</v>
      </c>
      <c r="F84" s="345"/>
    </row>
    <row r="85" spans="1:11" s="8" customFormat="1" ht="13.5" thickTop="1">
      <c r="A85" s="86"/>
      <c r="B85" s="89" t="s">
        <v>409</v>
      </c>
      <c r="C85" s="96"/>
      <c r="D85" s="74"/>
      <c r="E85" s="353" t="str">
        <f>IF(SUM('MH Adult'!DD14,'MH Adult'!DF14)=0,"",'MH Adult'!DD14/SUM('MH Adult'!DD14,'MH Adult'!DF14))</f>
        <v/>
      </c>
      <c r="F85" s="346" t="str">
        <f>IF(E85=0,"POC Required",IF(E85&gt;=0.83,"POC Not Required","POC Required"))</f>
        <v>POC Not Required</v>
      </c>
      <c r="J85" s="369" t="str">
        <f>IF(F85="POC Required",ROW(),"")</f>
        <v/>
      </c>
      <c r="K85" s="369" t="str">
        <f>IF(J85="","",RANK(J85,$J$85:$J$88,-1))</f>
        <v/>
      </c>
    </row>
    <row r="86" spans="1:11" s="8" customFormat="1" ht="12.75">
      <c r="A86" s="86"/>
      <c r="B86" s="89" t="s">
        <v>407</v>
      </c>
      <c r="C86" s="96"/>
      <c r="D86" s="74"/>
      <c r="E86" s="353" t="str">
        <f>IF(SUM('MH Adult'!DD21,'MH Adult'!DF21)=0,"",'MH Adult'!DD21/SUM('MH Adult'!DD21,'MH Adult'!DF21))</f>
        <v/>
      </c>
      <c r="F86" s="346" t="str">
        <f t="shared" ref="F86:F87" si="0">IF(E86=0,"POC Required",IF(E86&gt;=0.83,"POC Not Required","POC Required"))</f>
        <v>POC Not Required</v>
      </c>
      <c r="J86" s="369" t="str">
        <f t="shared" ref="J86:J88" si="1">IF(F86="POC Required",ROW(),"")</f>
        <v/>
      </c>
      <c r="K86" s="369" t="str">
        <f t="shared" ref="K86:K88" si="2">IF(J86="","",RANK(J86,$J$85:$J$88,-1))</f>
        <v/>
      </c>
    </row>
    <row r="87" spans="1:11" s="8" customFormat="1" ht="12.75">
      <c r="A87" s="86"/>
      <c r="B87" s="89" t="s">
        <v>410</v>
      </c>
      <c r="C87" s="96"/>
      <c r="D87" s="74"/>
      <c r="E87" s="353" t="str">
        <f>IF(SUM('MH Adult'!DD23,'MH Adult'!DF23)=0,"",'MH Adult'!DD23/SUM('MH Adult'!DD23,'MH Adult'!DF23))</f>
        <v/>
      </c>
      <c r="F87" s="346" t="str">
        <f t="shared" si="0"/>
        <v>POC Not Required</v>
      </c>
      <c r="J87" s="369" t="str">
        <f t="shared" si="1"/>
        <v/>
      </c>
      <c r="K87" s="369" t="str">
        <f t="shared" si="2"/>
        <v/>
      </c>
    </row>
    <row r="88" spans="1:11" s="8" customFormat="1" ht="12.75">
      <c r="A88" s="86"/>
      <c r="B88" s="89" t="s">
        <v>420</v>
      </c>
      <c r="C88" s="96"/>
      <c r="D88" s="74"/>
      <c r="E88" s="353" t="str">
        <f>IF(SUM('MH Adult'!DD36,'MH Adult'!DF36)=0,"",'MH Adult'!DD36/SUM('MH Adult'!DD36,'MH Adult'!DF36))</f>
        <v/>
      </c>
      <c r="F88" s="346" t="str">
        <f>IF(E88=0,"POC Required",IF(E88&gt;=0.83,"POC Not Required","POC Required"))</f>
        <v>POC Not Required</v>
      </c>
      <c r="J88" s="369" t="str">
        <f t="shared" si="1"/>
        <v/>
      </c>
      <c r="K88" s="369" t="str">
        <f t="shared" si="2"/>
        <v/>
      </c>
    </row>
    <row r="89" spans="1:11" s="8" customFormat="1" ht="12.75">
      <c r="A89" s="86"/>
      <c r="B89" s="99"/>
      <c r="C89" s="74"/>
      <c r="D89" s="74"/>
      <c r="E89" s="351"/>
      <c r="F89" s="345"/>
    </row>
    <row r="90" spans="1:11" s="8" customFormat="1" ht="12.75">
      <c r="A90" s="86"/>
      <c r="B90" s="74"/>
      <c r="C90" s="74"/>
      <c r="D90" s="110" t="s">
        <v>48</v>
      </c>
      <c r="E90" s="354">
        <f>'OVERALL SUMMARY'!L21</f>
        <v>0</v>
      </c>
      <c r="F90" s="345"/>
    </row>
    <row r="91" spans="1:11" s="8" customFormat="1" ht="12.75">
      <c r="A91" s="90"/>
      <c r="B91" s="91"/>
      <c r="C91" s="91"/>
      <c r="D91" s="91"/>
      <c r="E91" s="355"/>
      <c r="F91" s="345"/>
    </row>
    <row r="92" spans="1:11" s="8" customFormat="1" ht="12.75">
      <c r="A92" s="91"/>
      <c r="B92" s="74"/>
      <c r="C92" s="74"/>
      <c r="D92" s="74"/>
      <c r="E92" s="356"/>
      <c r="F92" s="345"/>
    </row>
    <row r="93" spans="1:11" s="8" customFormat="1">
      <c r="A93" s="729" t="s">
        <v>425</v>
      </c>
      <c r="B93" s="730"/>
      <c r="C93" s="730"/>
      <c r="D93" s="730"/>
      <c r="E93" s="731"/>
      <c r="F93" s="345"/>
    </row>
    <row r="94" spans="1:11" s="8" customFormat="1" ht="12.75">
      <c r="A94" s="86"/>
      <c r="B94" s="74"/>
      <c r="C94" s="74"/>
      <c r="D94" s="74"/>
      <c r="E94" s="351"/>
      <c r="F94" s="345"/>
    </row>
    <row r="95" spans="1:11" s="8" customFormat="1" ht="13.5" thickBot="1">
      <c r="A95" s="86">
        <v>9</v>
      </c>
      <c r="B95" s="93" t="s">
        <v>408</v>
      </c>
      <c r="C95" s="74"/>
      <c r="D95" s="74"/>
      <c r="E95" s="352" t="s">
        <v>47</v>
      </c>
      <c r="F95" s="345"/>
    </row>
    <row r="96" spans="1:11" s="8" customFormat="1" ht="13.5" thickTop="1">
      <c r="A96" s="86"/>
      <c r="B96" s="89" t="s">
        <v>409</v>
      </c>
      <c r="C96" s="96"/>
      <c r="D96" s="74"/>
      <c r="E96" s="353" t="str">
        <f>IF(SUM('SUD Adult'!DD14,'SUD Adult'!DF14)=0,"",'SUD Adult'!DD14/SUM('SUD Adult'!DD14,'SUD Adult'!DF14))</f>
        <v/>
      </c>
      <c r="F96" s="346" t="str">
        <f>IF(E96=0,"POC Required",IF(E96&gt;=0.83,"POC Not Required","POC Required"))</f>
        <v>POC Not Required</v>
      </c>
      <c r="J96" s="369" t="str">
        <f>IF(F96="POC Required",ROW(),"")</f>
        <v/>
      </c>
      <c r="K96" s="369" t="str">
        <f>IF(J96="","",RANK(J96,$J$96:$J$99,-1))</f>
        <v/>
      </c>
    </row>
    <row r="97" spans="1:11" s="8" customFormat="1" ht="12.75">
      <c r="A97" s="86"/>
      <c r="B97" s="89" t="s">
        <v>407</v>
      </c>
      <c r="C97" s="96"/>
      <c r="D97" s="74"/>
      <c r="E97" s="353" t="str">
        <f>IF(SUM('SUD Adult'!DD21,'SUD Adult'!DF21)=0,"",'SUD Adult'!DD21/SUM('SUD Adult'!DD21,'SUD Adult'!DF21))</f>
        <v/>
      </c>
      <c r="F97" s="346" t="str">
        <f t="shared" ref="F97:F98" si="3">IF(E97=0,"POC Required",IF(E97&gt;=0.83,"POC Not Required","POC Required"))</f>
        <v>POC Not Required</v>
      </c>
      <c r="J97" s="369" t="str">
        <f t="shared" ref="J97:J99" si="4">IF(F97="POC Required",ROW(),"")</f>
        <v/>
      </c>
      <c r="K97" s="369" t="str">
        <f>IF(J97="","",RANK(J97,$J$96:$J$99,-1))</f>
        <v/>
      </c>
    </row>
    <row r="98" spans="1:11" s="8" customFormat="1" ht="12.75">
      <c r="A98" s="86"/>
      <c r="B98" s="89" t="s">
        <v>410</v>
      </c>
      <c r="C98" s="96"/>
      <c r="D98" s="74"/>
      <c r="E98" s="353" t="str">
        <f>IF(SUM('SUD Adult'!DD23,'SUD Adult'!DF23)=0,"",'SUD Adult'!DD23/SUM('SUD Adult'!DD23,'SUD Adult'!DF23))</f>
        <v/>
      </c>
      <c r="F98" s="346" t="str">
        <f t="shared" si="3"/>
        <v>POC Not Required</v>
      </c>
      <c r="J98" s="369" t="str">
        <f t="shared" si="4"/>
        <v/>
      </c>
      <c r="K98" s="369" t="str">
        <f>IF(J98="","",RANK(J98,$J$96:$J$99,-1))</f>
        <v/>
      </c>
    </row>
    <row r="99" spans="1:11" s="8" customFormat="1" ht="12.75">
      <c r="A99" s="86"/>
      <c r="B99" s="89" t="s">
        <v>420</v>
      </c>
      <c r="C99" s="96"/>
      <c r="D99" s="74"/>
      <c r="E99" s="353" t="str">
        <f>IF(SUM('SUD Adult'!DD36,'SUD Adult'!DF36)=0,"",'SUD Adult'!DD36/SUM('SUD Adult'!DD36,'SUD Adult'!DF36))</f>
        <v/>
      </c>
      <c r="F99" s="346" t="str">
        <f>IF(E99=0,"POC Required",IF(E99&gt;=0.83,"POC Not Required","POC Required"))</f>
        <v>POC Not Required</v>
      </c>
      <c r="J99" s="369" t="str">
        <f t="shared" si="4"/>
        <v/>
      </c>
      <c r="K99" s="369" t="str">
        <f>IF(J99="","",RANK(J99,$J$96:$J$99,-1))</f>
        <v/>
      </c>
    </row>
    <row r="100" spans="1:11" s="8" customFormat="1" ht="12.75">
      <c r="A100" s="86"/>
      <c r="B100" s="99"/>
      <c r="C100" s="74"/>
      <c r="D100" s="74"/>
      <c r="E100" s="351"/>
      <c r="F100" s="345"/>
    </row>
    <row r="101" spans="1:11" s="8" customFormat="1" ht="12.75">
      <c r="A101" s="86"/>
      <c r="B101" s="74"/>
      <c r="C101" s="74"/>
      <c r="D101" s="110" t="s">
        <v>48</v>
      </c>
      <c r="E101" s="354">
        <f>'OVERALL SUMMARY'!L42</f>
        <v>0</v>
      </c>
      <c r="F101" s="345"/>
    </row>
    <row r="102" spans="1:11" s="8" customFormat="1" ht="12.75">
      <c r="A102" s="90"/>
      <c r="B102" s="91"/>
      <c r="C102" s="91"/>
      <c r="D102" s="91"/>
      <c r="E102" s="355"/>
      <c r="F102" s="345"/>
    </row>
    <row r="103" spans="1:11" s="8" customFormat="1" ht="12.75">
      <c r="A103" s="91"/>
      <c r="B103" s="74"/>
      <c r="C103" s="74"/>
      <c r="D103" s="74"/>
      <c r="E103" s="356"/>
      <c r="F103" s="345"/>
    </row>
    <row r="104" spans="1:11" s="8" customFormat="1">
      <c r="A104" s="729" t="s">
        <v>293</v>
      </c>
      <c r="B104" s="730"/>
      <c r="C104" s="730"/>
      <c r="D104" s="730"/>
      <c r="E104" s="731"/>
      <c r="F104" s="345"/>
    </row>
    <row r="105" spans="1:11" s="8" customFormat="1" ht="12.75">
      <c r="A105" s="86"/>
      <c r="B105" s="74"/>
      <c r="C105" s="74"/>
      <c r="D105" s="74"/>
      <c r="E105" s="351"/>
      <c r="F105" s="345"/>
    </row>
    <row r="106" spans="1:11" s="8" customFormat="1" ht="13.5" thickBot="1">
      <c r="A106" s="86"/>
      <c r="B106" s="93"/>
      <c r="C106" s="74"/>
      <c r="D106" s="74"/>
      <c r="E106" s="352" t="s">
        <v>47</v>
      </c>
      <c r="F106" s="345"/>
    </row>
    <row r="107" spans="1:11" s="8" customFormat="1" ht="13.5" thickTop="1">
      <c r="A107" s="86">
        <v>1</v>
      </c>
      <c r="B107" s="89" t="s">
        <v>280</v>
      </c>
      <c r="C107" s="96"/>
      <c r="D107" s="74"/>
      <c r="E107" s="353" t="str">
        <f>IF(SUM('SAIOP Adult'!CO9,'SAIOP Adult'!CQ9)=0,"",'SAIOP Adult'!CO9/SUM('SAIOP Adult'!CO9,'SAIOP Adult'!CQ9))</f>
        <v/>
      </c>
      <c r="F107" s="346" t="str">
        <f>IF(E107=0,"POC Required",IF(E107&gt;=0.83,"POC Not Required","POC Required"))</f>
        <v>POC Not Required</v>
      </c>
      <c r="J107" s="369" t="str">
        <f>IF(F107="POC Required",ROW(),"")</f>
        <v/>
      </c>
      <c r="K107" s="369" t="str">
        <f>IF(J107="","",RANK(J107,$J$107:$J$108,-1))</f>
        <v/>
      </c>
    </row>
    <row r="108" spans="1:11" s="8" customFormat="1" ht="12.75">
      <c r="A108" s="86">
        <v>2</v>
      </c>
      <c r="B108" s="89" t="s">
        <v>283</v>
      </c>
      <c r="C108" s="96"/>
      <c r="D108" s="74"/>
      <c r="E108" s="353" t="str">
        <f>IF(SUM('SAIOP Adult'!CO10,'SAIOP Adult'!CQ10)=0,"",'SAIOP Adult'!CO10/SUM('SAIOP Adult'!CO10,'SAIOP Adult'!CQ10))</f>
        <v/>
      </c>
      <c r="F108" s="346" t="str">
        <f>IF(E108=0,"POC Required",IF(E108&gt;=0.83,"POC Not Required","POC Required"))</f>
        <v>POC Not Required</v>
      </c>
      <c r="J108" s="369" t="str">
        <f t="shared" ref="J108" si="5">IF(F108="POC Required",ROW(),"")</f>
        <v/>
      </c>
      <c r="K108" s="369" t="str">
        <f>IF(J108="","",RANK(J108,$J$107:$J$108,-1))</f>
        <v/>
      </c>
    </row>
    <row r="109" spans="1:11" s="8" customFormat="1" ht="12.75">
      <c r="A109" s="86"/>
      <c r="B109" s="99"/>
      <c r="C109" s="74"/>
      <c r="D109" s="74"/>
      <c r="E109" s="351"/>
      <c r="F109" s="345"/>
    </row>
    <row r="110" spans="1:11" s="8" customFormat="1" ht="12.75">
      <c r="A110" s="86"/>
      <c r="B110" s="74"/>
      <c r="C110" s="74"/>
      <c r="D110" s="110" t="s">
        <v>48</v>
      </c>
      <c r="E110" s="354">
        <f>'OVERALL SUMMARY'!L39</f>
        <v>0</v>
      </c>
      <c r="F110" s="345"/>
    </row>
    <row r="111" spans="1:11" s="8" customFormat="1" ht="12.75">
      <c r="A111" s="90"/>
      <c r="B111" s="91"/>
      <c r="C111" s="91"/>
      <c r="D111" s="91"/>
      <c r="E111" s="355"/>
      <c r="F111" s="345"/>
    </row>
    <row r="114" spans="1:4" ht="12.75">
      <c r="A114" s="362"/>
      <c r="B114" s="100"/>
      <c r="C114" s="93" t="s">
        <v>174</v>
      </c>
      <c r="D114" s="74"/>
    </row>
    <row r="115" spans="1:4" ht="12.75">
      <c r="A115" s="362"/>
      <c r="B115" s="262"/>
      <c r="C115" s="265" t="s">
        <v>175</v>
      </c>
      <c r="D115" s="266"/>
    </row>
    <row r="116" spans="1:4" ht="12.75">
      <c r="A116" s="362"/>
      <c r="B116" s="263"/>
      <c r="C116" s="74"/>
      <c r="D116" s="87"/>
    </row>
    <row r="117" spans="1:4" ht="30" customHeight="1">
      <c r="A117" s="362"/>
      <c r="B117" s="263">
        <v>1</v>
      </c>
      <c r="C117" s="727"/>
      <c r="D117" s="728"/>
    </row>
    <row r="118" spans="1:4" ht="9.9499999999999993" customHeight="1">
      <c r="A118" s="362"/>
      <c r="B118" s="263"/>
      <c r="C118" s="267"/>
      <c r="D118" s="87"/>
    </row>
    <row r="119" spans="1:4" ht="30" customHeight="1">
      <c r="A119" s="362"/>
      <c r="B119" s="263">
        <v>2</v>
      </c>
      <c r="C119" s="727"/>
      <c r="D119" s="728"/>
    </row>
    <row r="120" spans="1:4" ht="9.9499999999999993" customHeight="1">
      <c r="A120" s="362"/>
      <c r="B120" s="263"/>
      <c r="C120" s="267"/>
      <c r="D120" s="87"/>
    </row>
    <row r="121" spans="1:4" ht="30" customHeight="1">
      <c r="A121" s="362"/>
      <c r="B121" s="263">
        <v>3</v>
      </c>
      <c r="C121" s="727"/>
      <c r="D121" s="728"/>
    </row>
    <row r="122" spans="1:4" ht="9.9499999999999993" customHeight="1">
      <c r="A122" s="362"/>
      <c r="B122" s="263"/>
      <c r="C122" s="267"/>
      <c r="D122" s="87"/>
    </row>
    <row r="123" spans="1:4" ht="30" customHeight="1">
      <c r="A123" s="362"/>
      <c r="B123" s="263">
        <v>4</v>
      </c>
      <c r="C123" s="727"/>
      <c r="D123" s="728"/>
    </row>
    <row r="124" spans="1:4" ht="9.9499999999999993" customHeight="1">
      <c r="A124" s="362"/>
      <c r="B124" s="263"/>
      <c r="C124" s="267"/>
      <c r="D124" s="87"/>
    </row>
    <row r="125" spans="1:4" ht="30" customHeight="1">
      <c r="A125" s="362"/>
      <c r="B125" s="263">
        <v>5</v>
      </c>
      <c r="C125" s="727"/>
      <c r="D125" s="728"/>
    </row>
    <row r="126" spans="1:4" ht="15" customHeight="1">
      <c r="A126" s="362"/>
      <c r="B126" s="264"/>
      <c r="C126" s="268"/>
      <c r="D126" s="269"/>
    </row>
    <row r="127" spans="1:4" ht="15">
      <c r="A127" s="362"/>
      <c r="B127" s="100"/>
      <c r="C127" s="202"/>
      <c r="D127" s="202"/>
    </row>
  </sheetData>
  <sheetProtection sheet="1" objects="1" scenarios="1"/>
  <mergeCells count="22">
    <mergeCell ref="C125:D125"/>
    <mergeCell ref="A14:D14"/>
    <mergeCell ref="C119:D119"/>
    <mergeCell ref="A15:H15"/>
    <mergeCell ref="A19:H19"/>
    <mergeCell ref="A21:H21"/>
    <mergeCell ref="A22:H22"/>
    <mergeCell ref="A23:H23"/>
    <mergeCell ref="A26:H26"/>
    <mergeCell ref="A28:H28"/>
    <mergeCell ref="A32:H32"/>
    <mergeCell ref="C121:D121"/>
    <mergeCell ref="C117:D117"/>
    <mergeCell ref="A68:H68"/>
    <mergeCell ref="A13:H13"/>
    <mergeCell ref="C38:H38"/>
    <mergeCell ref="A64:H64"/>
    <mergeCell ref="A66:H66"/>
    <mergeCell ref="C123:D123"/>
    <mergeCell ref="A82:E82"/>
    <mergeCell ref="A104:E104"/>
    <mergeCell ref="A93:E93"/>
  </mergeCells>
  <conditionalFormatting sqref="E85:E88 E107:E108">
    <cfRule type="cellIs" dxfId="49" priority="145" stopIfTrue="1" operator="greaterThanOrEqual">
      <formula>0.83</formula>
    </cfRule>
    <cfRule type="cellIs" dxfId="48" priority="146" stopIfTrue="1" operator="lessThan">
      <formula>0.83</formula>
    </cfRule>
  </conditionalFormatting>
  <conditionalFormatting sqref="E90">
    <cfRule type="cellIs" dxfId="47" priority="132" stopIfTrue="1" operator="greaterThanOrEqual">
      <formula>0.83</formula>
    </cfRule>
    <cfRule type="cellIs" dxfId="46" priority="133" stopIfTrue="1" operator="lessThan">
      <formula>0.83</formula>
    </cfRule>
  </conditionalFormatting>
  <conditionalFormatting sqref="E110">
    <cfRule type="cellIs" dxfId="45" priority="121" stopIfTrue="1" operator="greaterThanOrEqual">
      <formula>0.83</formula>
    </cfRule>
    <cfRule type="cellIs" dxfId="44" priority="122" stopIfTrue="1" operator="lessThan">
      <formula>0.83</formula>
    </cfRule>
  </conditionalFormatting>
  <conditionalFormatting sqref="F85:F88">
    <cfRule type="cellIs" dxfId="43" priority="47" operator="equal">
      <formula>"POC Required"</formula>
    </cfRule>
    <cfRule type="cellIs" dxfId="42" priority="48" operator="equal">
      <formula>"POC Not Required"</formula>
    </cfRule>
  </conditionalFormatting>
  <conditionalFormatting sqref="F107:F108">
    <cfRule type="cellIs" dxfId="41" priority="41" operator="equal">
      <formula>"POC Required"</formula>
    </cfRule>
    <cfRule type="cellIs" dxfId="40" priority="42" operator="equal">
      <formula>"POC Not Required"</formula>
    </cfRule>
  </conditionalFormatting>
  <conditionalFormatting sqref="E96:E99">
    <cfRule type="cellIs" dxfId="39" priority="5" stopIfTrue="1" operator="greaterThanOrEqual">
      <formula>0.83</formula>
    </cfRule>
    <cfRule type="cellIs" dxfId="38" priority="6" stopIfTrue="1" operator="lessThan">
      <formula>0.83</formula>
    </cfRule>
  </conditionalFormatting>
  <conditionalFormatting sqref="E101">
    <cfRule type="cellIs" dxfId="37" priority="3" stopIfTrue="1" operator="greaterThanOrEqual">
      <formula>0.83</formula>
    </cfRule>
    <cfRule type="cellIs" dxfId="36" priority="4" stopIfTrue="1" operator="lessThan">
      <formula>0.83</formula>
    </cfRule>
  </conditionalFormatting>
  <conditionalFormatting sqref="F96:F99">
    <cfRule type="cellIs" dxfId="35" priority="1" operator="equal">
      <formula>"POC Required"</formula>
    </cfRule>
    <cfRule type="cellIs" dxfId="34" priority="2" operator="equal">
      <formula>"POC Not Required"</formula>
    </cfRule>
  </conditionalFormatting>
  <printOptions horizontalCentered="1"/>
  <pageMargins left="0.2" right="0.2" top="0.3" bottom="0.3" header="0" footer="0"/>
  <pageSetup orientation="landscape" r:id="rId1"/>
  <headerFooter differentFirst="1">
    <oddFooter>&amp;C&amp;P of &amp;N</oddFooter>
  </headerFooter>
  <rowBreaks count="1" manualBreakCount="1">
    <brk id="11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19050</xdr:colOff>
                    <xdr:row>76</xdr:row>
                    <xdr:rowOff>9525</xdr:rowOff>
                  </from>
                  <to>
                    <xdr:col>2</xdr:col>
                    <xdr:colOff>0</xdr:colOff>
                    <xdr:row>77</xdr:row>
                    <xdr:rowOff>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19050</xdr:colOff>
                    <xdr:row>77</xdr:row>
                    <xdr:rowOff>19050</xdr:rowOff>
                  </from>
                  <to>
                    <xdr:col>1</xdr:col>
                    <xdr:colOff>238125</xdr:colOff>
                    <xdr:row>78</xdr:row>
                    <xdr:rowOff>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xdr:col>
                    <xdr:colOff>19050</xdr:colOff>
                    <xdr:row>78</xdr:row>
                    <xdr:rowOff>9525</xdr:rowOff>
                  </from>
                  <to>
                    <xdr:col>1</xdr:col>
                    <xdr:colOff>228600</xdr:colOff>
                    <xdr:row>79</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22"/>
  </sheetPr>
  <dimension ref="A1:N40"/>
  <sheetViews>
    <sheetView showGridLines="0" workbookViewId="0">
      <pane ySplit="4" topLeftCell="A5" activePane="bottomLeft" state="frozen"/>
      <selection pane="bottomLeft" activeCell="B10" sqref="B10"/>
    </sheetView>
  </sheetViews>
  <sheetFormatPr defaultColWidth="9.140625" defaultRowHeight="12.75"/>
  <cols>
    <col min="1" max="1" width="3.28515625" style="112" customWidth="1"/>
    <col min="2" max="3" width="10.7109375" style="112" customWidth="1"/>
    <col min="4" max="4" width="40.7109375" style="112" customWidth="1"/>
    <col min="5" max="5" width="10.7109375" style="112" customWidth="1"/>
    <col min="6" max="7" width="8.7109375" style="112" customWidth="1"/>
    <col min="8" max="8" width="10.7109375" style="112" customWidth="1"/>
    <col min="9" max="12" width="8.7109375" style="112" customWidth="1"/>
    <col min="13" max="13" width="16.5703125" style="113" customWidth="1"/>
    <col min="14" max="16384" width="9.140625" style="112"/>
  </cols>
  <sheetData>
    <row r="1" spans="1:14" s="84" customFormat="1" ht="19.899999999999999" customHeight="1">
      <c r="A1" s="227" t="s">
        <v>288</v>
      </c>
      <c r="B1" s="228"/>
      <c r="C1" s="228"/>
      <c r="D1" s="229"/>
      <c r="E1" s="229"/>
      <c r="F1" s="229"/>
      <c r="G1" s="229"/>
      <c r="H1" s="229"/>
      <c r="I1" s="229"/>
      <c r="J1" s="229"/>
      <c r="K1" s="229"/>
      <c r="L1" s="233"/>
      <c r="M1" s="85"/>
    </row>
    <row r="2" spans="1:14" s="84" customFormat="1" ht="19.899999999999999" customHeight="1">
      <c r="A2" s="230" t="str">
        <f>IF('Workbook Set-up'!$B$4="","[Name of LME-MCO]",'Workbook Set-up'!$B$4)</f>
        <v>[Name of LME-MCO]</v>
      </c>
      <c r="B2" s="231"/>
      <c r="C2" s="231"/>
      <c r="D2" s="232"/>
      <c r="E2" s="232"/>
      <c r="F2" s="232"/>
      <c r="G2" s="232"/>
      <c r="H2" s="232"/>
      <c r="I2" s="232"/>
      <c r="J2" s="232"/>
      <c r="K2" s="232"/>
      <c r="L2" s="234"/>
      <c r="M2" s="85"/>
    </row>
    <row r="3" spans="1:14" s="84" customFormat="1" ht="19.899999999999999" customHeight="1">
      <c r="A3" s="23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231"/>
      <c r="C3" s="231"/>
      <c r="D3" s="232"/>
      <c r="E3" s="232"/>
      <c r="F3" s="232"/>
      <c r="G3" s="232"/>
      <c r="H3" s="232"/>
      <c r="I3" s="232"/>
      <c r="J3" s="232"/>
      <c r="K3" s="232"/>
      <c r="L3" s="234"/>
      <c r="M3" s="85"/>
    </row>
    <row r="4" spans="1:14" s="84" customFormat="1" ht="19.899999999999999" customHeight="1">
      <c r="A4" s="230" t="str">
        <f>IF(AND('Workbook Set-up'!$B$13="",'Workbook Set-up'!$B$14=""),"",IF('Workbook Set-up'!$B$13='Workbook Set-up'!$B$14,TEXT('Workbook Set-up'!$B$13,"m/d/yyyy"),IF('Workbook Set-up'!$B$13&lt;&gt;'Workbook Set-up'!$B$14,TEXT('Workbook Set-up'!$B$13,"m/d/yyyy")&amp;" to "&amp;TEXT('Workbook Set-up'!$B$14,"m/d/yyyy"),"")))</f>
        <v/>
      </c>
      <c r="B4" s="231"/>
      <c r="C4" s="231"/>
      <c r="D4" s="232"/>
      <c r="E4" s="232"/>
      <c r="F4" s="232"/>
      <c r="G4" s="232"/>
      <c r="H4" s="232"/>
      <c r="I4" s="232"/>
      <c r="J4" s="232"/>
      <c r="K4" s="232"/>
      <c r="L4" s="234"/>
      <c r="M4" s="85"/>
    </row>
    <row r="5" spans="1:14" s="8" customFormat="1" ht="13.9" customHeight="1">
      <c r="A5" s="107"/>
      <c r="B5" s="108"/>
      <c r="C5" s="108"/>
      <c r="D5" s="108"/>
      <c r="E5" s="108"/>
      <c r="F5" s="108"/>
      <c r="G5" s="108"/>
      <c r="H5" s="108"/>
      <c r="I5" s="108"/>
      <c r="J5" s="108"/>
      <c r="K5" s="108"/>
      <c r="L5" s="141"/>
      <c r="M5" s="407" t="s">
        <v>44</v>
      </c>
      <c r="N5" s="74"/>
    </row>
    <row r="6" spans="1:14" s="8" customFormat="1" ht="13.9" customHeight="1">
      <c r="A6" s="223"/>
      <c r="B6" s="224" t="s">
        <v>289</v>
      </c>
      <c r="C6" s="225"/>
      <c r="D6" s="225"/>
      <c r="E6" s="225"/>
      <c r="F6" s="225"/>
      <c r="G6" s="225"/>
      <c r="H6" s="225"/>
      <c r="I6" s="225"/>
      <c r="J6" s="225"/>
      <c r="K6" s="225"/>
      <c r="L6" s="226"/>
      <c r="M6" s="408" t="s">
        <v>45</v>
      </c>
    </row>
    <row r="7" spans="1:14" s="105" customFormat="1">
      <c r="A7" s="86"/>
      <c r="B7" s="74"/>
      <c r="C7" s="74"/>
      <c r="D7" s="74"/>
      <c r="E7" s="74"/>
      <c r="F7" s="74"/>
      <c r="G7" s="74"/>
      <c r="H7" s="74"/>
      <c r="I7" s="74"/>
      <c r="J7" s="74"/>
      <c r="K7" s="74"/>
      <c r="L7" s="87"/>
      <c r="M7" s="106" t="s">
        <v>9</v>
      </c>
    </row>
    <row r="8" spans="1:14" s="8" customFormat="1">
      <c r="A8" s="142"/>
      <c r="B8" s="139"/>
      <c r="C8" s="139"/>
      <c r="D8" s="139"/>
      <c r="E8" s="139"/>
      <c r="F8" s="139"/>
      <c r="G8" s="139"/>
      <c r="H8" s="139"/>
      <c r="I8" s="139"/>
      <c r="J8" s="139"/>
      <c r="K8" s="139"/>
      <c r="L8" s="140"/>
      <c r="M8" s="106" t="s">
        <v>9</v>
      </c>
    </row>
    <row r="9" spans="1:14" s="8" customFormat="1" ht="39" thickBot="1">
      <c r="A9" s="86"/>
      <c r="B9" s="74"/>
      <c r="C9" s="74"/>
      <c r="D9" s="74"/>
      <c r="E9" s="74"/>
      <c r="F9" s="74"/>
      <c r="G9" s="74"/>
      <c r="H9" s="94" t="s">
        <v>49</v>
      </c>
      <c r="I9" s="95" t="s">
        <v>18</v>
      </c>
      <c r="J9" s="95" t="s">
        <v>41</v>
      </c>
      <c r="K9" s="95" t="s">
        <v>42</v>
      </c>
      <c r="L9" s="104" t="s">
        <v>47</v>
      </c>
      <c r="M9" s="106" t="s">
        <v>9</v>
      </c>
    </row>
    <row r="10" spans="1:14" ht="13.5" thickTop="1">
      <c r="A10" s="86"/>
      <c r="B10" s="93" t="s">
        <v>58</v>
      </c>
      <c r="C10" s="74"/>
      <c r="D10" s="109"/>
      <c r="E10" s="74"/>
      <c r="F10" s="74"/>
      <c r="G10" s="74"/>
      <c r="H10" s="130">
        <f>H21+H39</f>
        <v>0</v>
      </c>
      <c r="I10" s="131">
        <f>I21+I39</f>
        <v>0</v>
      </c>
      <c r="J10" s="131">
        <f>J21+J39</f>
        <v>0</v>
      </c>
      <c r="K10" s="131">
        <f>K21+K39</f>
        <v>0</v>
      </c>
      <c r="L10" s="111" t="str">
        <f>IF(SUM(J10:K10)=0,"",J10/SUM(J10:K10))</f>
        <v/>
      </c>
      <c r="M10" s="106" t="s">
        <v>9</v>
      </c>
    </row>
    <row r="11" spans="1:14" s="8" customFormat="1" ht="12.75" customHeight="1">
      <c r="A11" s="86"/>
      <c r="B11" s="74"/>
      <c r="C11" s="74"/>
      <c r="D11" s="74"/>
      <c r="E11" s="74"/>
      <c r="F11" s="74"/>
      <c r="G11" s="74"/>
      <c r="H11" s="74"/>
      <c r="I11" s="74"/>
      <c r="J11" s="74"/>
      <c r="K11" s="74"/>
      <c r="L11" s="87"/>
      <c r="M11" s="106" t="s">
        <v>9</v>
      </c>
    </row>
    <row r="12" spans="1:14" s="8" customFormat="1" ht="12.75" customHeight="1">
      <c r="A12" s="90"/>
      <c r="B12" s="91"/>
      <c r="C12" s="91"/>
      <c r="D12" s="91"/>
      <c r="E12" s="91"/>
      <c r="F12" s="91"/>
      <c r="G12" s="91"/>
      <c r="H12" s="91"/>
      <c r="I12" s="91"/>
      <c r="J12" s="91"/>
      <c r="K12" s="91"/>
      <c r="L12" s="92"/>
      <c r="M12" s="106" t="s">
        <v>9</v>
      </c>
    </row>
    <row r="13" spans="1:14" s="8" customFormat="1">
      <c r="A13" s="90"/>
      <c r="B13" s="74"/>
      <c r="C13" s="74"/>
      <c r="D13" s="74"/>
      <c r="E13" s="74"/>
      <c r="F13" s="74"/>
      <c r="G13" s="74"/>
      <c r="H13" s="74"/>
      <c r="I13" s="74"/>
      <c r="J13" s="74"/>
      <c r="K13" s="74"/>
      <c r="L13" s="92"/>
      <c r="M13" s="88">
        <f>'Workbook Set-up'!$B$21</f>
        <v>0</v>
      </c>
    </row>
    <row r="14" spans="1:14" s="8" customFormat="1" ht="15.75">
      <c r="A14" s="729" t="s">
        <v>424</v>
      </c>
      <c r="B14" s="737"/>
      <c r="C14" s="737"/>
      <c r="D14" s="737"/>
      <c r="E14" s="737"/>
      <c r="F14" s="737"/>
      <c r="G14" s="737"/>
      <c r="H14" s="737"/>
      <c r="I14" s="737"/>
      <c r="J14" s="737"/>
      <c r="K14" s="737"/>
      <c r="L14" s="738"/>
      <c r="M14" s="88">
        <f>'Workbook Set-up'!$B$21</f>
        <v>0</v>
      </c>
    </row>
    <row r="15" spans="1:14" s="8" customFormat="1" ht="13.9" customHeight="1">
      <c r="A15" s="86"/>
      <c r="B15" s="74"/>
      <c r="C15" s="74"/>
      <c r="D15" s="74"/>
      <c r="E15" s="74"/>
      <c r="F15" s="74"/>
      <c r="G15" s="74"/>
      <c r="H15" s="74"/>
      <c r="I15" s="74"/>
      <c r="J15" s="74"/>
      <c r="K15" s="74"/>
      <c r="L15" s="87"/>
      <c r="M15" s="88">
        <f>'Workbook Set-up'!$B$21</f>
        <v>0</v>
      </c>
    </row>
    <row r="16" spans="1:14" s="8" customFormat="1" ht="26.25" thickBot="1">
      <c r="A16" s="86">
        <v>9</v>
      </c>
      <c r="B16" s="93" t="s">
        <v>408</v>
      </c>
      <c r="C16" s="74"/>
      <c r="D16" s="74"/>
      <c r="E16" s="74"/>
      <c r="F16" s="74"/>
      <c r="G16" s="74"/>
      <c r="H16" s="94" t="s">
        <v>46</v>
      </c>
      <c r="I16" s="95" t="s">
        <v>18</v>
      </c>
      <c r="J16" s="95" t="s">
        <v>41</v>
      </c>
      <c r="K16" s="95" t="s">
        <v>42</v>
      </c>
      <c r="L16" s="95" t="s">
        <v>47</v>
      </c>
      <c r="M16" s="88">
        <f>'Workbook Set-up'!$B$21</f>
        <v>0</v>
      </c>
    </row>
    <row r="17" spans="1:13" s="8" customFormat="1" ht="13.5" thickTop="1">
      <c r="A17" s="86"/>
      <c r="B17" s="89" t="s">
        <v>409</v>
      </c>
      <c r="C17" s="96"/>
      <c r="D17" s="74"/>
      <c r="E17" s="74"/>
      <c r="F17" s="74"/>
      <c r="G17" s="74"/>
      <c r="H17" s="97">
        <f>J17+K17</f>
        <v>0</v>
      </c>
      <c r="I17" s="97">
        <f>'MH Adult'!DH14</f>
        <v>0</v>
      </c>
      <c r="J17" s="97">
        <f>'MH Adult'!DD14</f>
        <v>0</v>
      </c>
      <c r="K17" s="97">
        <f>'MH Adult'!DF14</f>
        <v>0</v>
      </c>
      <c r="L17" s="98">
        <f>'MH Adult'!DE14</f>
        <v>0</v>
      </c>
      <c r="M17" s="88">
        <f>'Workbook Set-up'!$B$21</f>
        <v>0</v>
      </c>
    </row>
    <row r="18" spans="1:13" s="8" customFormat="1">
      <c r="A18" s="86"/>
      <c r="B18" s="89" t="s">
        <v>407</v>
      </c>
      <c r="C18" s="96"/>
      <c r="D18" s="74"/>
      <c r="E18" s="74"/>
      <c r="F18" s="74"/>
      <c r="G18" s="74"/>
      <c r="H18" s="97">
        <f t="shared" ref="H18:H20" si="0">J18+K18</f>
        <v>0</v>
      </c>
      <c r="I18" s="97">
        <f>'MH Adult'!DH21</f>
        <v>0</v>
      </c>
      <c r="J18" s="97">
        <f>'MH Adult'!DD21</f>
        <v>0</v>
      </c>
      <c r="K18" s="97">
        <f>'MH Adult'!DF21</f>
        <v>0</v>
      </c>
      <c r="L18" s="98">
        <f>'MH Adult'!DE21</f>
        <v>0</v>
      </c>
      <c r="M18" s="88">
        <f>'Workbook Set-up'!$B$21</f>
        <v>0</v>
      </c>
    </row>
    <row r="19" spans="1:13" s="8" customFormat="1">
      <c r="A19" s="86"/>
      <c r="B19" s="89" t="s">
        <v>410</v>
      </c>
      <c r="C19" s="96"/>
      <c r="D19" s="74"/>
      <c r="E19" s="74"/>
      <c r="F19" s="74"/>
      <c r="G19" s="74"/>
      <c r="H19" s="652">
        <f t="shared" ref="H19" si="1">J19+K19</f>
        <v>0</v>
      </c>
      <c r="I19" s="652">
        <f>'MH Adult'!DH23</f>
        <v>0</v>
      </c>
      <c r="J19" s="652">
        <f>'MH Adult'!DD23</f>
        <v>0</v>
      </c>
      <c r="K19" s="652">
        <f>'MH Adult'!DF23</f>
        <v>0</v>
      </c>
      <c r="L19" s="653">
        <f>'MH Adult'!DE23</f>
        <v>0</v>
      </c>
      <c r="M19" s="88">
        <f>'Workbook Set-up'!$B$21</f>
        <v>0</v>
      </c>
    </row>
    <row r="20" spans="1:13" s="8" customFormat="1" ht="13.5" thickBot="1">
      <c r="A20" s="86"/>
      <c r="B20" s="89" t="s">
        <v>420</v>
      </c>
      <c r="C20" s="96"/>
      <c r="D20" s="74"/>
      <c r="E20" s="74"/>
      <c r="F20" s="74"/>
      <c r="G20" s="74"/>
      <c r="H20" s="650">
        <f t="shared" si="0"/>
        <v>0</v>
      </c>
      <c r="I20" s="650">
        <f>'MH Adult'!DH36</f>
        <v>0</v>
      </c>
      <c r="J20" s="650">
        <f>'MH Adult'!DD36</f>
        <v>0</v>
      </c>
      <c r="K20" s="650">
        <f>'MH Adult'!DF36</f>
        <v>0</v>
      </c>
      <c r="L20" s="651">
        <f>'MH Adult'!DE36</f>
        <v>0</v>
      </c>
      <c r="M20" s="88">
        <f>'Workbook Set-up'!$B$21</f>
        <v>0</v>
      </c>
    </row>
    <row r="21" spans="1:13" s="8" customFormat="1" ht="13.5" thickTop="1">
      <c r="A21" s="86"/>
      <c r="B21" s="74"/>
      <c r="C21" s="74"/>
      <c r="D21" s="74"/>
      <c r="E21" s="74"/>
      <c r="F21" s="74"/>
      <c r="G21" s="101" t="s">
        <v>48</v>
      </c>
      <c r="H21" s="102">
        <f>SUM(H17:H20)</f>
        <v>0</v>
      </c>
      <c r="I21" s="102">
        <f>SUM(I17:I20)</f>
        <v>0</v>
      </c>
      <c r="J21" s="102">
        <f>SUM(J17:J20)</f>
        <v>0</v>
      </c>
      <c r="K21" s="102">
        <f>SUM(K17:K20)</f>
        <v>0</v>
      </c>
      <c r="L21" s="103">
        <f>IF(SUM(J21:K21)=0,0,J21/SUM(J21:K21))</f>
        <v>0</v>
      </c>
      <c r="M21" s="88">
        <f>'Workbook Set-up'!$B$21</f>
        <v>0</v>
      </c>
    </row>
    <row r="22" spans="1:13" s="8" customFormat="1">
      <c r="A22" s="90"/>
      <c r="B22" s="91"/>
      <c r="C22" s="91"/>
      <c r="D22" s="91"/>
      <c r="E22" s="91"/>
      <c r="F22" s="91"/>
      <c r="G22" s="91"/>
      <c r="H22" s="91"/>
      <c r="I22" s="91"/>
      <c r="J22" s="91"/>
      <c r="K22" s="91"/>
      <c r="L22" s="92"/>
      <c r="M22" s="88">
        <f>'Workbook Set-up'!$B$21</f>
        <v>0</v>
      </c>
    </row>
    <row r="23" spans="1:13" s="8" customFormat="1">
      <c r="A23" s="90"/>
      <c r="B23" s="74"/>
      <c r="C23" s="74"/>
      <c r="D23" s="74"/>
      <c r="E23" s="74"/>
      <c r="F23" s="74"/>
      <c r="G23" s="74"/>
      <c r="H23" s="74"/>
      <c r="I23" s="74"/>
      <c r="J23" s="74"/>
      <c r="K23" s="74"/>
      <c r="L23" s="92"/>
      <c r="M23" s="88">
        <f>'Workbook Set-up'!$B$22</f>
        <v>0</v>
      </c>
    </row>
    <row r="24" spans="1:13" s="8" customFormat="1" ht="15.75">
      <c r="A24" s="729" t="s">
        <v>425</v>
      </c>
      <c r="B24" s="737"/>
      <c r="C24" s="737"/>
      <c r="D24" s="737"/>
      <c r="E24" s="737"/>
      <c r="F24" s="737"/>
      <c r="G24" s="737"/>
      <c r="H24" s="737"/>
      <c r="I24" s="737"/>
      <c r="J24" s="737"/>
      <c r="K24" s="737"/>
      <c r="L24" s="738"/>
      <c r="M24" s="88">
        <f>'Workbook Set-up'!$B$22</f>
        <v>0</v>
      </c>
    </row>
    <row r="25" spans="1:13" s="8" customFormat="1" ht="13.9" customHeight="1">
      <c r="A25" s="86"/>
      <c r="B25" s="74"/>
      <c r="C25" s="74"/>
      <c r="D25" s="74"/>
      <c r="E25" s="74"/>
      <c r="F25" s="74"/>
      <c r="G25" s="74"/>
      <c r="H25" s="74"/>
      <c r="I25" s="74"/>
      <c r="J25" s="74"/>
      <c r="K25" s="74"/>
      <c r="L25" s="87"/>
      <c r="M25" s="88">
        <f>'Workbook Set-up'!$B$22</f>
        <v>0</v>
      </c>
    </row>
    <row r="26" spans="1:13" s="8" customFormat="1" ht="26.25" thickBot="1">
      <c r="A26" s="86">
        <v>9</v>
      </c>
      <c r="B26" s="93" t="s">
        <v>408</v>
      </c>
      <c r="C26" s="74"/>
      <c r="D26" s="74"/>
      <c r="E26" s="74"/>
      <c r="F26" s="74"/>
      <c r="G26" s="74"/>
      <c r="H26" s="94" t="s">
        <v>46</v>
      </c>
      <c r="I26" s="95" t="s">
        <v>18</v>
      </c>
      <c r="J26" s="95" t="s">
        <v>41</v>
      </c>
      <c r="K26" s="95" t="s">
        <v>42</v>
      </c>
      <c r="L26" s="95" t="s">
        <v>47</v>
      </c>
      <c r="M26" s="88">
        <f>'Workbook Set-up'!$B$22</f>
        <v>0</v>
      </c>
    </row>
    <row r="27" spans="1:13" s="8" customFormat="1" ht="13.5" thickTop="1">
      <c r="A27" s="86"/>
      <c r="B27" s="89" t="s">
        <v>409</v>
      </c>
      <c r="C27" s="96"/>
      <c r="D27" s="74"/>
      <c r="E27" s="74"/>
      <c r="F27" s="74"/>
      <c r="G27" s="74"/>
      <c r="H27" s="97">
        <f>J27+K27</f>
        <v>0</v>
      </c>
      <c r="I27" s="97">
        <f>'SUD Adult'!DH14</f>
        <v>0</v>
      </c>
      <c r="J27" s="97">
        <f>'SUD Adult'!DD14</f>
        <v>0</v>
      </c>
      <c r="K27" s="97">
        <f>'SUD Adult'!DF14</f>
        <v>0</v>
      </c>
      <c r="L27" s="98">
        <f>'SUD Adult'!DE14</f>
        <v>0</v>
      </c>
      <c r="M27" s="88">
        <f>'Workbook Set-up'!$B$22</f>
        <v>0</v>
      </c>
    </row>
    <row r="28" spans="1:13" s="8" customFormat="1">
      <c r="A28" s="86"/>
      <c r="B28" s="89" t="s">
        <v>407</v>
      </c>
      <c r="C28" s="96"/>
      <c r="D28" s="74"/>
      <c r="E28" s="74"/>
      <c r="F28" s="74"/>
      <c r="G28" s="74"/>
      <c r="H28" s="97">
        <f t="shared" ref="H28:H30" si="2">J28+K28</f>
        <v>0</v>
      </c>
      <c r="I28" s="97">
        <f>'SUD Adult'!DH21</f>
        <v>0</v>
      </c>
      <c r="J28" s="97">
        <f>'SUD Adult'!DD21</f>
        <v>0</v>
      </c>
      <c r="K28" s="97">
        <f>'SUD Adult'!DF21</f>
        <v>0</v>
      </c>
      <c r="L28" s="98">
        <f>'SUD Adult'!DE21</f>
        <v>0</v>
      </c>
      <c r="M28" s="88">
        <f>'Workbook Set-up'!$B$22</f>
        <v>0</v>
      </c>
    </row>
    <row r="29" spans="1:13" s="8" customFormat="1">
      <c r="A29" s="86"/>
      <c r="B29" s="89" t="s">
        <v>410</v>
      </c>
      <c r="C29" s="96"/>
      <c r="D29" s="74"/>
      <c r="E29" s="74"/>
      <c r="F29" s="74"/>
      <c r="G29" s="74"/>
      <c r="H29" s="652">
        <f t="shared" si="2"/>
        <v>0</v>
      </c>
      <c r="I29" s="652">
        <f>'SUD Adult'!DH23</f>
        <v>0</v>
      </c>
      <c r="J29" s="652">
        <f>'SUD Adult'!DD23</f>
        <v>0</v>
      </c>
      <c r="K29" s="652">
        <f>'SUD Adult'!DF23</f>
        <v>0</v>
      </c>
      <c r="L29" s="653">
        <f>'SUD Adult'!DE23</f>
        <v>0</v>
      </c>
      <c r="M29" s="88">
        <f>'Workbook Set-up'!$B$22</f>
        <v>0</v>
      </c>
    </row>
    <row r="30" spans="1:13" s="8" customFormat="1" ht="13.5" thickBot="1">
      <c r="A30" s="86"/>
      <c r="B30" s="89" t="s">
        <v>420</v>
      </c>
      <c r="C30" s="96"/>
      <c r="D30" s="74"/>
      <c r="E30" s="74"/>
      <c r="F30" s="74"/>
      <c r="G30" s="74"/>
      <c r="H30" s="650">
        <f t="shared" si="2"/>
        <v>0</v>
      </c>
      <c r="I30" s="650">
        <f>'SUD Adult'!DH36</f>
        <v>0</v>
      </c>
      <c r="J30" s="650">
        <f>'SUD Adult'!DD36</f>
        <v>0</v>
      </c>
      <c r="K30" s="650">
        <f>'SUD Adult'!DF36</f>
        <v>0</v>
      </c>
      <c r="L30" s="651">
        <f>'SUD Adult'!DE36</f>
        <v>0</v>
      </c>
      <c r="M30" s="88">
        <f>'Workbook Set-up'!$B$22</f>
        <v>0</v>
      </c>
    </row>
    <row r="31" spans="1:13" s="8" customFormat="1" ht="13.5" thickTop="1">
      <c r="A31" s="86"/>
      <c r="B31" s="74"/>
      <c r="C31" s="74"/>
      <c r="D31" s="74"/>
      <c r="E31" s="74"/>
      <c r="F31" s="74"/>
      <c r="G31" s="101" t="s">
        <v>48</v>
      </c>
      <c r="H31" s="102">
        <f>SUM(H27:H30)</f>
        <v>0</v>
      </c>
      <c r="I31" s="102">
        <f>SUM(I27:I30)</f>
        <v>0</v>
      </c>
      <c r="J31" s="102">
        <f>SUM(J27:J30)</f>
        <v>0</v>
      </c>
      <c r="K31" s="102">
        <f>SUM(K27:K30)</f>
        <v>0</v>
      </c>
      <c r="L31" s="103">
        <f>IF(SUM(J31:K31)=0,0,J31/SUM(J31:K31))</f>
        <v>0</v>
      </c>
      <c r="M31" s="88">
        <f>'Workbook Set-up'!$B$22</f>
        <v>0</v>
      </c>
    </row>
    <row r="32" spans="1:13" s="8" customFormat="1">
      <c r="A32" s="90"/>
      <c r="B32" s="91"/>
      <c r="C32" s="91"/>
      <c r="D32" s="91"/>
      <c r="E32" s="91"/>
      <c r="F32" s="91"/>
      <c r="G32" s="91"/>
      <c r="H32" s="91"/>
      <c r="I32" s="91"/>
      <c r="J32" s="91"/>
      <c r="K32" s="91"/>
      <c r="L32" s="92"/>
      <c r="M32" s="88">
        <f>'Workbook Set-up'!$B$22</f>
        <v>0</v>
      </c>
    </row>
    <row r="33" spans="1:13" s="8" customFormat="1">
      <c r="A33" s="90"/>
      <c r="B33" s="74"/>
      <c r="C33" s="74"/>
      <c r="D33" s="74"/>
      <c r="E33" s="74"/>
      <c r="F33" s="74"/>
      <c r="G33" s="74"/>
      <c r="H33" s="74"/>
      <c r="I33" s="74"/>
      <c r="J33" s="74"/>
      <c r="K33" s="74"/>
      <c r="L33" s="92"/>
      <c r="M33" s="88">
        <f>'Workbook Set-up'!$B$23</f>
        <v>0</v>
      </c>
    </row>
    <row r="34" spans="1:13" s="8" customFormat="1" ht="15.75">
      <c r="A34" s="729" t="s">
        <v>293</v>
      </c>
      <c r="B34" s="737"/>
      <c r="C34" s="737"/>
      <c r="D34" s="737"/>
      <c r="E34" s="737"/>
      <c r="F34" s="737"/>
      <c r="G34" s="737"/>
      <c r="H34" s="737"/>
      <c r="I34" s="737"/>
      <c r="J34" s="737"/>
      <c r="K34" s="737"/>
      <c r="L34" s="738"/>
      <c r="M34" s="88">
        <f>'Workbook Set-up'!$B$23</f>
        <v>0</v>
      </c>
    </row>
    <row r="35" spans="1:13" s="8" customFormat="1" ht="13.9" customHeight="1">
      <c r="A35" s="86"/>
      <c r="B35" s="74"/>
      <c r="C35" s="74"/>
      <c r="D35" s="74"/>
      <c r="E35" s="74"/>
      <c r="F35" s="74"/>
      <c r="G35" s="74"/>
      <c r="H35" s="74"/>
      <c r="I35" s="74"/>
      <c r="J35" s="74"/>
      <c r="K35" s="74"/>
      <c r="L35" s="87"/>
      <c r="M35" s="88">
        <f>'Workbook Set-up'!$B$23</f>
        <v>0</v>
      </c>
    </row>
    <row r="36" spans="1:13" s="8" customFormat="1" ht="26.25" thickBot="1">
      <c r="A36" s="86"/>
      <c r="B36" s="93"/>
      <c r="C36" s="74"/>
      <c r="D36" s="74"/>
      <c r="E36" s="74"/>
      <c r="F36" s="74"/>
      <c r="G36" s="74"/>
      <c r="H36" s="94" t="s">
        <v>46</v>
      </c>
      <c r="I36" s="95" t="s">
        <v>18</v>
      </c>
      <c r="J36" s="95" t="s">
        <v>41</v>
      </c>
      <c r="K36" s="95" t="s">
        <v>42</v>
      </c>
      <c r="L36" s="95" t="s">
        <v>47</v>
      </c>
      <c r="M36" s="88">
        <f>'Workbook Set-up'!$B$23</f>
        <v>0</v>
      </c>
    </row>
    <row r="37" spans="1:13" s="8" customFormat="1" ht="13.5" thickTop="1">
      <c r="A37" s="86">
        <v>1</v>
      </c>
      <c r="B37" s="89" t="s">
        <v>280</v>
      </c>
      <c r="C37" s="96"/>
      <c r="D37" s="74"/>
      <c r="E37" s="74"/>
      <c r="F37" s="74"/>
      <c r="G37" s="74"/>
      <c r="H37" s="97">
        <f>J37+K37</f>
        <v>0</v>
      </c>
      <c r="I37" s="97">
        <f>'SAIOP Adult'!CS9</f>
        <v>0</v>
      </c>
      <c r="J37" s="97">
        <f>'SAIOP Adult'!CO9</f>
        <v>0</v>
      </c>
      <c r="K37" s="97">
        <f>'SAIOP Adult'!CQ9</f>
        <v>0</v>
      </c>
      <c r="L37" s="98">
        <f>'SAIOP Adult'!CP9</f>
        <v>0</v>
      </c>
      <c r="M37" s="88">
        <f>'Workbook Set-up'!$B$23</f>
        <v>0</v>
      </c>
    </row>
    <row r="38" spans="1:13" s="8" customFormat="1" ht="13.5" thickBot="1">
      <c r="A38" s="86">
        <v>2</v>
      </c>
      <c r="B38" s="89" t="s">
        <v>283</v>
      </c>
      <c r="C38" s="96"/>
      <c r="D38" s="74"/>
      <c r="E38" s="74"/>
      <c r="F38" s="74"/>
      <c r="G38" s="74"/>
      <c r="H38" s="391">
        <f t="shared" ref="H38" si="3">J38+K38</f>
        <v>0</v>
      </c>
      <c r="I38" s="391">
        <f>'SAIOP Adult'!CS10</f>
        <v>0</v>
      </c>
      <c r="J38" s="391">
        <f>'SAIOP Adult'!CO10</f>
        <v>0</v>
      </c>
      <c r="K38" s="391">
        <f>'SAIOP Adult'!CQ10</f>
        <v>0</v>
      </c>
      <c r="L38" s="392">
        <f>'SAIOP Adult'!CP10</f>
        <v>0</v>
      </c>
      <c r="M38" s="88">
        <f>'Workbook Set-up'!$B$23</f>
        <v>0</v>
      </c>
    </row>
    <row r="39" spans="1:13" s="8" customFormat="1">
      <c r="A39" s="86"/>
      <c r="B39" s="74"/>
      <c r="C39" s="74"/>
      <c r="D39" s="74"/>
      <c r="E39" s="74"/>
      <c r="F39" s="74"/>
      <c r="G39" s="101" t="s">
        <v>48</v>
      </c>
      <c r="H39" s="102">
        <f>SUM(H37:H38)</f>
        <v>0</v>
      </c>
      <c r="I39" s="102">
        <f>SUM(I37:I38)</f>
        <v>0</v>
      </c>
      <c r="J39" s="102">
        <f>SUM(J37:J38)</f>
        <v>0</v>
      </c>
      <c r="K39" s="102">
        <f>SUM(K37:K38)</f>
        <v>0</v>
      </c>
      <c r="L39" s="103">
        <f>IF(SUM(J39:K39)=0,0,J39/SUM(J39:K39))</f>
        <v>0</v>
      </c>
      <c r="M39" s="88">
        <f>'Workbook Set-up'!$B$23</f>
        <v>0</v>
      </c>
    </row>
    <row r="40" spans="1:13" s="8" customFormat="1">
      <c r="A40" s="90"/>
      <c r="B40" s="91"/>
      <c r="C40" s="91"/>
      <c r="D40" s="91"/>
      <c r="E40" s="91"/>
      <c r="F40" s="91"/>
      <c r="G40" s="91"/>
      <c r="H40" s="91"/>
      <c r="I40" s="91"/>
      <c r="J40" s="91"/>
      <c r="K40" s="91"/>
      <c r="L40" s="92"/>
      <c r="M40" s="88">
        <f>'Workbook Set-up'!$B$23</f>
        <v>0</v>
      </c>
    </row>
  </sheetData>
  <sheetProtection sheet="1" objects="1" scenarios="1" autoFilter="0"/>
  <autoFilter ref="M6:M40"/>
  <mergeCells count="3">
    <mergeCell ref="A14:L14"/>
    <mergeCell ref="A34:L34"/>
    <mergeCell ref="A24:L24"/>
  </mergeCells>
  <conditionalFormatting sqref="I17:I18 I20">
    <cfRule type="cellIs" dxfId="33" priority="311" stopIfTrue="1" operator="greaterThan">
      <formula>0</formula>
    </cfRule>
  </conditionalFormatting>
  <conditionalFormatting sqref="K37:K39 K17:K18 K20">
    <cfRule type="cellIs" dxfId="32" priority="312" stopIfTrue="1" operator="greaterThan">
      <formula>0</formula>
    </cfRule>
  </conditionalFormatting>
  <conditionalFormatting sqref="J37:J39 J17:J18 J20">
    <cfRule type="cellIs" dxfId="31" priority="313" stopIfTrue="1" operator="greaterThan">
      <formula>0</formula>
    </cfRule>
  </conditionalFormatting>
  <conditionalFormatting sqref="L37:L39 L17:L18 L20">
    <cfRule type="cellIs" dxfId="30" priority="314" stopIfTrue="1" operator="equal">
      <formula>1</formula>
    </cfRule>
    <cfRule type="expression" dxfId="29" priority="315" stopIfTrue="1">
      <formula>AND(H17&lt;&gt;0,L17&lt;1)</formula>
    </cfRule>
  </conditionalFormatting>
  <conditionalFormatting sqref="I10">
    <cfRule type="cellIs" dxfId="28" priority="170" operator="greaterThan">
      <formula>0</formula>
    </cfRule>
  </conditionalFormatting>
  <conditionalFormatting sqref="J10">
    <cfRule type="cellIs" dxfId="27" priority="169" operator="greaterThan">
      <formula>0</formula>
    </cfRule>
  </conditionalFormatting>
  <conditionalFormatting sqref="K10">
    <cfRule type="cellIs" dxfId="26" priority="168" operator="greaterThan">
      <formula>0</formula>
    </cfRule>
  </conditionalFormatting>
  <conditionalFormatting sqref="L10">
    <cfRule type="cellIs" dxfId="25" priority="35" operator="equal">
      <formula>1</formula>
    </cfRule>
    <cfRule type="expression" dxfId="24" priority="409">
      <formula>AND($H$10&lt;&gt;0,$L$10&lt;1)</formula>
    </cfRule>
  </conditionalFormatting>
  <conditionalFormatting sqref="K21">
    <cfRule type="cellIs" dxfId="23" priority="119" stopIfTrue="1" operator="greaterThan">
      <formula>0</formula>
    </cfRule>
  </conditionalFormatting>
  <conditionalFormatting sqref="J21">
    <cfRule type="cellIs" dxfId="22" priority="120" stopIfTrue="1" operator="greaterThan">
      <formula>0</formula>
    </cfRule>
  </conditionalFormatting>
  <conditionalFormatting sqref="L21">
    <cfRule type="cellIs" dxfId="21" priority="121" stopIfTrue="1" operator="equal">
      <formula>1</formula>
    </cfRule>
    <cfRule type="expression" dxfId="20" priority="122" stopIfTrue="1">
      <formula>AND(H21&lt;&gt;0,L21&lt;1)</formula>
    </cfRule>
  </conditionalFormatting>
  <conditionalFormatting sqref="I37:I38">
    <cfRule type="cellIs" dxfId="19" priority="104" stopIfTrue="1" operator="greaterThan">
      <formula>0</formula>
    </cfRule>
  </conditionalFormatting>
  <conditionalFormatting sqref="I19">
    <cfRule type="cellIs" dxfId="18" priority="15" stopIfTrue="1" operator="greaterThan">
      <formula>0</formula>
    </cfRule>
  </conditionalFormatting>
  <conditionalFormatting sqref="K19">
    <cfRule type="cellIs" dxfId="17" priority="16" stopIfTrue="1" operator="greaterThan">
      <formula>0</formula>
    </cfRule>
  </conditionalFormatting>
  <conditionalFormatting sqref="J19">
    <cfRule type="cellIs" dxfId="16" priority="17" stopIfTrue="1" operator="greaterThan">
      <formula>0</formula>
    </cfRule>
  </conditionalFormatting>
  <conditionalFormatting sqref="L19">
    <cfRule type="cellIs" dxfId="15" priority="18" stopIfTrue="1" operator="equal">
      <formula>1</formula>
    </cfRule>
    <cfRule type="expression" dxfId="14" priority="19" stopIfTrue="1">
      <formula>AND(H19&lt;&gt;0,L19&lt;1)</formula>
    </cfRule>
  </conditionalFormatting>
  <conditionalFormatting sqref="I27:I28 I30">
    <cfRule type="cellIs" dxfId="13" priority="10" stopIfTrue="1" operator="greaterThan">
      <formula>0</formula>
    </cfRule>
  </conditionalFormatting>
  <conditionalFormatting sqref="K27:K28 K30">
    <cfRule type="cellIs" dxfId="12" priority="11" stopIfTrue="1" operator="greaterThan">
      <formula>0</formula>
    </cfRule>
  </conditionalFormatting>
  <conditionalFormatting sqref="J27:J28 J30">
    <cfRule type="cellIs" dxfId="11" priority="12" stopIfTrue="1" operator="greaterThan">
      <formula>0</formula>
    </cfRule>
  </conditionalFormatting>
  <conditionalFormatting sqref="L27:L28 L30">
    <cfRule type="cellIs" dxfId="10" priority="13" stopIfTrue="1" operator="equal">
      <formula>1</formula>
    </cfRule>
    <cfRule type="expression" dxfId="9" priority="14" stopIfTrue="1">
      <formula>AND(H27&lt;&gt;0,L27&lt;1)</formula>
    </cfRule>
  </conditionalFormatting>
  <conditionalFormatting sqref="K31">
    <cfRule type="cellIs" dxfId="8" priority="6" stopIfTrue="1" operator="greaterThan">
      <formula>0</formula>
    </cfRule>
  </conditionalFormatting>
  <conditionalFormatting sqref="J31">
    <cfRule type="cellIs" dxfId="7" priority="7" stopIfTrue="1" operator="greaterThan">
      <formula>0</formula>
    </cfRule>
  </conditionalFormatting>
  <conditionalFormatting sqref="L31">
    <cfRule type="cellIs" dxfId="6" priority="8" stopIfTrue="1" operator="equal">
      <formula>1</formula>
    </cfRule>
    <cfRule type="expression" dxfId="5" priority="9" stopIfTrue="1">
      <formula>AND(H31&lt;&gt;0,L31&lt;1)</formula>
    </cfRule>
  </conditionalFormatting>
  <conditionalFormatting sqref="I29">
    <cfRule type="cellIs" dxfId="4" priority="1" stopIfTrue="1" operator="greaterThan">
      <formula>0</formula>
    </cfRule>
  </conditionalFormatting>
  <conditionalFormatting sqref="K29">
    <cfRule type="cellIs" dxfId="3" priority="2" stopIfTrue="1" operator="greaterThan">
      <formula>0</formula>
    </cfRule>
  </conditionalFormatting>
  <conditionalFormatting sqref="J29">
    <cfRule type="cellIs" dxfId="2" priority="3" stopIfTrue="1" operator="greaterThan">
      <formula>0</formula>
    </cfRule>
  </conditionalFormatting>
  <conditionalFormatting sqref="L29">
    <cfRule type="cellIs" dxfId="1" priority="4" stopIfTrue="1" operator="equal">
      <formula>1</formula>
    </cfRule>
    <cfRule type="expression" dxfId="0" priority="5" stopIfTrue="1">
      <formula>AND(H29&lt;&gt;0,L29&lt;1)</formula>
    </cfRule>
  </conditionalFormatting>
  <printOptions horizontalCentered="1"/>
  <pageMargins left="0.2" right="0.2" top="0.25" bottom="0.3" header="0.5" footer="0"/>
  <pageSetup scale="73" orientation="portrait" r:id="rId1"/>
  <headerFooter alignWithMargins="0">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39"/>
  <sheetViews>
    <sheetView workbookViewId="0">
      <pane ySplit="1" topLeftCell="A2" activePane="bottomLeft" state="frozen"/>
      <selection activeCell="B4" sqref="B4"/>
      <selection pane="bottomLeft" activeCell="A6" sqref="A6"/>
    </sheetView>
  </sheetViews>
  <sheetFormatPr defaultRowHeight="12.75"/>
  <cols>
    <col min="1" max="1" width="35.7109375" style="105" customWidth="1"/>
    <col min="2" max="2" width="90.7109375" style="105" customWidth="1"/>
  </cols>
  <sheetData>
    <row r="1" spans="1:3" s="105" customFormat="1" ht="20.100000000000001" customHeight="1">
      <c r="A1" s="409" t="s">
        <v>302</v>
      </c>
      <c r="B1" s="114"/>
      <c r="C1" s="114"/>
    </row>
    <row r="2" spans="1:3" s="105" customFormat="1"/>
    <row r="3" spans="1:3" s="105" customFormat="1" ht="18">
      <c r="A3" s="115" t="s">
        <v>291</v>
      </c>
      <c r="B3" s="116"/>
    </row>
    <row r="4" spans="1:3" s="105" customFormat="1"/>
    <row r="5" spans="1:3" s="105" customFormat="1"/>
    <row r="6" spans="1:3" s="105" customFormat="1" ht="16.5">
      <c r="A6" s="235" t="s">
        <v>50</v>
      </c>
      <c r="B6" s="370">
        <f>'Workbook Set-up'!B4</f>
        <v>0</v>
      </c>
      <c r="C6" s="371"/>
    </row>
    <row r="7" spans="1:3" s="105" customFormat="1" ht="17.25" thickBot="1">
      <c r="A7" s="378" t="s">
        <v>185</v>
      </c>
      <c r="B7" s="379" t="str">
        <f>IF(AND('Workbook Set-up'!$B$13="",'Workbook Set-up'!$B$14=""),"",IF('Workbook Set-up'!$B$13='Workbook Set-up'!$B$14,TEXT('Workbook Set-up'!$B$13,"m/d/yyyy"),IF('Workbook Set-up'!$B$13&lt;&gt;'Workbook Set-up'!$B$14,TEXT('Workbook Set-up'!$B$13,"m/d/yyyy")&amp;" to "&amp;TEXT('Workbook Set-up'!$B$14,"m/d/yyyy"),"")))</f>
        <v/>
      </c>
      <c r="C7" s="380"/>
    </row>
    <row r="8" spans="1:3" ht="13.5" thickTop="1">
      <c r="A8" s="739" t="s">
        <v>424</v>
      </c>
      <c r="B8" s="372" t="str">
        <f>IF(ISNA(MATCH(1,'POC Summary'!$K$85:$K$88,0)),"",INDEX('POC Summary'!$B$85:$B$88,MATCH(1,'POC Summary'!$K$85:$K$88,0)))</f>
        <v/>
      </c>
      <c r="C8" s="373" t="str">
        <f>IF(ISNA(MATCH(1,'POC Summary'!$K$85:$K$88,0)),"",INDEX('POC Summary'!$E$85:$E$88,MATCH(1,'POC Summary'!$K$85:$K$88,0)))</f>
        <v/>
      </c>
    </row>
    <row r="9" spans="1:3">
      <c r="A9" s="740"/>
      <c r="B9" s="372" t="str">
        <f>IF(ISNA(MATCH(2,'POC Summary'!$K$85:$K$88,0)),"",INDEX('POC Summary'!$B$85:$B$88,MATCH(2,'POC Summary'!$K$85:$K$88,0)))</f>
        <v/>
      </c>
      <c r="C9" s="373" t="str">
        <f>IF(ISNA(MATCH(2,'POC Summary'!$K$85:$K$88,0)),"",INDEX('POC Summary'!$E$85:$E$88,MATCH(2,'POC Summary'!$K$85:$K$88,0)))</f>
        <v/>
      </c>
    </row>
    <row r="10" spans="1:3">
      <c r="A10" s="740"/>
      <c r="B10" s="372" t="str">
        <f>IF(ISNA(MATCH(3,'POC Summary'!$K$85:$K$88,0)),"",INDEX('POC Summary'!$B$85:$B$88,MATCH(3,'POC Summary'!$K$85:$K$88,0)))</f>
        <v/>
      </c>
      <c r="C10" s="373" t="str">
        <f>IF(ISNA(MATCH(3,'POC Summary'!$K$85:$K$88,0)),"",INDEX('POC Summary'!$E$85:$E$88,MATCH(3,'POC Summary'!$K$85:$K$88,0)))</f>
        <v/>
      </c>
    </row>
    <row r="11" spans="1:3">
      <c r="A11" s="740"/>
      <c r="B11" s="372" t="str">
        <f>IF(ISNA(MATCH(4,'POC Summary'!$K$85:$K$88,0)),"",INDEX('POC Summary'!$B$85:$B$88,MATCH(4,'POC Summary'!$K$85:$K$88,0)))</f>
        <v/>
      </c>
      <c r="C11" s="373" t="str">
        <f>IF(ISNA(MATCH(4,'POC Summary'!$K$85:$K$88,0)),"",INDEX('POC Summary'!$E$85:$E$88,MATCH(4,'POC Summary'!$K$85:$K$88,0)))</f>
        <v/>
      </c>
    </row>
    <row r="12" spans="1:3">
      <c r="A12" s="740"/>
      <c r="B12" s="372" t="str">
        <f>IF(ISNA(MATCH(5,'POC Summary'!$K$85:$K$88,0)),"",INDEX('POC Summary'!$B$85:$B$88,MATCH(5,'POC Summary'!$K$85:$K$88,0)))</f>
        <v/>
      </c>
      <c r="C12" s="373" t="str">
        <f>IF(ISNA(MATCH(5,'POC Summary'!$K$85:$K$88,0)),"",INDEX('POC Summary'!$E$85:$E$88,MATCH(5,'POC Summary'!$K$85:$K$88,0)))</f>
        <v/>
      </c>
    </row>
    <row r="13" spans="1:3">
      <c r="A13" s="740"/>
      <c r="B13" s="372" t="str">
        <f>IF(ISNA(MATCH(6,'POC Summary'!$K$85:$K$88,0)),"",INDEX('POC Summary'!$B$85:$B$88,MATCH(6,'POC Summary'!$K$85:$K$88,0)))</f>
        <v/>
      </c>
      <c r="C13" s="373" t="str">
        <f>IF(ISNA(MATCH(6,'POC Summary'!$K$85:$K$88,0)),"",INDEX('POC Summary'!$E$85:$E$88,MATCH(6,'POC Summary'!$K$85:$K$88,0)))</f>
        <v/>
      </c>
    </row>
    <row r="14" spans="1:3">
      <c r="A14" s="740"/>
      <c r="B14" s="372" t="str">
        <f>IF(ISNA(MATCH(7,'POC Summary'!$K$85:$K$88,0)),"",INDEX('POC Summary'!$B$85:$B$88,MATCH(7,'POC Summary'!$K$85:$K$88,0)))</f>
        <v/>
      </c>
      <c r="C14" s="373" t="str">
        <f>IF(ISNA(MATCH(7,'POC Summary'!$K$85:$K$88,0)),"",INDEX('POC Summary'!$E$85:$E$88,MATCH(7,'POC Summary'!$K$85:$K$88,0)))</f>
        <v/>
      </c>
    </row>
    <row r="15" spans="1:3">
      <c r="A15" s="740"/>
      <c r="B15" s="372" t="str">
        <f>IF(ISNA(MATCH(8,'POC Summary'!$K$85:$K$88,0)),"",INDEX('POC Summary'!$B$85:$B$88,MATCH(8,'POC Summary'!$K$85:$K$88,0)))</f>
        <v/>
      </c>
      <c r="C15" s="373" t="str">
        <f>IF(ISNA(MATCH(8,'POC Summary'!$K$85:$K$88,0)),"",INDEX('POC Summary'!$E$85:$E$88,MATCH(8,'POC Summary'!$K$85:$K$88,0)))</f>
        <v/>
      </c>
    </row>
    <row r="16" spans="1:3">
      <c r="A16" s="740"/>
      <c r="B16" s="372" t="str">
        <f>IF(ISNA(MATCH(9,'POC Summary'!$K$85:$K$88,0)),"",INDEX('POC Summary'!$B$85:$B$88,MATCH(9,'POC Summary'!$K$85:$K$88,0)))</f>
        <v/>
      </c>
      <c r="C16" s="373" t="str">
        <f>IF(ISNA(MATCH(9,'POC Summary'!$K$85:$K$88,0)),"",INDEX('POC Summary'!$E$85:$E$88,MATCH(9,'POC Summary'!$K$85:$K$88,0)))</f>
        <v/>
      </c>
    </row>
    <row r="17" spans="1:3">
      <c r="A17" s="741"/>
      <c r="B17" s="374" t="str">
        <f>IF(ISNA(MATCH(10,'POC Summary'!$K$85:$K$88,0)),"",INDEX('POC Summary'!$B$85:$B$88,MATCH(10,'POC Summary'!$K$85:$K$88,0)))</f>
        <v/>
      </c>
      <c r="C17" s="375" t="str">
        <f>IF(ISNA(MATCH(10,'POC Summary'!$K$85:$K$88,0)),"",INDEX('POC Summary'!$E$85:$E$88,MATCH(10,'POC Summary'!$K$85:$K$88,0)))</f>
        <v/>
      </c>
    </row>
    <row r="18" spans="1:3">
      <c r="A18" s="739" t="s">
        <v>425</v>
      </c>
      <c r="B18" s="372" t="str">
        <f>IF(ISNA(MATCH(1,'POC Summary'!$K$96:$K$99,0)),"",INDEX('POC Summary'!$B$96:$B$99,MATCH(1,'POC Summary'!$K$96:$K$99,0)))</f>
        <v/>
      </c>
      <c r="C18" s="373" t="str">
        <f>IF(ISNA(MATCH(1,'POC Summary'!$K$96:$K$99,0)),"",INDEX('POC Summary'!$E$96:$E$99,MATCH(1,'POC Summary'!$K$96:$K$99,0)))</f>
        <v/>
      </c>
    </row>
    <row r="19" spans="1:3">
      <c r="A19" s="740"/>
      <c r="B19" s="372" t="str">
        <f>IF(ISNA(MATCH(2,'POC Summary'!$K$96:$K$99,0)),"",INDEX('POC Summary'!$B$96:$B$99,MATCH(2,'POC Summary'!$K$96:$K$99,0)))</f>
        <v/>
      </c>
      <c r="C19" s="373" t="str">
        <f>IF(ISNA(MATCH(2,'POC Summary'!$K$96:$K$99,0)),"",INDEX('POC Summary'!$E$96:$E$99,MATCH(2,'POC Summary'!$K$96:$K$99,0)))</f>
        <v/>
      </c>
    </row>
    <row r="20" spans="1:3">
      <c r="A20" s="740"/>
      <c r="B20" s="372" t="str">
        <f>IF(ISNA(MATCH(3,'POC Summary'!$K$96:$K$99,0)),"",INDEX('POC Summary'!$B$96:$B$99,MATCH(3,'POC Summary'!$K$96:$K$99,0)))</f>
        <v/>
      </c>
      <c r="C20" s="373" t="str">
        <f>IF(ISNA(MATCH(3,'POC Summary'!$K$96:$K$99,0)),"",INDEX('POC Summary'!$E$96:$E$99,MATCH(3,'POC Summary'!$K$96:$K$99,0)))</f>
        <v/>
      </c>
    </row>
    <row r="21" spans="1:3">
      <c r="A21" s="740"/>
      <c r="B21" s="372" t="str">
        <f>IF(ISNA(MATCH(4,'POC Summary'!$K$96:$K$99,0)),"",INDEX('POC Summary'!$B$96:$B$99,MATCH(4,'POC Summary'!$K$96:$K$99,0)))</f>
        <v/>
      </c>
      <c r="C21" s="373" t="str">
        <f>IF(ISNA(MATCH(4,'POC Summary'!$K$96:$K$99,0)),"",INDEX('POC Summary'!$E$96:$E$99,MATCH(4,'POC Summary'!$K$96:$K$99,0)))</f>
        <v/>
      </c>
    </row>
    <row r="22" spans="1:3">
      <c r="A22" s="740"/>
      <c r="B22" s="372" t="str">
        <f>IF(ISNA(MATCH(5,'POC Summary'!$K$96:$K$99,0)),"",INDEX('POC Summary'!$B$96:$B$99,MATCH(5,'POC Summary'!$K$96:$K$99,0)))</f>
        <v/>
      </c>
      <c r="C22" s="373" t="str">
        <f>IF(ISNA(MATCH(5,'POC Summary'!$K$96:$K$99,0)),"",INDEX('POC Summary'!$E$96:$E$99,MATCH(5,'POC Summary'!$K$96:$K$99,0)))</f>
        <v/>
      </c>
    </row>
    <row r="23" spans="1:3">
      <c r="A23" s="740"/>
      <c r="B23" s="372" t="str">
        <f>IF(ISNA(MATCH(6,'POC Summary'!$K$96:$K$99,0)),"",INDEX('POC Summary'!$B$96:$B$99,MATCH(6,'POC Summary'!$K$96:$K$99,0)))</f>
        <v/>
      </c>
      <c r="C23" s="373" t="str">
        <f>IF(ISNA(MATCH(6,'POC Summary'!$K$96:$K$99,0)),"",INDEX('POC Summary'!$E$96:$E$99,MATCH(6,'POC Summary'!$K$96:$K$99,0)))</f>
        <v/>
      </c>
    </row>
    <row r="24" spans="1:3">
      <c r="A24" s="740"/>
      <c r="B24" s="372" t="str">
        <f>IF(ISNA(MATCH(7,'POC Summary'!$K$96:$K$99,0)),"",INDEX('POC Summary'!$B$96:$B$99,MATCH(7,'POC Summary'!$K$96:$K$99,0)))</f>
        <v/>
      </c>
      <c r="C24" s="373" t="str">
        <f>IF(ISNA(MATCH(7,'POC Summary'!$K$96:$K$99,0)),"",INDEX('POC Summary'!$E$96:$E$99,MATCH(7,'POC Summary'!$K$96:$K$99,0)))</f>
        <v/>
      </c>
    </row>
    <row r="25" spans="1:3">
      <c r="A25" s="740"/>
      <c r="B25" s="372" t="str">
        <f>IF(ISNA(MATCH(8,'POC Summary'!$K$96:$K$99,0)),"",INDEX('POC Summary'!$B$96:$B$99,MATCH(8,'POC Summary'!$K$96:$K$99,0)))</f>
        <v/>
      </c>
      <c r="C25" s="373" t="str">
        <f>IF(ISNA(MATCH(8,'POC Summary'!$K$96:$K$99,0)),"",INDEX('POC Summary'!$E$96:$E$99,MATCH(8,'POC Summary'!$K$96:$K$99,0)))</f>
        <v/>
      </c>
    </row>
    <row r="26" spans="1:3">
      <c r="A26" s="740"/>
      <c r="B26" s="372" t="str">
        <f>IF(ISNA(MATCH(9,'POC Summary'!$K$96:$K$99,0)),"",INDEX('POC Summary'!$B$96:$B$99,MATCH(9,'POC Summary'!$K$96:$K$99,0)))</f>
        <v/>
      </c>
      <c r="C26" s="373" t="str">
        <f>IF(ISNA(MATCH(9,'POC Summary'!$K$96:$K$99,0)),"",INDEX('POC Summary'!$E$96:$E$99,MATCH(9,'POC Summary'!$K$96:$K$99,0)))</f>
        <v/>
      </c>
    </row>
    <row r="27" spans="1:3">
      <c r="A27" s="741"/>
      <c r="B27" s="374" t="str">
        <f>IF(ISNA(MATCH(10,'POC Summary'!$K$96:$K$99,0)),"",INDEX('POC Summary'!$B$96:$B$99,MATCH(10,'POC Summary'!$K$96:$K$99,0)))</f>
        <v/>
      </c>
      <c r="C27" s="375" t="str">
        <f>IF(ISNA(MATCH(10,'POC Summary'!$K$96:$K$99,0)),"",INDEX('POC Summary'!$E$96:$E$99,MATCH(10,'POC Summary'!$K$96:$K$99,0)))</f>
        <v/>
      </c>
    </row>
    <row r="28" spans="1:3">
      <c r="A28" s="739" t="s">
        <v>293</v>
      </c>
      <c r="B28" s="376" t="str">
        <f>IF(ISNA(MATCH(1,'POC Summary'!$K$107:$K$108,0)),"",INDEX('POC Summary'!$B$107:$B$108,MATCH(1,'POC Summary'!$K$107:$K$108,0)))</f>
        <v/>
      </c>
      <c r="C28" s="377" t="str">
        <f>IF(ISNA(MATCH(1,'POC Summary'!$K$107:$K$108,0)),"",INDEX('POC Summary'!$E$107:$E$108,MATCH(1,'POC Summary'!$K$107:$K$108,0)))</f>
        <v/>
      </c>
    </row>
    <row r="29" spans="1:3">
      <c r="A29" s="740"/>
      <c r="B29" s="372" t="str">
        <f>IF(ISNA(MATCH(2,'POC Summary'!$K$107:$K$108,0)),"",INDEX('POC Summary'!$B$107:$B$108,MATCH(2,'POC Summary'!$K$107:$K$108,0)))</f>
        <v/>
      </c>
      <c r="C29" s="373" t="str">
        <f>IF(ISNA(MATCH(2,'POC Summary'!$K$107:$K$108,0)),"",INDEX('POC Summary'!$E$107:$E$108,MATCH(2,'POC Summary'!$K$107:$K$108,0)))</f>
        <v/>
      </c>
    </row>
    <row r="30" spans="1:3">
      <c r="A30" s="740"/>
      <c r="B30" s="372" t="str">
        <f>IF(ISNA(MATCH(3,'POC Summary'!$K$107:$K$108,0)),"",INDEX('POC Summary'!$B$107:$B$108,MATCH(3,'POC Summary'!$K$107:$K$108,0)))</f>
        <v/>
      </c>
      <c r="C30" s="373" t="str">
        <f>IF(ISNA(MATCH(3,'POC Summary'!$K$107:$K$108,0)),"",INDEX('POC Summary'!$E$107:$E$108,MATCH(3,'POC Summary'!$K$107:$K$108,0)))</f>
        <v/>
      </c>
    </row>
    <row r="31" spans="1:3">
      <c r="A31" s="740"/>
      <c r="B31" s="372" t="str">
        <f>IF(ISNA(MATCH(4,'POC Summary'!$K$107:$K$108,0)),"",INDEX('POC Summary'!$B$107:$B$108,MATCH(4,'POC Summary'!$K$107:$K$108,0)))</f>
        <v/>
      </c>
      <c r="C31" s="373" t="str">
        <f>IF(ISNA(MATCH(4,'POC Summary'!$K$107:$K$108,0)),"",INDEX('POC Summary'!$E$107:$E$108,MATCH(4,'POC Summary'!$K$107:$K$108,0)))</f>
        <v/>
      </c>
    </row>
    <row r="32" spans="1:3">
      <c r="A32" s="740"/>
      <c r="B32" s="372" t="str">
        <f>IF(ISNA(MATCH(5,'POC Summary'!$K$107:$K$108,0)),"",INDEX('POC Summary'!$B$107:$B$108,MATCH(5,'POC Summary'!$K$107:$K$108,0)))</f>
        <v/>
      </c>
      <c r="C32" s="373" t="str">
        <f>IF(ISNA(MATCH(5,'POC Summary'!$K$107:$K$108,0)),"",INDEX('POC Summary'!$E$107:$E$108,MATCH(5,'POC Summary'!$K$107:$K$108,0)))</f>
        <v/>
      </c>
    </row>
    <row r="33" spans="1:3">
      <c r="A33" s="740"/>
      <c r="B33" s="372" t="str">
        <f>IF(ISNA(MATCH(6,'POC Summary'!$K$107:$K$108,0)),"",INDEX('POC Summary'!$B$107:$B$108,MATCH(6,'POC Summary'!$K$107:$K$108,0)))</f>
        <v/>
      </c>
      <c r="C33" s="373" t="str">
        <f>IF(ISNA(MATCH(6,'POC Summary'!$K$107:$K$108,0)),"",INDEX('POC Summary'!$E$107:$E$108,MATCH(6,'POC Summary'!$K$107:$K$108,0)))</f>
        <v/>
      </c>
    </row>
    <row r="34" spans="1:3">
      <c r="A34" s="740"/>
      <c r="B34" s="372" t="str">
        <f>IF(ISNA(MATCH(7,'POC Summary'!$K$107:$K$108,0)),"",INDEX('POC Summary'!$B$107:$B$108,MATCH(7,'POC Summary'!$K$107:$K$108,0)))</f>
        <v/>
      </c>
      <c r="C34" s="373" t="str">
        <f>IF(ISNA(MATCH(7,'POC Summary'!$K$107:$K$108,0)),"",INDEX('POC Summary'!$E$107:$E$108,MATCH(7,'POC Summary'!$K$107:$K$108,0)))</f>
        <v/>
      </c>
    </row>
    <row r="35" spans="1:3">
      <c r="A35" s="740"/>
      <c r="B35" s="372" t="str">
        <f>IF(ISNA(MATCH(8,'POC Summary'!$K$107:$K$108,0)),"",INDEX('POC Summary'!$B$107:$B$108,MATCH(8,'POC Summary'!$K$107:$K$108,0)))</f>
        <v/>
      </c>
      <c r="C35" s="373" t="str">
        <f>IF(ISNA(MATCH(8,'POC Summary'!$K$107:$K$108,0)),"",INDEX('POC Summary'!$E$107:$E$108,MATCH(8,'POC Summary'!$K$107:$K$108,0)))</f>
        <v/>
      </c>
    </row>
    <row r="36" spans="1:3">
      <c r="A36" s="740"/>
      <c r="B36" s="372" t="str">
        <f>IF(ISNA(MATCH(9,'POC Summary'!$K$107:$K$108,0)),"",INDEX('POC Summary'!$B$107:$B$108,MATCH(9,'POC Summary'!$K$107:$K$108,0)))</f>
        <v/>
      </c>
      <c r="C36" s="373" t="str">
        <f>IF(ISNA(MATCH(9,'POC Summary'!$K$107:$K$108,0)),"",INDEX('POC Summary'!$E$107:$E$108,MATCH(9,'POC Summary'!$K$107:$K$108,0)))</f>
        <v/>
      </c>
    </row>
    <row r="37" spans="1:3">
      <c r="A37" s="740"/>
      <c r="B37" s="372" t="str">
        <f>IF(ISNA(MATCH(10,'POC Summary'!$K$107:$K$108,0)),"",INDEX('POC Summary'!$B$107:$B$108,MATCH(10,'POC Summary'!$K$107:$K$108,0)))</f>
        <v/>
      </c>
      <c r="C37" s="373" t="str">
        <f>IF(ISNA(MATCH(10,'POC Summary'!$K$107:$K$108,0)),"",INDEX('POC Summary'!$E$107:$E$108,MATCH(10,'POC Summary'!$K$107:$K$108,0)))</f>
        <v/>
      </c>
    </row>
    <row r="38" spans="1:3">
      <c r="A38" s="740"/>
      <c r="B38" s="372" t="str">
        <f>IF(ISNA(MATCH(11,'POC Summary'!$K$107:$K$108,0)),"",INDEX('POC Summary'!$B$107:$B$108,MATCH(11,'POC Summary'!$K$107:$K$108,0)))</f>
        <v/>
      </c>
      <c r="C38" s="373" t="str">
        <f>IF(ISNA(MATCH(11,'POC Summary'!$K$107:$K$108,0)),"",INDEX('POC Summary'!$E$107:$E$108,MATCH(11,'POC Summary'!$K$107:$K$108,0)))</f>
        <v/>
      </c>
    </row>
    <row r="39" spans="1:3">
      <c r="A39" s="741"/>
      <c r="B39" s="374" t="str">
        <f>IF(ISNA(MATCH(12,'POC Summary'!$K$107:$K$108,0)),"",INDEX('POC Summary'!$B$107:$B$108,MATCH(12,'POC Summary'!$K$107:$K$108,0)))</f>
        <v/>
      </c>
      <c r="C39" s="375" t="str">
        <f>IF(ISNA(MATCH(12,'POC Summary'!$K$107:$K$108,0)),"",INDEX('POC Summary'!$E$107:$E$108,MATCH(12,'POC Summary'!$K$107:$K$108,0)))</f>
        <v/>
      </c>
    </row>
  </sheetData>
  <sheetProtection sheet="1" objects="1" scenarios="1"/>
  <mergeCells count="3">
    <mergeCell ref="A8:A17"/>
    <mergeCell ref="A28:A39"/>
    <mergeCell ref="A18:A27"/>
  </mergeCells>
  <printOptions horizontalCentered="1"/>
  <pageMargins left="0.2" right="0.2" top="0.3" bottom="0.3" header="0" footer="0"/>
  <pageSetup orientation="landscape" horizontalDpi="1200" verticalDpi="1200" r:id="rId1"/>
  <headerFoot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workbookViewId="0">
      <pane ySplit="1" topLeftCell="A2" activePane="bottomLeft" state="frozen"/>
      <selection activeCell="B4" sqref="B4"/>
      <selection pane="bottomLeft" activeCell="W8" sqref="A8:W8"/>
    </sheetView>
  </sheetViews>
  <sheetFormatPr defaultColWidth="9.140625" defaultRowHeight="12.75"/>
  <cols>
    <col min="1" max="1" width="35.7109375" style="118" customWidth="1"/>
    <col min="2" max="3" width="9.7109375" style="118" customWidth="1"/>
    <col min="4" max="4" width="9.140625" style="118" bestFit="1" customWidth="1"/>
    <col min="5" max="6" width="9.140625" style="118"/>
    <col min="7" max="7" width="9.42578125" style="118" bestFit="1" customWidth="1"/>
    <col min="8" max="8" width="9.140625" style="118"/>
    <col min="9" max="9" width="9.140625" style="118" bestFit="1"/>
    <col min="10" max="11" width="9.140625" style="118"/>
    <col min="12" max="12" width="9.42578125" style="118" bestFit="1" customWidth="1"/>
    <col min="13" max="16" width="9.140625" style="118"/>
    <col min="17" max="17" width="9.42578125" style="118" bestFit="1" customWidth="1"/>
    <col min="18" max="21" width="9.140625" style="118"/>
    <col min="22" max="22" width="9.42578125" style="118" bestFit="1" customWidth="1"/>
    <col min="23" max="16384" width="9.140625" style="118"/>
  </cols>
  <sheetData>
    <row r="1" spans="1:23" s="277" customFormat="1" ht="20.100000000000001" customHeight="1">
      <c r="A1" s="321" t="s">
        <v>290</v>
      </c>
      <c r="B1" s="321"/>
      <c r="C1" s="321"/>
      <c r="D1" s="321"/>
      <c r="E1" s="321"/>
      <c r="F1" s="321"/>
      <c r="G1" s="321"/>
      <c r="H1" s="321"/>
      <c r="I1" s="321"/>
      <c r="J1" s="321"/>
      <c r="K1" s="321"/>
      <c r="L1" s="321"/>
      <c r="M1" s="321"/>
      <c r="N1" s="321"/>
      <c r="O1" s="321"/>
      <c r="P1" s="321"/>
      <c r="Q1" s="321"/>
      <c r="R1" s="321"/>
      <c r="S1" s="321"/>
      <c r="T1" s="321"/>
      <c r="U1" s="321"/>
      <c r="V1" s="321"/>
      <c r="W1" s="321"/>
    </row>
    <row r="2" spans="1:23" s="277" customFormat="1"/>
    <row r="3" spans="1:23" s="277" customFormat="1" ht="18">
      <c r="A3" s="278" t="s">
        <v>291</v>
      </c>
      <c r="B3" s="279"/>
      <c r="C3" s="279"/>
      <c r="D3" s="279"/>
      <c r="E3" s="279"/>
      <c r="F3" s="279"/>
      <c r="G3" s="279"/>
      <c r="H3" s="279"/>
      <c r="I3" s="279"/>
      <c r="J3" s="279"/>
      <c r="K3" s="279"/>
      <c r="L3" s="279"/>
      <c r="M3" s="279"/>
      <c r="N3" s="278"/>
      <c r="O3" s="279"/>
      <c r="P3" s="279"/>
      <c r="Q3" s="279"/>
      <c r="R3" s="279"/>
      <c r="S3" s="278"/>
      <c r="T3" s="279"/>
      <c r="U3" s="279"/>
      <c r="V3" s="279"/>
      <c r="W3" s="279"/>
    </row>
    <row r="4" spans="1:23" s="277" customFormat="1"/>
    <row r="5" spans="1:23" s="277" customFormat="1" ht="25.5">
      <c r="D5" s="282" t="s">
        <v>424</v>
      </c>
      <c r="E5" s="283"/>
      <c r="F5" s="283"/>
      <c r="G5" s="283"/>
      <c r="H5" s="281"/>
      <c r="I5" s="282" t="s">
        <v>425</v>
      </c>
      <c r="J5" s="283"/>
      <c r="K5" s="283"/>
      <c r="L5" s="283"/>
      <c r="M5" s="281"/>
      <c r="N5" s="282" t="s">
        <v>293</v>
      </c>
      <c r="O5" s="280"/>
      <c r="P5" s="280"/>
      <c r="Q5" s="280"/>
      <c r="R5" s="281"/>
      <c r="S5" s="282" t="s">
        <v>266</v>
      </c>
      <c r="T5" s="283"/>
      <c r="U5" s="283"/>
      <c r="V5" s="283"/>
      <c r="W5" s="284"/>
    </row>
    <row r="6" spans="1:23" s="277" customFormat="1"/>
    <row r="7" spans="1:23" s="277" customFormat="1" ht="51">
      <c r="A7" s="285" t="s">
        <v>50</v>
      </c>
      <c r="B7" s="286" t="s">
        <v>267</v>
      </c>
      <c r="C7" s="294" t="s">
        <v>268</v>
      </c>
      <c r="D7" s="289" t="s">
        <v>270</v>
      </c>
      <c r="E7" s="287" t="s">
        <v>18</v>
      </c>
      <c r="F7" s="287" t="s">
        <v>41</v>
      </c>
      <c r="G7" s="287" t="s">
        <v>42</v>
      </c>
      <c r="H7" s="288" t="s">
        <v>47</v>
      </c>
      <c r="I7" s="289" t="s">
        <v>270</v>
      </c>
      <c r="J7" s="287" t="s">
        <v>18</v>
      </c>
      <c r="K7" s="287" t="s">
        <v>41</v>
      </c>
      <c r="L7" s="287" t="s">
        <v>42</v>
      </c>
      <c r="M7" s="288" t="s">
        <v>47</v>
      </c>
      <c r="N7" s="289" t="s">
        <v>270</v>
      </c>
      <c r="O7" s="287" t="s">
        <v>18</v>
      </c>
      <c r="P7" s="287" t="s">
        <v>41</v>
      </c>
      <c r="Q7" s="287" t="s">
        <v>42</v>
      </c>
      <c r="R7" s="288" t="s">
        <v>47</v>
      </c>
      <c r="S7" s="289" t="s">
        <v>269</v>
      </c>
      <c r="T7" s="287" t="s">
        <v>18</v>
      </c>
      <c r="U7" s="287" t="s">
        <v>41</v>
      </c>
      <c r="V7" s="287" t="s">
        <v>42</v>
      </c>
      <c r="W7" s="288" t="s">
        <v>47</v>
      </c>
    </row>
    <row r="8" spans="1:23" s="277" customFormat="1" ht="20.100000000000001" customHeight="1">
      <c r="A8" s="277">
        <f>'Workbook Set-up'!B4</f>
        <v>0</v>
      </c>
      <c r="B8" s="291">
        <f>'Workbook Set-up'!B13</f>
        <v>0</v>
      </c>
      <c r="C8" s="291">
        <f>'Workbook Set-up'!B14</f>
        <v>0</v>
      </c>
      <c r="D8" s="290" t="str">
        <f>IF('OVERALL SUMMARY'!$H$21=0,"",'OVERALL SUMMARY'!H21)</f>
        <v/>
      </c>
      <c r="E8" s="290" t="str">
        <f>IF('OVERALL SUMMARY'!$H$21=0,"",'OVERALL SUMMARY'!I21)</f>
        <v/>
      </c>
      <c r="F8" s="290" t="str">
        <f>IF('OVERALL SUMMARY'!$H$21=0,"",'OVERALL SUMMARY'!J21)</f>
        <v/>
      </c>
      <c r="G8" s="290" t="str">
        <f>IF('OVERALL SUMMARY'!$H$21=0,"",'OVERALL SUMMARY'!K21)</f>
        <v/>
      </c>
      <c r="H8" s="292" t="str">
        <f>IF('OVERALL SUMMARY'!$H$21=0,"",'OVERALL SUMMARY'!L21)</f>
        <v/>
      </c>
      <c r="I8" s="290" t="str">
        <f>IF('OVERALL SUMMARY'!$H$31=0,"",'OVERALL SUMMARY'!H31)</f>
        <v/>
      </c>
      <c r="J8" s="290" t="str">
        <f>IF('OVERALL SUMMARY'!$H$31=0,"",'OVERALL SUMMARY'!I31)</f>
        <v/>
      </c>
      <c r="K8" s="290" t="str">
        <f>IF('OVERALL SUMMARY'!$H$31=0,"",'OVERALL SUMMARY'!J31)</f>
        <v/>
      </c>
      <c r="L8" s="290" t="str">
        <f>IF('OVERALL SUMMARY'!$H$31=0,"",'OVERALL SUMMARY'!K31)</f>
        <v/>
      </c>
      <c r="M8" s="293" t="str">
        <f>IF('OVERALL SUMMARY'!$H$31=0,"",'OVERALL SUMMARY'!L31)</f>
        <v/>
      </c>
      <c r="N8" s="290" t="str">
        <f>IF('OVERALL SUMMARY'!$H$39=0,"",'OVERALL SUMMARY'!H39)</f>
        <v/>
      </c>
      <c r="O8" s="290" t="str">
        <f>IF('OVERALL SUMMARY'!$H$39=0,"",'OVERALL SUMMARY'!I39)</f>
        <v/>
      </c>
      <c r="P8" s="290" t="str">
        <f>IF('OVERALL SUMMARY'!$H$39=0,"",'OVERALL SUMMARY'!J39)</f>
        <v/>
      </c>
      <c r="Q8" s="290" t="str">
        <f>IF('OVERALL SUMMARY'!$H$39=0,"",'OVERALL SUMMARY'!K39)</f>
        <v/>
      </c>
      <c r="R8" s="292" t="str">
        <f>IF('OVERALL SUMMARY'!$H$39=0,"",'OVERALL SUMMARY'!L39)</f>
        <v/>
      </c>
      <c r="S8" s="290" t="str">
        <f>IF('OVERALL SUMMARY'!$H$10=0,"",'OVERALL SUMMARY'!H10)</f>
        <v/>
      </c>
      <c r="T8" s="290" t="str">
        <f>IF('OVERALL SUMMARY'!$H$10=0,"",'OVERALL SUMMARY'!I10)</f>
        <v/>
      </c>
      <c r="U8" s="290" t="str">
        <f>IF('OVERALL SUMMARY'!$H$10=0,"",'OVERALL SUMMARY'!J10)</f>
        <v/>
      </c>
      <c r="V8" s="290" t="str">
        <f>IF('OVERALL SUMMARY'!$H$10=0,"",'OVERALL SUMMARY'!K10)</f>
        <v/>
      </c>
      <c r="W8" s="293" t="str">
        <f>IF('OVERALL SUMMARY'!$H$10=0,"",'OVERALL SUMMARY'!L10)</f>
        <v/>
      </c>
    </row>
  </sheetData>
  <sheetProtection sheet="1" objects="1" scenarios="1"/>
  <printOptions horizontalCentered="1"/>
  <pageMargins left="0.2" right="0.2" top="0.5" bottom="0.5" header="0" footer="0"/>
  <pageSetup paperSize="5" scale="73" orientation="landscape" horizontalDpi="1200" verticalDpi="1200" r:id="rId1"/>
  <headerFoot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1"/>
  <sheetViews>
    <sheetView topLeftCell="A58" workbookViewId="0">
      <selection activeCell="B8" sqref="B8"/>
    </sheetView>
  </sheetViews>
  <sheetFormatPr defaultRowHeight="12.75"/>
  <cols>
    <col min="1" max="1" width="30.7109375" style="327" customWidth="1"/>
    <col min="2" max="254" width="9.140625" style="118"/>
    <col min="255" max="257" width="30.7109375" style="118" customWidth="1"/>
    <col min="258" max="510" width="9.140625" style="118"/>
    <col min="511" max="513" width="30.7109375" style="118" customWidth="1"/>
    <col min="514" max="766" width="9.140625" style="118"/>
    <col min="767" max="769" width="30.7109375" style="118" customWidth="1"/>
    <col min="770" max="1022" width="9.140625" style="118"/>
    <col min="1023" max="1025" width="30.7109375" style="118" customWidth="1"/>
    <col min="1026" max="1278" width="9.140625" style="118"/>
    <col min="1279" max="1281" width="30.7109375" style="118" customWidth="1"/>
    <col min="1282" max="1534" width="9.140625" style="118"/>
    <col min="1535" max="1537" width="30.7109375" style="118" customWidth="1"/>
    <col min="1538" max="1790" width="9.140625" style="118"/>
    <col min="1791" max="1793" width="30.7109375" style="118" customWidth="1"/>
    <col min="1794" max="2046" width="9.140625" style="118"/>
    <col min="2047" max="2049" width="30.7109375" style="118" customWidth="1"/>
    <col min="2050" max="2302" width="9.140625" style="118"/>
    <col min="2303" max="2305" width="30.7109375" style="118" customWidth="1"/>
    <col min="2306" max="2558" width="9.140625" style="118"/>
    <col min="2559" max="2561" width="30.7109375" style="118" customWidth="1"/>
    <col min="2562" max="2814" width="9.140625" style="118"/>
    <col min="2815" max="2817" width="30.7109375" style="118" customWidth="1"/>
    <col min="2818" max="3070" width="9.140625" style="118"/>
    <col min="3071" max="3073" width="30.7109375" style="118" customWidth="1"/>
    <col min="3074" max="3326" width="9.140625" style="118"/>
    <col min="3327" max="3329" width="30.7109375" style="118" customWidth="1"/>
    <col min="3330" max="3582" width="9.140625" style="118"/>
    <col min="3583" max="3585" width="30.7109375" style="118" customWidth="1"/>
    <col min="3586" max="3838" width="9.140625" style="118"/>
    <col min="3839" max="3841" width="30.7109375" style="118" customWidth="1"/>
    <col min="3842" max="4094" width="9.140625" style="118"/>
    <col min="4095" max="4097" width="30.7109375" style="118" customWidth="1"/>
    <col min="4098" max="4350" width="9.140625" style="118"/>
    <col min="4351" max="4353" width="30.7109375" style="118" customWidth="1"/>
    <col min="4354" max="4606" width="9.140625" style="118"/>
    <col min="4607" max="4609" width="30.7109375" style="118" customWidth="1"/>
    <col min="4610" max="4862" width="9.140625" style="118"/>
    <col min="4863" max="4865" width="30.7109375" style="118" customWidth="1"/>
    <col min="4866" max="5118" width="9.140625" style="118"/>
    <col min="5119" max="5121" width="30.7109375" style="118" customWidth="1"/>
    <col min="5122" max="5374" width="9.140625" style="118"/>
    <col min="5375" max="5377" width="30.7109375" style="118" customWidth="1"/>
    <col min="5378" max="5630" width="9.140625" style="118"/>
    <col min="5631" max="5633" width="30.7109375" style="118" customWidth="1"/>
    <col min="5634" max="5886" width="9.140625" style="118"/>
    <col min="5887" max="5889" width="30.7109375" style="118" customWidth="1"/>
    <col min="5890" max="6142" width="9.140625" style="118"/>
    <col min="6143" max="6145" width="30.7109375" style="118" customWidth="1"/>
    <col min="6146" max="6398" width="9.140625" style="118"/>
    <col min="6399" max="6401" width="30.7109375" style="118" customWidth="1"/>
    <col min="6402" max="6654" width="9.140625" style="118"/>
    <col min="6655" max="6657" width="30.7109375" style="118" customWidth="1"/>
    <col min="6658" max="6910" width="9.140625" style="118"/>
    <col min="6911" max="6913" width="30.7109375" style="118" customWidth="1"/>
    <col min="6914" max="7166" width="9.140625" style="118"/>
    <col min="7167" max="7169" width="30.7109375" style="118" customWidth="1"/>
    <col min="7170" max="7422" width="9.140625" style="118"/>
    <col min="7423" max="7425" width="30.7109375" style="118" customWidth="1"/>
    <col min="7426" max="7678" width="9.140625" style="118"/>
    <col min="7679" max="7681" width="30.7109375" style="118" customWidth="1"/>
    <col min="7682" max="7934" width="9.140625" style="118"/>
    <col min="7935" max="7937" width="30.7109375" style="118" customWidth="1"/>
    <col min="7938" max="8190" width="9.140625" style="118"/>
    <col min="8191" max="8193" width="30.7109375" style="118" customWidth="1"/>
    <col min="8194" max="8446" width="9.140625" style="118"/>
    <col min="8447" max="8449" width="30.7109375" style="118" customWidth="1"/>
    <col min="8450" max="8702" width="9.140625" style="118"/>
    <col min="8703" max="8705" width="30.7109375" style="118" customWidth="1"/>
    <col min="8706" max="8958" width="9.140625" style="118"/>
    <col min="8959" max="8961" width="30.7109375" style="118" customWidth="1"/>
    <col min="8962" max="9214" width="9.140625" style="118"/>
    <col min="9215" max="9217" width="30.7109375" style="118" customWidth="1"/>
    <col min="9218" max="9470" width="9.140625" style="118"/>
    <col min="9471" max="9473" width="30.7109375" style="118" customWidth="1"/>
    <col min="9474" max="9726" width="9.140625" style="118"/>
    <col min="9727" max="9729" width="30.7109375" style="118" customWidth="1"/>
    <col min="9730" max="9982" width="9.140625" style="118"/>
    <col min="9983" max="9985" width="30.7109375" style="118" customWidth="1"/>
    <col min="9986" max="10238" width="9.140625" style="118"/>
    <col min="10239" max="10241" width="30.7109375" style="118" customWidth="1"/>
    <col min="10242" max="10494" width="9.140625" style="118"/>
    <col min="10495" max="10497" width="30.7109375" style="118" customWidth="1"/>
    <col min="10498" max="10750" width="9.140625" style="118"/>
    <col min="10751" max="10753" width="30.7109375" style="118" customWidth="1"/>
    <col min="10754" max="11006" width="9.140625" style="118"/>
    <col min="11007" max="11009" width="30.7109375" style="118" customWidth="1"/>
    <col min="11010" max="11262" width="9.140625" style="118"/>
    <col min="11263" max="11265" width="30.7109375" style="118" customWidth="1"/>
    <col min="11266" max="11518" width="9.140625" style="118"/>
    <col min="11519" max="11521" width="30.7109375" style="118" customWidth="1"/>
    <col min="11522" max="11774" width="9.140625" style="118"/>
    <col min="11775" max="11777" width="30.7109375" style="118" customWidth="1"/>
    <col min="11778" max="12030" width="9.140625" style="118"/>
    <col min="12031" max="12033" width="30.7109375" style="118" customWidth="1"/>
    <col min="12034" max="12286" width="9.140625" style="118"/>
    <col min="12287" max="12289" width="30.7109375" style="118" customWidth="1"/>
    <col min="12290" max="12542" width="9.140625" style="118"/>
    <col min="12543" max="12545" width="30.7109375" style="118" customWidth="1"/>
    <col min="12546" max="12798" width="9.140625" style="118"/>
    <col min="12799" max="12801" width="30.7109375" style="118" customWidth="1"/>
    <col min="12802" max="13054" width="9.140625" style="118"/>
    <col min="13055" max="13057" width="30.7109375" style="118" customWidth="1"/>
    <col min="13058" max="13310" width="9.140625" style="118"/>
    <col min="13311" max="13313" width="30.7109375" style="118" customWidth="1"/>
    <col min="13314" max="13566" width="9.140625" style="118"/>
    <col min="13567" max="13569" width="30.7109375" style="118" customWidth="1"/>
    <col min="13570" max="13822" width="9.140625" style="118"/>
    <col min="13823" max="13825" width="30.7109375" style="118" customWidth="1"/>
    <col min="13826" max="14078" width="9.140625" style="118"/>
    <col min="14079" max="14081" width="30.7109375" style="118" customWidth="1"/>
    <col min="14082" max="14334" width="9.140625" style="118"/>
    <col min="14335" max="14337" width="30.7109375" style="118" customWidth="1"/>
    <col min="14338" max="14590" width="9.140625" style="118"/>
    <col min="14591" max="14593" width="30.7109375" style="118" customWidth="1"/>
    <col min="14594" max="14846" width="9.140625" style="118"/>
    <col min="14847" max="14849" width="30.7109375" style="118" customWidth="1"/>
    <col min="14850" max="15102" width="9.140625" style="118"/>
    <col min="15103" max="15105" width="30.7109375" style="118" customWidth="1"/>
    <col min="15106" max="15358" width="9.140625" style="118"/>
    <col min="15359" max="15361" width="30.7109375" style="118" customWidth="1"/>
    <col min="15362" max="15614" width="9.140625" style="118"/>
    <col min="15615" max="15617" width="30.7109375" style="118" customWidth="1"/>
    <col min="15618" max="15870" width="9.140625" style="118"/>
    <col min="15871" max="15873" width="30.7109375" style="118" customWidth="1"/>
    <col min="15874" max="16126" width="9.140625" style="118"/>
    <col min="16127" max="16129" width="30.7109375" style="118" customWidth="1"/>
    <col min="16130" max="16384" width="9.140625" style="118"/>
  </cols>
  <sheetData>
    <row r="1" spans="1:1" ht="13.5" thickBot="1">
      <c r="A1" s="328" t="s">
        <v>279</v>
      </c>
    </row>
    <row r="2" spans="1:1" ht="13.5" thickTop="1">
      <c r="A2" s="329" t="s">
        <v>62</v>
      </c>
    </row>
    <row r="3" spans="1:1">
      <c r="A3" s="330" t="s">
        <v>63</v>
      </c>
    </row>
    <row r="4" spans="1:1">
      <c r="A4" s="330" t="s">
        <v>64</v>
      </c>
    </row>
    <row r="5" spans="1:1">
      <c r="A5" s="330" t="s">
        <v>65</v>
      </c>
    </row>
    <row r="6" spans="1:1">
      <c r="A6" s="330" t="s">
        <v>66</v>
      </c>
    </row>
    <row r="7" spans="1:1">
      <c r="A7" s="330" t="s">
        <v>67</v>
      </c>
    </row>
    <row r="8" spans="1:1">
      <c r="A8" s="330" t="s">
        <v>68</v>
      </c>
    </row>
    <row r="9" spans="1:1">
      <c r="A9" s="330" t="s">
        <v>69</v>
      </c>
    </row>
    <row r="10" spans="1:1">
      <c r="A10" s="330" t="s">
        <v>70</v>
      </c>
    </row>
    <row r="11" spans="1:1">
      <c r="A11" s="330" t="s">
        <v>71</v>
      </c>
    </row>
    <row r="12" spans="1:1">
      <c r="A12" s="330" t="s">
        <v>72</v>
      </c>
    </row>
    <row r="13" spans="1:1">
      <c r="A13" s="330" t="s">
        <v>73</v>
      </c>
    </row>
    <row r="14" spans="1:1">
      <c r="A14" s="330" t="s">
        <v>74</v>
      </c>
    </row>
    <row r="15" spans="1:1">
      <c r="A15" s="330" t="s">
        <v>75</v>
      </c>
    </row>
    <row r="16" spans="1:1">
      <c r="A16" s="330" t="s">
        <v>76</v>
      </c>
    </row>
    <row r="17" spans="1:1">
      <c r="A17" s="330" t="s">
        <v>77</v>
      </c>
    </row>
    <row r="18" spans="1:1">
      <c r="A18" s="330" t="s">
        <v>78</v>
      </c>
    </row>
    <row r="19" spans="1:1">
      <c r="A19" s="330" t="s">
        <v>79</v>
      </c>
    </row>
    <row r="20" spans="1:1">
      <c r="A20" s="330" t="s">
        <v>80</v>
      </c>
    </row>
    <row r="21" spans="1:1">
      <c r="A21" s="330" t="s">
        <v>81</v>
      </c>
    </row>
    <row r="22" spans="1:1">
      <c r="A22" s="330" t="s">
        <v>82</v>
      </c>
    </row>
    <row r="23" spans="1:1">
      <c r="A23" s="330" t="s">
        <v>83</v>
      </c>
    </row>
    <row r="24" spans="1:1">
      <c r="A24" s="330" t="s">
        <v>84</v>
      </c>
    </row>
    <row r="25" spans="1:1">
      <c r="A25" s="330" t="s">
        <v>85</v>
      </c>
    </row>
    <row r="26" spans="1:1">
      <c r="A26" s="330" t="s">
        <v>86</v>
      </c>
    </row>
    <row r="27" spans="1:1">
      <c r="A27" s="330" t="s">
        <v>161</v>
      </c>
    </row>
    <row r="28" spans="1:1">
      <c r="A28" s="330" t="s">
        <v>87</v>
      </c>
    </row>
    <row r="29" spans="1:1">
      <c r="A29" s="330" t="s">
        <v>88</v>
      </c>
    </row>
    <row r="30" spans="1:1">
      <c r="A30" s="330" t="s">
        <v>89</v>
      </c>
    </row>
    <row r="31" spans="1:1">
      <c r="A31" s="330" t="s">
        <v>90</v>
      </c>
    </row>
    <row r="32" spans="1:1">
      <c r="A32" s="330" t="s">
        <v>91</v>
      </c>
    </row>
    <row r="33" spans="1:1">
      <c r="A33" s="330" t="s">
        <v>92</v>
      </c>
    </row>
    <row r="34" spans="1:1">
      <c r="A34" s="330" t="s">
        <v>93</v>
      </c>
    </row>
    <row r="35" spans="1:1">
      <c r="A35" s="330" t="s">
        <v>94</v>
      </c>
    </row>
    <row r="36" spans="1:1">
      <c r="A36" s="330" t="s">
        <v>95</v>
      </c>
    </row>
    <row r="37" spans="1:1">
      <c r="A37" s="330" t="s">
        <v>96</v>
      </c>
    </row>
    <row r="38" spans="1:1">
      <c r="A38" s="330" t="s">
        <v>97</v>
      </c>
    </row>
    <row r="39" spans="1:1">
      <c r="A39" s="330" t="s">
        <v>98</v>
      </c>
    </row>
    <row r="40" spans="1:1">
      <c r="A40" s="330" t="s">
        <v>99</v>
      </c>
    </row>
    <row r="41" spans="1:1">
      <c r="A41" s="330" t="s">
        <v>100</v>
      </c>
    </row>
    <row r="42" spans="1:1">
      <c r="A42" s="330" t="s">
        <v>101</v>
      </c>
    </row>
    <row r="43" spans="1:1">
      <c r="A43" s="330" t="s">
        <v>102</v>
      </c>
    </row>
    <row r="44" spans="1:1">
      <c r="A44" s="330" t="s">
        <v>103</v>
      </c>
    </row>
    <row r="45" spans="1:1">
      <c r="A45" s="330" t="s">
        <v>104</v>
      </c>
    </row>
    <row r="46" spans="1:1">
      <c r="A46" s="330" t="s">
        <v>105</v>
      </c>
    </row>
    <row r="47" spans="1:1">
      <c r="A47" s="330" t="s">
        <v>106</v>
      </c>
    </row>
    <row r="48" spans="1:1">
      <c r="A48" s="330" t="s">
        <v>107</v>
      </c>
    </row>
    <row r="49" spans="1:1">
      <c r="A49" s="330" t="s">
        <v>108</v>
      </c>
    </row>
    <row r="50" spans="1:1">
      <c r="A50" s="330" t="s">
        <v>109</v>
      </c>
    </row>
    <row r="51" spans="1:1">
      <c r="A51" s="330" t="s">
        <v>110</v>
      </c>
    </row>
    <row r="52" spans="1:1">
      <c r="A52" s="330" t="s">
        <v>111</v>
      </c>
    </row>
    <row r="53" spans="1:1">
      <c r="A53" s="330" t="s">
        <v>112</v>
      </c>
    </row>
    <row r="54" spans="1:1">
      <c r="A54" s="330" t="s">
        <v>113</v>
      </c>
    </row>
    <row r="55" spans="1:1">
      <c r="A55" s="330" t="s">
        <v>114</v>
      </c>
    </row>
    <row r="56" spans="1:1">
      <c r="A56" s="330" t="s">
        <v>115</v>
      </c>
    </row>
    <row r="57" spans="1:1">
      <c r="A57" s="330" t="s">
        <v>116</v>
      </c>
    </row>
    <row r="58" spans="1:1">
      <c r="A58" s="330" t="s">
        <v>117</v>
      </c>
    </row>
    <row r="59" spans="1:1">
      <c r="A59" s="330" t="s">
        <v>118</v>
      </c>
    </row>
    <row r="60" spans="1:1">
      <c r="A60" s="330" t="s">
        <v>119</v>
      </c>
    </row>
    <row r="61" spans="1:1">
      <c r="A61" s="330" t="s">
        <v>120</v>
      </c>
    </row>
    <row r="62" spans="1:1">
      <c r="A62" s="330" t="s">
        <v>121</v>
      </c>
    </row>
    <row r="63" spans="1:1">
      <c r="A63" s="330" t="s">
        <v>122</v>
      </c>
    </row>
    <row r="64" spans="1:1">
      <c r="A64" s="330" t="s">
        <v>123</v>
      </c>
    </row>
    <row r="65" spans="1:1">
      <c r="A65" s="330" t="s">
        <v>124</v>
      </c>
    </row>
    <row r="66" spans="1:1">
      <c r="A66" s="330" t="s">
        <v>125</v>
      </c>
    </row>
    <row r="67" spans="1:1">
      <c r="A67" s="330" t="s">
        <v>126</v>
      </c>
    </row>
    <row r="68" spans="1:1">
      <c r="A68" s="330" t="s">
        <v>127</v>
      </c>
    </row>
    <row r="69" spans="1:1">
      <c r="A69" s="330" t="s">
        <v>128</v>
      </c>
    </row>
    <row r="70" spans="1:1">
      <c r="A70" s="330" t="s">
        <v>129</v>
      </c>
    </row>
    <row r="71" spans="1:1">
      <c r="A71" s="330" t="s">
        <v>130</v>
      </c>
    </row>
    <row r="72" spans="1:1">
      <c r="A72" s="330" t="s">
        <v>131</v>
      </c>
    </row>
    <row r="73" spans="1:1">
      <c r="A73" s="330" t="s">
        <v>132</v>
      </c>
    </row>
    <row r="74" spans="1:1">
      <c r="A74" s="330" t="s">
        <v>133</v>
      </c>
    </row>
    <row r="75" spans="1:1">
      <c r="A75" s="330" t="s">
        <v>134</v>
      </c>
    </row>
    <row r="76" spans="1:1">
      <c r="A76" s="330" t="s">
        <v>135</v>
      </c>
    </row>
    <row r="77" spans="1:1">
      <c r="A77" s="330" t="s">
        <v>136</v>
      </c>
    </row>
    <row r="78" spans="1:1">
      <c r="A78" s="330" t="s">
        <v>137</v>
      </c>
    </row>
    <row r="79" spans="1:1">
      <c r="A79" s="330" t="s">
        <v>138</v>
      </c>
    </row>
    <row r="80" spans="1:1">
      <c r="A80" s="330" t="s">
        <v>139</v>
      </c>
    </row>
    <row r="81" spans="1:1">
      <c r="A81" s="330" t="s">
        <v>140</v>
      </c>
    </row>
    <row r="82" spans="1:1">
      <c r="A82" s="330" t="s">
        <v>141</v>
      </c>
    </row>
    <row r="83" spans="1:1">
      <c r="A83" s="330" t="s">
        <v>142</v>
      </c>
    </row>
    <row r="84" spans="1:1">
      <c r="A84" s="330" t="s">
        <v>143</v>
      </c>
    </row>
    <row r="85" spans="1:1">
      <c r="A85" s="330" t="s">
        <v>144</v>
      </c>
    </row>
    <row r="86" spans="1:1">
      <c r="A86" s="330" t="s">
        <v>145</v>
      </c>
    </row>
    <row r="87" spans="1:1">
      <c r="A87" s="330" t="s">
        <v>146</v>
      </c>
    </row>
    <row r="88" spans="1:1">
      <c r="A88" s="330" t="s">
        <v>147</v>
      </c>
    </row>
    <row r="89" spans="1:1">
      <c r="A89" s="330" t="s">
        <v>148</v>
      </c>
    </row>
    <row r="90" spans="1:1">
      <c r="A90" s="330" t="s">
        <v>149</v>
      </c>
    </row>
    <row r="91" spans="1:1">
      <c r="A91" s="330" t="s">
        <v>150</v>
      </c>
    </row>
    <row r="92" spans="1:1">
      <c r="A92" s="330" t="s">
        <v>151</v>
      </c>
    </row>
    <row r="93" spans="1:1">
      <c r="A93" s="330" t="s">
        <v>152</v>
      </c>
    </row>
    <row r="94" spans="1:1">
      <c r="A94" s="330" t="s">
        <v>153</v>
      </c>
    </row>
    <row r="95" spans="1:1">
      <c r="A95" s="330" t="s">
        <v>154</v>
      </c>
    </row>
    <row r="96" spans="1:1">
      <c r="A96" s="330" t="s">
        <v>155</v>
      </c>
    </row>
    <row r="97" spans="1:1">
      <c r="A97" s="330" t="s">
        <v>156</v>
      </c>
    </row>
    <row r="98" spans="1:1">
      <c r="A98" s="330" t="s">
        <v>157</v>
      </c>
    </row>
    <row r="99" spans="1:1">
      <c r="A99" s="330" t="s">
        <v>158</v>
      </c>
    </row>
    <row r="100" spans="1:1">
      <c r="A100" s="330" t="s">
        <v>159</v>
      </c>
    </row>
    <row r="101" spans="1:1">
      <c r="A101" s="331" t="s">
        <v>160</v>
      </c>
    </row>
  </sheetData>
  <autoFilter ref="A1:A10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workbookViewId="0">
      <selection activeCell="L1" sqref="L1"/>
    </sheetView>
  </sheetViews>
  <sheetFormatPr defaultColWidth="9.140625" defaultRowHeight="12.75"/>
  <cols>
    <col min="1" max="16384" width="9.140625" style="105"/>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20"/>
  <sheetViews>
    <sheetView workbookViewId="0"/>
  </sheetViews>
  <sheetFormatPr defaultRowHeight="12.75"/>
  <cols>
    <col min="1" max="1" width="51.85546875" customWidth="1"/>
    <col min="2" max="2" width="34.42578125" customWidth="1"/>
  </cols>
  <sheetData>
    <row r="1" spans="1:2">
      <c r="A1" s="128" t="s">
        <v>396</v>
      </c>
      <c r="B1" s="129"/>
    </row>
    <row r="2" spans="1:2">
      <c r="A2" s="128"/>
      <c r="B2" s="129"/>
    </row>
    <row r="4" spans="1:2">
      <c r="A4" s="624" t="s">
        <v>399</v>
      </c>
      <c r="B4" s="129"/>
    </row>
    <row r="5" spans="1:2" ht="13.5" thickBot="1">
      <c r="A5" s="112"/>
    </row>
    <row r="6" spans="1:2" s="105" customFormat="1" ht="99.95" customHeight="1" thickBot="1">
      <c r="A6" s="622" t="s">
        <v>397</v>
      </c>
      <c r="B6" s="623" t="s">
        <v>398</v>
      </c>
    </row>
    <row r="7" spans="1:2" s="105" customFormat="1" ht="99.95" customHeight="1">
      <c r="A7" s="625" t="s">
        <v>400</v>
      </c>
      <c r="B7" s="621"/>
    </row>
    <row r="8" spans="1:2" s="105" customFormat="1" ht="99.95" customHeight="1" thickBot="1">
      <c r="A8" s="626" t="s">
        <v>293</v>
      </c>
      <c r="B8" s="620"/>
    </row>
    <row r="9" spans="1:2">
      <c r="A9" s="145"/>
    </row>
    <row r="10" spans="1:2">
      <c r="A10" s="145"/>
    </row>
    <row r="11" spans="1:2">
      <c r="A11" s="145"/>
    </row>
    <row r="12" spans="1:2">
      <c r="A12" s="145"/>
    </row>
    <row r="13" spans="1:2">
      <c r="A13" s="145"/>
    </row>
    <row r="14" spans="1:2">
      <c r="A14" s="145"/>
    </row>
    <row r="15" spans="1:2">
      <c r="A15" s="146"/>
    </row>
    <row r="16" spans="1:2">
      <c r="A16" s="145"/>
    </row>
    <row r="17" spans="1:1">
      <c r="A17" s="145"/>
    </row>
    <row r="18" spans="1:1">
      <c r="A18" s="143"/>
    </row>
    <row r="19" spans="1:1">
      <c r="A19" s="143"/>
    </row>
    <row r="20" spans="1:1">
      <c r="A20" s="143"/>
    </row>
  </sheetData>
  <printOptions horizontalCentered="1"/>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DC" dvAspect="DVASPECT_ICON" shapeId="61446" r:id="rId4">
          <objectPr defaultSize="0" r:id="rId5">
            <anchor moveWithCells="1">
              <from>
                <xdr:col>1</xdr:col>
                <xdr:colOff>685800</xdr:colOff>
                <xdr:row>6</xdr:row>
                <xdr:rowOff>285750</xdr:rowOff>
              </from>
              <to>
                <xdr:col>1</xdr:col>
                <xdr:colOff>1600200</xdr:colOff>
                <xdr:row>6</xdr:row>
                <xdr:rowOff>971550</xdr:rowOff>
              </to>
            </anchor>
          </objectPr>
        </oleObject>
      </mc:Choice>
      <mc:Fallback>
        <oleObject progId="AcroExch.Document.DC" dvAspect="DVASPECT_ICON" shapeId="61446" r:id="rId4"/>
      </mc:Fallback>
    </mc:AlternateContent>
    <mc:AlternateContent xmlns:mc="http://schemas.openxmlformats.org/markup-compatibility/2006">
      <mc:Choice Requires="x14">
        <oleObject progId="AcroExch.Document.DC" dvAspect="DVASPECT_ICON" shapeId="61447" r:id="rId6">
          <objectPr defaultSize="0" r:id="rId7">
            <anchor moveWithCells="1">
              <from>
                <xdr:col>1</xdr:col>
                <xdr:colOff>685800</xdr:colOff>
                <xdr:row>7</xdr:row>
                <xdr:rowOff>295275</xdr:rowOff>
              </from>
              <to>
                <xdr:col>1</xdr:col>
                <xdr:colOff>1600200</xdr:colOff>
                <xdr:row>7</xdr:row>
                <xdr:rowOff>981075</xdr:rowOff>
              </to>
            </anchor>
          </objectPr>
        </oleObject>
      </mc:Choice>
      <mc:Fallback>
        <oleObject progId="AcroExch.Document.DC" dvAspect="DVASPECT_ICON" shapeId="61447"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57"/>
  </sheetPr>
  <dimension ref="A1:D32"/>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67.71093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156" t="s">
        <v>1</v>
      </c>
      <c r="B3" s="157"/>
      <c r="D3" s="180"/>
    </row>
    <row r="4" spans="1:4" s="8" customFormat="1" ht="23.1" customHeight="1" thickBot="1">
      <c r="A4" s="6" t="s">
        <v>181</v>
      </c>
      <c r="B4" s="7"/>
    </row>
    <row r="5" spans="1:4" s="8" customFormat="1" ht="23.1" customHeight="1">
      <c r="A5" s="334" t="s">
        <v>176</v>
      </c>
      <c r="B5" s="335"/>
    </row>
    <row r="6" spans="1:4" s="8" customFormat="1" ht="23.1" customHeight="1">
      <c r="A6" s="336" t="s">
        <v>163</v>
      </c>
      <c r="B6" s="337"/>
    </row>
    <row r="7" spans="1:4" s="8" customFormat="1" ht="23.1" customHeight="1">
      <c r="A7" s="336" t="s">
        <v>164</v>
      </c>
      <c r="B7" s="337"/>
    </row>
    <row r="8" spans="1:4" s="8" customFormat="1" ht="23.1" customHeight="1">
      <c r="A8" s="336" t="s">
        <v>165</v>
      </c>
      <c r="B8" s="337"/>
    </row>
    <row r="9" spans="1:4" s="8" customFormat="1" ht="23.1" customHeight="1">
      <c r="A9" s="336" t="s">
        <v>166</v>
      </c>
      <c r="B9" s="337"/>
    </row>
    <row r="10" spans="1:4" s="8" customFormat="1" ht="23.1" customHeight="1">
      <c r="A10" s="336" t="s">
        <v>276</v>
      </c>
      <c r="B10" s="337"/>
    </row>
    <row r="11" spans="1:4" s="8" customFormat="1" ht="23.1" customHeight="1">
      <c r="A11" s="336" t="s">
        <v>277</v>
      </c>
      <c r="B11" s="337"/>
    </row>
    <row r="12" spans="1:4" s="8" customFormat="1" ht="23.1" customHeight="1" thickBot="1">
      <c r="A12" s="338" t="s">
        <v>278</v>
      </c>
      <c r="B12" s="339"/>
    </row>
    <row r="13" spans="1:4" s="8" customFormat="1" ht="23.1" customHeight="1">
      <c r="A13" s="334" t="s">
        <v>4</v>
      </c>
      <c r="B13" s="342"/>
    </row>
    <row r="14" spans="1:4" s="8" customFormat="1" ht="23.1" customHeight="1" thickBot="1">
      <c r="A14" s="340" t="s">
        <v>5</v>
      </c>
      <c r="B14" s="341"/>
    </row>
    <row r="15" spans="1:4" s="10" customFormat="1">
      <c r="A15" s="4"/>
      <c r="B15" s="9"/>
    </row>
    <row r="16" spans="1:4" s="10" customFormat="1">
      <c r="A16" s="4"/>
      <c r="B16" s="9"/>
    </row>
    <row r="17" spans="1:4" s="10" customFormat="1">
      <c r="A17" s="4"/>
      <c r="B17" s="9"/>
    </row>
    <row r="18" spans="1:4" s="10" customFormat="1">
      <c r="A18" s="4"/>
      <c r="B18" s="9"/>
    </row>
    <row r="19" spans="1:4" s="10" customFormat="1" ht="30" customHeight="1">
      <c r="A19" s="1" t="s">
        <v>6</v>
      </c>
      <c r="B19" s="2"/>
    </row>
    <row r="20" spans="1:4" s="10" customFormat="1" ht="31.5">
      <c r="A20" s="11" t="s">
        <v>7</v>
      </c>
      <c r="B20" s="11" t="s">
        <v>8</v>
      </c>
    </row>
    <row r="21" spans="1:4" s="10" customFormat="1" ht="20.100000000000001" customHeight="1">
      <c r="A21" s="12" t="s">
        <v>422</v>
      </c>
      <c r="B21" s="13"/>
      <c r="C21" s="236" t="str">
        <f>IF(B21="Yes",ROW(),"")</f>
        <v/>
      </c>
      <c r="D21" s="236" t="str">
        <f>IF(C21="","",RANK(C21,$C$21:$C$30,-1))</f>
        <v/>
      </c>
    </row>
    <row r="22" spans="1:4" s="10" customFormat="1" ht="20.100000000000001" customHeight="1">
      <c r="A22" s="12" t="s">
        <v>423</v>
      </c>
      <c r="B22" s="13"/>
      <c r="C22" s="236" t="str">
        <f t="shared" ref="C22:C30" si="0">IF(B22="Yes",ROW(),"")</f>
        <v/>
      </c>
      <c r="D22" s="236" t="str">
        <f t="shared" ref="D22:D30" si="1">IF(C22="","",RANK(C22,$C$21:$C$30,-1))</f>
        <v/>
      </c>
    </row>
    <row r="23" spans="1:4" s="10" customFormat="1" ht="20.100000000000001" customHeight="1">
      <c r="A23" s="12" t="s">
        <v>293</v>
      </c>
      <c r="B23" s="13"/>
      <c r="C23" s="236" t="str">
        <f t="shared" si="0"/>
        <v/>
      </c>
      <c r="D23" s="236" t="str">
        <f t="shared" si="1"/>
        <v/>
      </c>
    </row>
    <row r="24" spans="1:4" s="10" customFormat="1" ht="20.100000000000001" customHeight="1">
      <c r="A24" s="12"/>
      <c r="B24" s="13"/>
      <c r="C24" s="236" t="str">
        <f t="shared" si="0"/>
        <v/>
      </c>
      <c r="D24" s="236" t="str">
        <f t="shared" si="1"/>
        <v/>
      </c>
    </row>
    <row r="25" spans="1:4" s="10" customFormat="1" ht="20.100000000000001" customHeight="1">
      <c r="A25" s="12"/>
      <c r="B25" s="13"/>
      <c r="C25" s="236" t="str">
        <f t="shared" si="0"/>
        <v/>
      </c>
      <c r="D25" s="236" t="str">
        <f t="shared" si="1"/>
        <v/>
      </c>
    </row>
    <row r="26" spans="1:4" s="10" customFormat="1" ht="20.100000000000001" customHeight="1">
      <c r="A26" s="12"/>
      <c r="B26" s="13"/>
      <c r="C26" s="236" t="str">
        <f t="shared" si="0"/>
        <v/>
      </c>
      <c r="D26" s="236" t="str">
        <f t="shared" si="1"/>
        <v/>
      </c>
    </row>
    <row r="27" spans="1:4" ht="20.100000000000001" customHeight="1">
      <c r="A27" s="12"/>
      <c r="B27" s="14"/>
      <c r="C27" s="236" t="str">
        <f t="shared" si="0"/>
        <v/>
      </c>
      <c r="D27" s="236" t="str">
        <f t="shared" si="1"/>
        <v/>
      </c>
    </row>
    <row r="28" spans="1:4" ht="20.100000000000001" customHeight="1">
      <c r="A28" s="12"/>
      <c r="B28" s="14"/>
      <c r="C28" s="236" t="str">
        <f t="shared" si="0"/>
        <v/>
      </c>
      <c r="D28" s="236" t="str">
        <f t="shared" si="1"/>
        <v/>
      </c>
    </row>
    <row r="29" spans="1:4" ht="20.100000000000001" customHeight="1">
      <c r="A29" s="12"/>
      <c r="B29" s="14"/>
      <c r="C29" s="236" t="str">
        <f t="shared" si="0"/>
        <v/>
      </c>
      <c r="D29" s="236" t="str">
        <f t="shared" si="1"/>
        <v/>
      </c>
    </row>
    <row r="30" spans="1:4" ht="20.100000000000001" customHeight="1">
      <c r="A30" s="12"/>
      <c r="B30" s="14"/>
      <c r="C30" s="236" t="str">
        <f t="shared" si="0"/>
        <v/>
      </c>
      <c r="D30" s="236" t="str">
        <f t="shared" si="1"/>
        <v/>
      </c>
    </row>
    <row r="31" spans="1:4" s="10" customFormat="1">
      <c r="A31" s="4"/>
      <c r="B31" s="9"/>
    </row>
    <row r="32" spans="1:4" s="10" customFormat="1">
      <c r="A32" s="4"/>
      <c r="B32" s="9"/>
    </row>
  </sheetData>
  <sheetProtection sheet="1" objects="1" scenarios="1"/>
  <conditionalFormatting sqref="B4:B14">
    <cfRule type="expression" dxfId="339" priority="46" stopIfTrue="1">
      <formula>B4=""</formula>
    </cfRule>
  </conditionalFormatting>
  <conditionalFormatting sqref="B22:B30">
    <cfRule type="cellIs" dxfId="338" priority="45" operator="equal">
      <formula>""</formula>
    </cfRule>
  </conditionalFormatting>
  <conditionalFormatting sqref="B21">
    <cfRule type="cellIs" dxfId="337" priority="44" operator="equal">
      <formula>""</formula>
    </cfRule>
  </conditionalFormatting>
  <dataValidations xWindow="949" yWindow="527" count="2">
    <dataValidation type="list" allowBlank="1" showInputMessage="1" showErrorMessage="1" prompt="Select the appropriate LME-MCO from the drop-down box choices." sqref="B4">
      <formula1>LME_MCO</formula1>
    </dataValidation>
    <dataValidation type="list" allowBlank="1" showInputMessage="1" showErrorMessage="1" sqref="B21:B30">
      <formula1>"Yes,No"</formula1>
    </dataValidation>
  </dataValidations>
  <printOptions horizontalCentered="1"/>
  <pageMargins left="0.2" right="0.2" top="0.3" bottom="0.3" header="0.25" footer="0"/>
  <pageSetup orientation="landscape" r:id="rId1"/>
  <headerFooter alignWithMargins="0">
    <oddFooter>&amp;L&amp;8Agency Information</oddFooter>
  </headerFooter>
  <rowBreaks count="1" manualBreakCount="1">
    <brk id="18" max="16383" man="1"/>
  </rowBreaks>
  <drawing r:id="rId2"/>
  <extLst>
    <ext xmlns:x14="http://schemas.microsoft.com/office/spreadsheetml/2009/9/main" uri="{CCE6A557-97BC-4b89-ADB6-D9C93CAAB3DF}">
      <x14:dataValidations xmlns:xm="http://schemas.microsoft.com/office/excel/2006/main" xWindow="949" yWindow="527" count="1">
        <x14:dataValidation type="list" allowBlank="1" showInputMessage="1" showErrorMessage="1">
          <x14:formula1>
            <xm:f>Reviewers!$A$1:$A$13</xm:f>
          </x14:formula1>
          <xm:sqref>B5:B12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11"/>
  <sheetViews>
    <sheetView workbookViewId="0"/>
  </sheetViews>
  <sheetFormatPr defaultColWidth="9.140625" defaultRowHeight="12.75"/>
  <cols>
    <col min="1" max="1" width="29.7109375" style="117" bestFit="1" customWidth="1"/>
    <col min="2" max="16384" width="9.140625" style="118"/>
  </cols>
  <sheetData>
    <row r="1" spans="1:1">
      <c r="A1" s="121" t="s">
        <v>51</v>
      </c>
    </row>
    <row r="2" spans="1:1">
      <c r="A2" s="119" t="s">
        <v>52</v>
      </c>
    </row>
    <row r="4" spans="1:1">
      <c r="A4" s="117" t="s">
        <v>53</v>
      </c>
    </row>
    <row r="5" spans="1:1">
      <c r="A5" s="120" t="s">
        <v>2</v>
      </c>
    </row>
    <row r="6" spans="1:1">
      <c r="A6" s="120" t="s">
        <v>54</v>
      </c>
    </row>
    <row r="7" spans="1:1">
      <c r="A7" s="120" t="s">
        <v>55</v>
      </c>
    </row>
    <row r="8" spans="1:1">
      <c r="A8" s="120" t="s">
        <v>56</v>
      </c>
    </row>
    <row r="9" spans="1:1">
      <c r="A9" s="120" t="s">
        <v>57</v>
      </c>
    </row>
    <row r="10" spans="1:1">
      <c r="A10" s="120" t="s">
        <v>323</v>
      </c>
    </row>
    <row r="11" spans="1:1">
      <c r="A11" s="120" t="s">
        <v>349</v>
      </c>
    </row>
  </sheetData>
  <sortState ref="A5:A12">
    <sortCondition ref="A5"/>
  </sortState>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100"/>
  <sheetViews>
    <sheetView workbookViewId="0"/>
  </sheetViews>
  <sheetFormatPr defaultRowHeight="12.75"/>
  <sheetData>
    <row r="1" spans="1:1">
      <c r="A1" s="144" t="s">
        <v>62</v>
      </c>
    </row>
    <row r="2" spans="1:1">
      <c r="A2" s="144" t="s">
        <v>63</v>
      </c>
    </row>
    <row r="3" spans="1:1">
      <c r="A3" s="144" t="s">
        <v>64</v>
      </c>
    </row>
    <row r="4" spans="1:1">
      <c r="A4" s="144" t="s">
        <v>65</v>
      </c>
    </row>
    <row r="5" spans="1:1">
      <c r="A5" s="144" t="s">
        <v>66</v>
      </c>
    </row>
    <row r="6" spans="1:1">
      <c r="A6" s="144" t="s">
        <v>67</v>
      </c>
    </row>
    <row r="7" spans="1:1">
      <c r="A7" s="144" t="s">
        <v>68</v>
      </c>
    </row>
    <row r="8" spans="1:1">
      <c r="A8" s="144" t="s">
        <v>69</v>
      </c>
    </row>
    <row r="9" spans="1:1">
      <c r="A9" s="144" t="s">
        <v>70</v>
      </c>
    </row>
    <row r="10" spans="1:1">
      <c r="A10" s="144" t="s">
        <v>71</v>
      </c>
    </row>
    <row r="11" spans="1:1">
      <c r="A11" s="144" t="s">
        <v>72</v>
      </c>
    </row>
    <row r="12" spans="1:1">
      <c r="A12" s="144" t="s">
        <v>73</v>
      </c>
    </row>
    <row r="13" spans="1:1">
      <c r="A13" s="144" t="s">
        <v>74</v>
      </c>
    </row>
    <row r="14" spans="1:1">
      <c r="A14" s="144" t="s">
        <v>75</v>
      </c>
    </row>
    <row r="15" spans="1:1">
      <c r="A15" s="144" t="s">
        <v>76</v>
      </c>
    </row>
    <row r="16" spans="1:1">
      <c r="A16" s="144" t="s">
        <v>77</v>
      </c>
    </row>
    <row r="17" spans="1:1">
      <c r="A17" s="144" t="s">
        <v>78</v>
      </c>
    </row>
    <row r="18" spans="1:1">
      <c r="A18" s="144" t="s">
        <v>79</v>
      </c>
    </row>
    <row r="19" spans="1:1">
      <c r="A19" s="144" t="s">
        <v>80</v>
      </c>
    </row>
    <row r="20" spans="1:1">
      <c r="A20" s="144" t="s">
        <v>81</v>
      </c>
    </row>
    <row r="21" spans="1:1">
      <c r="A21" s="144" t="s">
        <v>82</v>
      </c>
    </row>
    <row r="22" spans="1:1">
      <c r="A22" s="144" t="s">
        <v>83</v>
      </c>
    </row>
    <row r="23" spans="1:1">
      <c r="A23" s="144" t="s">
        <v>84</v>
      </c>
    </row>
    <row r="24" spans="1:1">
      <c r="A24" s="144" t="s">
        <v>85</v>
      </c>
    </row>
    <row r="25" spans="1:1">
      <c r="A25" s="144" t="s">
        <v>86</v>
      </c>
    </row>
    <row r="26" spans="1:1">
      <c r="A26" s="144" t="s">
        <v>161</v>
      </c>
    </row>
    <row r="27" spans="1:1">
      <c r="A27" s="144" t="s">
        <v>87</v>
      </c>
    </row>
    <row r="28" spans="1:1">
      <c r="A28" s="144" t="s">
        <v>88</v>
      </c>
    </row>
    <row r="29" spans="1:1">
      <c r="A29" s="144" t="s">
        <v>89</v>
      </c>
    </row>
    <row r="30" spans="1:1">
      <c r="A30" s="144" t="s">
        <v>90</v>
      </c>
    </row>
    <row r="31" spans="1:1">
      <c r="A31" s="144" t="s">
        <v>91</v>
      </c>
    </row>
    <row r="32" spans="1:1">
      <c r="A32" s="144" t="s">
        <v>92</v>
      </c>
    </row>
    <row r="33" spans="1:1">
      <c r="A33" s="144" t="s">
        <v>93</v>
      </c>
    </row>
    <row r="34" spans="1:1">
      <c r="A34" s="144" t="s">
        <v>94</v>
      </c>
    </row>
    <row r="35" spans="1:1">
      <c r="A35" s="144" t="s">
        <v>95</v>
      </c>
    </row>
    <row r="36" spans="1:1">
      <c r="A36" s="144" t="s">
        <v>96</v>
      </c>
    </row>
    <row r="37" spans="1:1">
      <c r="A37" s="144" t="s">
        <v>97</v>
      </c>
    </row>
    <row r="38" spans="1:1">
      <c r="A38" s="144" t="s">
        <v>98</v>
      </c>
    </row>
    <row r="39" spans="1:1">
      <c r="A39" s="144" t="s">
        <v>99</v>
      </c>
    </row>
    <row r="40" spans="1:1">
      <c r="A40" s="144" t="s">
        <v>100</v>
      </c>
    </row>
    <row r="41" spans="1:1">
      <c r="A41" s="144" t="s">
        <v>101</v>
      </c>
    </row>
    <row r="42" spans="1:1">
      <c r="A42" s="144" t="s">
        <v>102</v>
      </c>
    </row>
    <row r="43" spans="1:1">
      <c r="A43" s="144" t="s">
        <v>103</v>
      </c>
    </row>
    <row r="44" spans="1:1">
      <c r="A44" s="144" t="s">
        <v>104</v>
      </c>
    </row>
    <row r="45" spans="1:1">
      <c r="A45" s="144" t="s">
        <v>105</v>
      </c>
    </row>
    <row r="46" spans="1:1">
      <c r="A46" s="144" t="s">
        <v>106</v>
      </c>
    </row>
    <row r="47" spans="1:1">
      <c r="A47" s="144" t="s">
        <v>107</v>
      </c>
    </row>
    <row r="48" spans="1:1">
      <c r="A48" s="144" t="s">
        <v>108</v>
      </c>
    </row>
    <row r="49" spans="1:1">
      <c r="A49" s="144" t="s">
        <v>109</v>
      </c>
    </row>
    <row r="50" spans="1:1">
      <c r="A50" s="144" t="s">
        <v>110</v>
      </c>
    </row>
    <row r="51" spans="1:1">
      <c r="A51" s="144" t="s">
        <v>111</v>
      </c>
    </row>
    <row r="52" spans="1:1">
      <c r="A52" s="144" t="s">
        <v>112</v>
      </c>
    </row>
    <row r="53" spans="1:1">
      <c r="A53" s="144" t="s">
        <v>113</v>
      </c>
    </row>
    <row r="54" spans="1:1">
      <c r="A54" s="144" t="s">
        <v>114</v>
      </c>
    </row>
    <row r="55" spans="1:1">
      <c r="A55" s="144" t="s">
        <v>115</v>
      </c>
    </row>
    <row r="56" spans="1:1">
      <c r="A56" s="144" t="s">
        <v>116</v>
      </c>
    </row>
    <row r="57" spans="1:1">
      <c r="A57" s="144" t="s">
        <v>117</v>
      </c>
    </row>
    <row r="58" spans="1:1">
      <c r="A58" s="144" t="s">
        <v>118</v>
      </c>
    </row>
    <row r="59" spans="1:1">
      <c r="A59" s="144" t="s">
        <v>119</v>
      </c>
    </row>
    <row r="60" spans="1:1">
      <c r="A60" s="144" t="s">
        <v>120</v>
      </c>
    </row>
    <row r="61" spans="1:1">
      <c r="A61" s="144" t="s">
        <v>121</v>
      </c>
    </row>
    <row r="62" spans="1:1">
      <c r="A62" s="144" t="s">
        <v>122</v>
      </c>
    </row>
    <row r="63" spans="1:1">
      <c r="A63" s="144" t="s">
        <v>123</v>
      </c>
    </row>
    <row r="64" spans="1:1">
      <c r="A64" s="144" t="s">
        <v>124</v>
      </c>
    </row>
    <row r="65" spans="1:1">
      <c r="A65" s="144" t="s">
        <v>125</v>
      </c>
    </row>
    <row r="66" spans="1:1">
      <c r="A66" s="144" t="s">
        <v>126</v>
      </c>
    </row>
    <row r="67" spans="1:1">
      <c r="A67" s="144" t="s">
        <v>127</v>
      </c>
    </row>
    <row r="68" spans="1:1">
      <c r="A68" s="144" t="s">
        <v>128</v>
      </c>
    </row>
    <row r="69" spans="1:1">
      <c r="A69" s="144" t="s">
        <v>129</v>
      </c>
    </row>
    <row r="70" spans="1:1">
      <c r="A70" s="144" t="s">
        <v>130</v>
      </c>
    </row>
    <row r="71" spans="1:1">
      <c r="A71" s="144" t="s">
        <v>131</v>
      </c>
    </row>
    <row r="72" spans="1:1">
      <c r="A72" s="144" t="s">
        <v>132</v>
      </c>
    </row>
    <row r="73" spans="1:1">
      <c r="A73" s="144" t="s">
        <v>133</v>
      </c>
    </row>
    <row r="74" spans="1:1">
      <c r="A74" s="144" t="s">
        <v>134</v>
      </c>
    </row>
    <row r="75" spans="1:1">
      <c r="A75" s="144" t="s">
        <v>135</v>
      </c>
    </row>
    <row r="76" spans="1:1">
      <c r="A76" s="144" t="s">
        <v>136</v>
      </c>
    </row>
    <row r="77" spans="1:1">
      <c r="A77" s="144" t="s">
        <v>137</v>
      </c>
    </row>
    <row r="78" spans="1:1">
      <c r="A78" s="144" t="s">
        <v>138</v>
      </c>
    </row>
    <row r="79" spans="1:1">
      <c r="A79" s="144" t="s">
        <v>139</v>
      </c>
    </row>
    <row r="80" spans="1:1">
      <c r="A80" s="144" t="s">
        <v>140</v>
      </c>
    </row>
    <row r="81" spans="1:1">
      <c r="A81" s="144" t="s">
        <v>141</v>
      </c>
    </row>
    <row r="82" spans="1:1">
      <c r="A82" s="144" t="s">
        <v>142</v>
      </c>
    </row>
    <row r="83" spans="1:1">
      <c r="A83" s="144" t="s">
        <v>143</v>
      </c>
    </row>
    <row r="84" spans="1:1">
      <c r="A84" s="144" t="s">
        <v>144</v>
      </c>
    </row>
    <row r="85" spans="1:1">
      <c r="A85" s="144" t="s">
        <v>145</v>
      </c>
    </row>
    <row r="86" spans="1:1">
      <c r="A86" s="144" t="s">
        <v>146</v>
      </c>
    </row>
    <row r="87" spans="1:1">
      <c r="A87" s="144" t="s">
        <v>147</v>
      </c>
    </row>
    <row r="88" spans="1:1">
      <c r="A88" s="144" t="s">
        <v>148</v>
      </c>
    </row>
    <row r="89" spans="1:1">
      <c r="A89" s="144" t="s">
        <v>149</v>
      </c>
    </row>
    <row r="90" spans="1:1">
      <c r="A90" s="144" t="s">
        <v>150</v>
      </c>
    </row>
    <row r="91" spans="1:1">
      <c r="A91" s="144" t="s">
        <v>151</v>
      </c>
    </row>
    <row r="92" spans="1:1">
      <c r="A92" s="144" t="s">
        <v>152</v>
      </c>
    </row>
    <row r="93" spans="1:1">
      <c r="A93" s="144" t="s">
        <v>153</v>
      </c>
    </row>
    <row r="94" spans="1:1">
      <c r="A94" s="144" t="s">
        <v>154</v>
      </c>
    </row>
    <row r="95" spans="1:1">
      <c r="A95" s="144" t="s">
        <v>155</v>
      </c>
    </row>
    <row r="96" spans="1:1">
      <c r="A96" s="144" t="s">
        <v>156</v>
      </c>
    </row>
    <row r="97" spans="1:1">
      <c r="A97" s="144" t="s">
        <v>157</v>
      </c>
    </row>
    <row r="98" spans="1:1">
      <c r="A98" s="144" t="s">
        <v>158</v>
      </c>
    </row>
    <row r="99" spans="1:1">
      <c r="A99" s="144" t="s">
        <v>159</v>
      </c>
    </row>
    <row r="100" spans="1:1">
      <c r="A100" s="144" t="s">
        <v>160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RowHeight="12.75"/>
  <sheetData>
    <row r="1" spans="1:1">
      <c r="A1" s="112" t="s">
        <v>337</v>
      </c>
    </row>
    <row r="2" spans="1:1">
      <c r="A2" s="112" t="s">
        <v>271</v>
      </c>
    </row>
    <row r="3" spans="1:1">
      <c r="A3" s="112" t="s">
        <v>272</v>
      </c>
    </row>
    <row r="4" spans="1:1">
      <c r="A4" s="112" t="s">
        <v>313</v>
      </c>
    </row>
    <row r="5" spans="1:1">
      <c r="A5" s="112" t="s">
        <v>273</v>
      </c>
    </row>
    <row r="6" spans="1:1">
      <c r="A6" s="112" t="s">
        <v>393</v>
      </c>
    </row>
    <row r="7" spans="1:1">
      <c r="A7" s="112" t="s">
        <v>274</v>
      </c>
    </row>
    <row r="8" spans="1:1">
      <c r="A8" s="112" t="s">
        <v>394</v>
      </c>
    </row>
    <row r="9" spans="1:1">
      <c r="A9" s="112" t="s">
        <v>275</v>
      </c>
    </row>
    <row r="10" spans="1:1">
      <c r="A10" s="112" t="s">
        <v>312</v>
      </c>
    </row>
    <row r="11" spans="1:1">
      <c r="A11" s="112" t="s">
        <v>314</v>
      </c>
    </row>
    <row r="12" spans="1:1">
      <c r="A12" s="112" t="s">
        <v>395</v>
      </c>
    </row>
    <row r="13" spans="1:1">
      <c r="A13" s="112" t="s">
        <v>338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DH89"/>
  <sheetViews>
    <sheetView tabSelected="1" zoomScaleNormal="100" zoomScaleSheetLayoutView="50" workbookViewId="0">
      <pane xSplit="2" ySplit="13" topLeftCell="C14" activePane="bottomRight" state="frozen"/>
      <selection activeCell="J6" sqref="J6:O6"/>
      <selection pane="topRight" activeCell="J6" sqref="J6:O6"/>
      <selection pane="bottomLeft" activeCell="J6" sqref="J6:O6"/>
      <selection pane="bottomRight" activeCell="C5" sqref="C5"/>
    </sheetView>
  </sheetViews>
  <sheetFormatPr defaultColWidth="8.85546875" defaultRowHeight="12.75"/>
  <cols>
    <col min="1" max="1" width="3.28515625" style="447" customWidth="1"/>
    <col min="2" max="2" width="50.7109375" style="71" customWidth="1"/>
    <col min="3" max="3" width="24.28515625" style="72" customWidth="1"/>
    <col min="4" max="5" width="2.7109375" style="72" hidden="1" customWidth="1"/>
    <col min="6" max="6" width="24.28515625" style="72" customWidth="1"/>
    <col min="7" max="8" width="2.7109375" style="72" hidden="1" customWidth="1"/>
    <col min="9" max="9" width="24.28515625" style="72" customWidth="1"/>
    <col min="10" max="11" width="2.7109375" style="72" hidden="1" customWidth="1"/>
    <col min="12" max="12" width="24.28515625" style="72" customWidth="1"/>
    <col min="13" max="14" width="2.7109375" style="72" hidden="1" customWidth="1"/>
    <col min="15" max="15" width="24.28515625" style="72" customWidth="1"/>
    <col min="16" max="17" width="2.7109375" style="72" hidden="1" customWidth="1"/>
    <col min="18" max="18" width="24.28515625" style="72" customWidth="1"/>
    <col min="19" max="20" width="2.7109375" style="72" hidden="1" customWidth="1"/>
    <col min="21" max="21" width="24.28515625" style="72" customWidth="1"/>
    <col min="22" max="23" width="2.7109375" style="72" hidden="1" customWidth="1"/>
    <col min="24" max="24" width="24.28515625" style="72" customWidth="1"/>
    <col min="25" max="26" width="2.7109375" style="72" hidden="1" customWidth="1"/>
    <col min="27" max="27" width="24.28515625" style="72" customWidth="1"/>
    <col min="28" max="29" width="2.7109375" style="72" hidden="1" customWidth="1"/>
    <col min="30" max="30" width="24.28515625" style="72" customWidth="1"/>
    <col min="31" max="32" width="2.7109375" style="72" hidden="1" customWidth="1"/>
    <col min="33" max="33" width="24.28515625" style="72" customWidth="1"/>
    <col min="34" max="35" width="2.7109375" style="72" hidden="1" customWidth="1"/>
    <col min="36" max="36" width="24.28515625" style="72" customWidth="1"/>
    <col min="37" max="38" width="2.7109375" style="72" hidden="1" customWidth="1"/>
    <col min="39" max="39" width="24.28515625" style="72" customWidth="1"/>
    <col min="40" max="41" width="2.7109375" style="72" hidden="1" customWidth="1"/>
    <col min="42" max="42" width="24.28515625" style="72" customWidth="1"/>
    <col min="43" max="44" width="2.7109375" style="72" hidden="1" customWidth="1"/>
    <col min="45" max="45" width="24.28515625" style="72" customWidth="1"/>
    <col min="46" max="47" width="2.7109375" style="72" hidden="1" customWidth="1"/>
    <col min="48" max="48" width="24.28515625" style="72" customWidth="1"/>
    <col min="49" max="50" width="2.7109375" style="72" hidden="1" customWidth="1"/>
    <col min="51" max="51" width="24.28515625" style="72" customWidth="1"/>
    <col min="52" max="53" width="2.7109375" style="72" hidden="1" customWidth="1"/>
    <col min="54" max="54" width="24.28515625" style="72" customWidth="1"/>
    <col min="55" max="56" width="2.7109375" style="72" hidden="1" customWidth="1"/>
    <col min="57" max="57" width="24.28515625" style="72" customWidth="1"/>
    <col min="58" max="59" width="2.7109375" style="72" hidden="1" customWidth="1"/>
    <col min="60" max="60" width="24.28515625" style="72" customWidth="1"/>
    <col min="61" max="62" width="2.7109375" style="72" hidden="1" customWidth="1"/>
    <col min="63" max="63" width="24.28515625" style="72" customWidth="1"/>
    <col min="64" max="65" width="2.7109375" style="72" hidden="1" customWidth="1"/>
    <col min="66" max="66" width="24.28515625" style="72" customWidth="1"/>
    <col min="67" max="68" width="2.7109375" style="72" hidden="1" customWidth="1"/>
    <col min="69" max="69" width="24.28515625" style="72" customWidth="1"/>
    <col min="70" max="71" width="2.7109375" style="72" hidden="1" customWidth="1"/>
    <col min="72" max="72" width="24.28515625" style="72" customWidth="1"/>
    <col min="73" max="74" width="2.7109375" style="72" hidden="1" customWidth="1"/>
    <col min="75" max="75" width="24.28515625" style="72" customWidth="1"/>
    <col min="76" max="77" width="2.7109375" style="72" hidden="1" customWidth="1"/>
    <col min="78" max="78" width="24.28515625" style="72" customWidth="1"/>
    <col min="79" max="80" width="2.7109375" style="72" hidden="1" customWidth="1"/>
    <col min="81" max="81" width="24.28515625" style="72" customWidth="1"/>
    <col min="82" max="83" width="2.7109375" style="72" hidden="1" customWidth="1"/>
    <col min="84" max="84" width="24.28515625" style="72" customWidth="1"/>
    <col min="85" max="86" width="2.7109375" style="72" hidden="1" customWidth="1"/>
    <col min="87" max="87" width="24.28515625" style="72" customWidth="1"/>
    <col min="88" max="89" width="2.7109375" style="72" hidden="1" customWidth="1"/>
    <col min="90" max="90" width="24.28515625" style="72" customWidth="1"/>
    <col min="91" max="92" width="2.7109375" style="72" hidden="1" customWidth="1"/>
    <col min="93" max="93" width="24.28515625" style="72" customWidth="1"/>
    <col min="94" max="95" width="2.7109375" style="72" hidden="1" customWidth="1"/>
    <col min="96" max="96" width="24.28515625" style="72" customWidth="1"/>
    <col min="97" max="98" width="2.7109375" style="72" hidden="1" customWidth="1"/>
    <col min="99" max="99" width="24.28515625" style="72" customWidth="1"/>
    <col min="100" max="101" width="2.7109375" style="72" hidden="1" customWidth="1"/>
    <col min="102" max="102" width="24.28515625" style="72" customWidth="1"/>
    <col min="103" max="104" width="2.7109375" style="72" hidden="1" customWidth="1"/>
    <col min="105" max="105" width="24.28515625" style="72" customWidth="1"/>
    <col min="106" max="107" width="2.7109375" style="3" hidden="1" customWidth="1"/>
    <col min="108" max="108" width="8.85546875" style="3" customWidth="1"/>
    <col min="109" max="16384" width="8.85546875" style="3"/>
  </cols>
  <sheetData>
    <row r="1" spans="1:112" ht="18" customHeight="1">
      <c r="A1" s="147"/>
      <c r="B1" s="320"/>
      <c r="C1" s="696" t="s">
        <v>422</v>
      </c>
      <c r="D1" s="697"/>
      <c r="E1" s="697"/>
      <c r="F1" s="697"/>
      <c r="G1" s="697"/>
      <c r="H1" s="697"/>
      <c r="I1" s="697"/>
      <c r="J1" s="697"/>
      <c r="K1" s="697"/>
      <c r="L1" s="697"/>
      <c r="M1" s="697"/>
      <c r="N1" s="697"/>
      <c r="O1" s="698"/>
      <c r="P1" s="574"/>
      <c r="Q1" s="581"/>
      <c r="R1" s="696" t="s">
        <v>422</v>
      </c>
      <c r="S1" s="697"/>
      <c r="T1" s="697"/>
      <c r="U1" s="697"/>
      <c r="V1" s="697"/>
      <c r="W1" s="697"/>
      <c r="X1" s="697"/>
      <c r="Y1" s="697"/>
      <c r="Z1" s="697"/>
      <c r="AA1" s="697"/>
      <c r="AB1" s="697"/>
      <c r="AC1" s="697"/>
      <c r="AD1" s="698"/>
      <c r="AE1" s="628"/>
      <c r="AF1" s="629"/>
      <c r="AG1" s="696" t="s">
        <v>422</v>
      </c>
      <c r="AH1" s="697"/>
      <c r="AI1" s="697"/>
      <c r="AJ1" s="697"/>
      <c r="AK1" s="697"/>
      <c r="AL1" s="697"/>
      <c r="AM1" s="697"/>
      <c r="AN1" s="697"/>
      <c r="AO1" s="697"/>
      <c r="AP1" s="697"/>
      <c r="AQ1" s="697"/>
      <c r="AR1" s="697"/>
      <c r="AS1" s="698"/>
      <c r="AT1" s="574"/>
      <c r="AU1" s="581"/>
      <c r="AV1" s="696" t="s">
        <v>422</v>
      </c>
      <c r="AW1" s="697"/>
      <c r="AX1" s="697"/>
      <c r="AY1" s="697"/>
      <c r="AZ1" s="697"/>
      <c r="BA1" s="697"/>
      <c r="BB1" s="697"/>
      <c r="BC1" s="697"/>
      <c r="BD1" s="697"/>
      <c r="BE1" s="697"/>
      <c r="BF1" s="697"/>
      <c r="BG1" s="697"/>
      <c r="BH1" s="698"/>
      <c r="BI1" s="574"/>
      <c r="BJ1" s="581"/>
      <c r="BK1" s="696" t="s">
        <v>422</v>
      </c>
      <c r="BL1" s="697"/>
      <c r="BM1" s="697"/>
      <c r="BN1" s="697"/>
      <c r="BO1" s="697"/>
      <c r="BP1" s="697"/>
      <c r="BQ1" s="697"/>
      <c r="BR1" s="697"/>
      <c r="BS1" s="697"/>
      <c r="BT1" s="697"/>
      <c r="BU1" s="697"/>
      <c r="BV1" s="697"/>
      <c r="BW1" s="698"/>
      <c r="BX1" s="628"/>
      <c r="BY1" s="629"/>
      <c r="BZ1" s="696" t="s">
        <v>422</v>
      </c>
      <c r="CA1" s="697"/>
      <c r="CB1" s="697"/>
      <c r="CC1" s="697"/>
      <c r="CD1" s="697"/>
      <c r="CE1" s="697"/>
      <c r="CF1" s="697"/>
      <c r="CG1" s="697"/>
      <c r="CH1" s="697"/>
      <c r="CI1" s="697"/>
      <c r="CJ1" s="697"/>
      <c r="CK1" s="697"/>
      <c r="CL1" s="698"/>
      <c r="CM1" s="574"/>
      <c r="CN1" s="581"/>
      <c r="CO1" s="696" t="s">
        <v>422</v>
      </c>
      <c r="CP1" s="697"/>
      <c r="CQ1" s="697"/>
      <c r="CR1" s="697"/>
      <c r="CS1" s="697"/>
      <c r="CT1" s="697"/>
      <c r="CU1" s="697"/>
      <c r="CV1" s="697"/>
      <c r="CW1" s="697"/>
      <c r="CX1" s="697"/>
      <c r="CY1" s="697"/>
      <c r="CZ1" s="697"/>
      <c r="DA1" s="698"/>
      <c r="DB1" s="682"/>
      <c r="DC1" s="682"/>
      <c r="DD1" s="685"/>
      <c r="DE1" s="686"/>
      <c r="DF1" s="686"/>
      <c r="DG1" s="686"/>
      <c r="DH1" s="687"/>
    </row>
    <row r="2" spans="1:112" ht="18" customHeight="1">
      <c r="A2" s="149"/>
      <c r="B2" s="683" t="s">
        <v>181</v>
      </c>
      <c r="C2" s="164" t="str">
        <f>IF('Workbook Set-up'!$B$4="","[Name of LME-MCO]",'Workbook Set-up'!$B$4)</f>
        <v>[Name of LME-MCO]</v>
      </c>
      <c r="D2" s="493"/>
      <c r="E2" s="493"/>
      <c r="F2" s="150"/>
      <c r="G2" s="150"/>
      <c r="H2" s="150"/>
      <c r="I2" s="150"/>
      <c r="J2" s="150"/>
      <c r="K2" s="150"/>
      <c r="L2" s="150"/>
      <c r="M2" s="150"/>
      <c r="N2" s="150"/>
      <c r="O2" s="158"/>
      <c r="P2" s="150"/>
      <c r="Q2" s="158"/>
      <c r="R2" s="164" t="str">
        <f>IF('Workbook Set-up'!$B$4="","[Name of LME-MCO]",'Workbook Set-up'!$B$4)</f>
        <v>[Name of LME-MCO]</v>
      </c>
      <c r="S2" s="493"/>
      <c r="T2" s="493"/>
      <c r="U2" s="150"/>
      <c r="V2" s="150"/>
      <c r="W2" s="150"/>
      <c r="X2" s="150"/>
      <c r="Y2" s="150"/>
      <c r="Z2" s="150"/>
      <c r="AA2" s="150"/>
      <c r="AB2" s="150"/>
      <c r="AC2" s="150"/>
      <c r="AD2" s="158"/>
      <c r="AE2" s="150"/>
      <c r="AF2" s="158"/>
      <c r="AG2" s="164" t="str">
        <f>IF('Workbook Set-up'!$B$4="","[Name of LME-MCO]",'Workbook Set-up'!$B$4)</f>
        <v>[Name of LME-MCO]</v>
      </c>
      <c r="AH2" s="493"/>
      <c r="AI2" s="493"/>
      <c r="AJ2" s="150"/>
      <c r="AK2" s="150"/>
      <c r="AL2" s="150"/>
      <c r="AM2" s="150"/>
      <c r="AN2" s="150"/>
      <c r="AO2" s="150"/>
      <c r="AP2" s="150"/>
      <c r="AQ2" s="150"/>
      <c r="AR2" s="150"/>
      <c r="AS2" s="158"/>
      <c r="AT2" s="150"/>
      <c r="AU2" s="158"/>
      <c r="AV2" s="164" t="str">
        <f>IF('Workbook Set-up'!$B$4="","[Name of LME-MCO]",'Workbook Set-up'!$B$4)</f>
        <v>[Name of LME-MCO]</v>
      </c>
      <c r="AW2" s="493"/>
      <c r="AX2" s="493"/>
      <c r="AY2" s="150"/>
      <c r="AZ2" s="150"/>
      <c r="BA2" s="150"/>
      <c r="BB2" s="150"/>
      <c r="BC2" s="150"/>
      <c r="BD2" s="150"/>
      <c r="BE2" s="150"/>
      <c r="BF2" s="150"/>
      <c r="BG2" s="150"/>
      <c r="BH2" s="158"/>
      <c r="BI2" s="150"/>
      <c r="BJ2" s="158"/>
      <c r="BK2" s="164" t="str">
        <f>IF('Workbook Set-up'!$B$4="","[Name of LME-MCO]",'Workbook Set-up'!$B$4)</f>
        <v>[Name of LME-MCO]</v>
      </c>
      <c r="BL2" s="493"/>
      <c r="BM2" s="493"/>
      <c r="BN2" s="150"/>
      <c r="BO2" s="150"/>
      <c r="BP2" s="150"/>
      <c r="BQ2" s="150"/>
      <c r="BR2" s="150"/>
      <c r="BS2" s="150"/>
      <c r="BT2" s="150"/>
      <c r="BU2" s="150"/>
      <c r="BV2" s="150"/>
      <c r="BW2" s="158"/>
      <c r="BX2" s="150"/>
      <c r="BY2" s="158"/>
      <c r="BZ2" s="164" t="str">
        <f>IF('Workbook Set-up'!$B$4="","[Name of LME-MCO]",'Workbook Set-up'!$B$4)</f>
        <v>[Name of LME-MCO]</v>
      </c>
      <c r="CA2" s="493"/>
      <c r="CB2" s="493"/>
      <c r="CC2" s="150"/>
      <c r="CD2" s="150"/>
      <c r="CE2" s="150"/>
      <c r="CF2" s="150"/>
      <c r="CG2" s="150"/>
      <c r="CH2" s="150"/>
      <c r="CI2" s="150"/>
      <c r="CJ2" s="150"/>
      <c r="CK2" s="150"/>
      <c r="CL2" s="158"/>
      <c r="CM2" s="150"/>
      <c r="CN2" s="158"/>
      <c r="CO2" s="164" t="str">
        <f>IF('Workbook Set-up'!$B$4="","[Name of LME-MCO]",'Workbook Set-up'!$B$4)</f>
        <v>[Name of LME-MCO]</v>
      </c>
      <c r="CP2" s="493"/>
      <c r="CQ2" s="493"/>
      <c r="CR2" s="150"/>
      <c r="CS2" s="150"/>
      <c r="CT2" s="150"/>
      <c r="CU2" s="150"/>
      <c r="CV2" s="150"/>
      <c r="CW2" s="150"/>
      <c r="CX2" s="150"/>
      <c r="CY2" s="150"/>
      <c r="CZ2" s="150"/>
      <c r="DA2" s="158"/>
      <c r="DB2" s="682"/>
      <c r="DC2" s="682"/>
      <c r="DD2" s="688"/>
      <c r="DE2" s="689"/>
      <c r="DF2" s="689"/>
      <c r="DG2" s="689"/>
      <c r="DH2" s="690"/>
    </row>
    <row r="3" spans="1:112" ht="18" customHeight="1">
      <c r="A3" s="149"/>
      <c r="B3" s="683" t="s">
        <v>3</v>
      </c>
      <c r="C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493"/>
      <c r="E3" s="493"/>
      <c r="F3" s="493"/>
      <c r="G3" s="493"/>
      <c r="H3" s="493"/>
      <c r="I3" s="493"/>
      <c r="J3" s="493"/>
      <c r="K3" s="493"/>
      <c r="L3" s="493"/>
      <c r="M3" s="493"/>
      <c r="N3" s="493"/>
      <c r="O3" s="583"/>
      <c r="P3" s="575"/>
      <c r="Q3" s="582"/>
      <c r="R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S3" s="493"/>
      <c r="T3" s="493"/>
      <c r="U3" s="493"/>
      <c r="V3" s="493"/>
      <c r="W3" s="493"/>
      <c r="X3" s="493"/>
      <c r="Y3" s="493"/>
      <c r="Z3" s="493"/>
      <c r="AA3" s="493"/>
      <c r="AB3" s="493"/>
      <c r="AC3" s="493"/>
      <c r="AD3" s="583"/>
      <c r="AE3" s="630"/>
      <c r="AF3" s="631"/>
      <c r="AG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493"/>
      <c r="AI3" s="493"/>
      <c r="AJ3" s="493"/>
      <c r="AK3" s="493"/>
      <c r="AL3" s="493"/>
      <c r="AM3" s="493"/>
      <c r="AN3" s="493"/>
      <c r="AO3" s="493"/>
      <c r="AP3" s="493"/>
      <c r="AQ3" s="493"/>
      <c r="AR3" s="493"/>
      <c r="AS3" s="583"/>
      <c r="AT3" s="575"/>
      <c r="AU3" s="582"/>
      <c r="AV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W3" s="493"/>
      <c r="AX3" s="493"/>
      <c r="AY3" s="493"/>
      <c r="AZ3" s="493"/>
      <c r="BA3" s="493"/>
      <c r="BB3" s="493"/>
      <c r="BC3" s="493"/>
      <c r="BD3" s="493"/>
      <c r="BE3" s="493"/>
      <c r="BF3" s="493"/>
      <c r="BG3" s="493"/>
      <c r="BH3" s="583"/>
      <c r="BI3" s="575"/>
      <c r="BJ3" s="582"/>
      <c r="BK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493"/>
      <c r="BM3" s="493"/>
      <c r="BN3" s="493"/>
      <c r="BO3" s="493"/>
      <c r="BP3" s="493"/>
      <c r="BQ3" s="493"/>
      <c r="BR3" s="493"/>
      <c r="BS3" s="493"/>
      <c r="BT3" s="493"/>
      <c r="BU3" s="493"/>
      <c r="BV3" s="493"/>
      <c r="BW3" s="583"/>
      <c r="BX3" s="630"/>
      <c r="BY3" s="631"/>
      <c r="BZ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A3" s="493"/>
      <c r="CB3" s="493"/>
      <c r="CC3" s="493"/>
      <c r="CD3" s="493"/>
      <c r="CE3" s="493"/>
      <c r="CF3" s="493"/>
      <c r="CG3" s="493"/>
      <c r="CH3" s="493"/>
      <c r="CI3" s="493"/>
      <c r="CJ3" s="493"/>
      <c r="CK3" s="493"/>
      <c r="CL3" s="583"/>
      <c r="CM3" s="575"/>
      <c r="CN3" s="582"/>
      <c r="CO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493"/>
      <c r="CQ3" s="493"/>
      <c r="CR3" s="493"/>
      <c r="CS3" s="493"/>
      <c r="CT3" s="493"/>
      <c r="CU3" s="493"/>
      <c r="CV3" s="493"/>
      <c r="CW3" s="493"/>
      <c r="CX3" s="493"/>
      <c r="CY3" s="493"/>
      <c r="CZ3" s="493"/>
      <c r="DA3" s="583"/>
      <c r="DB3" s="682"/>
      <c r="DC3" s="682"/>
      <c r="DD3" s="688"/>
      <c r="DE3" s="689"/>
      <c r="DF3" s="689"/>
      <c r="DG3" s="689"/>
      <c r="DH3" s="690"/>
    </row>
    <row r="4" spans="1:112" ht="17.25" customHeight="1" thickBot="1">
      <c r="A4" s="152"/>
      <c r="B4" s="684" t="s">
        <v>10</v>
      </c>
      <c r="C4" s="152" t="str">
        <f>IF(AND('Workbook Set-up'!$B$13="",'Workbook Set-up'!$B$14=""),"",IF('Workbook Set-up'!$B$13='Workbook Set-up'!$B$14,TEXT('Workbook Set-up'!$B$13,"m/d/yyyy"),IF('Workbook Set-up'!$B$13&lt;&gt;'Workbook Set-up'!$B$14,TEXT('Workbook Set-up'!$B$13,"m/d/yyyy")&amp;" to "&amp;TEXT('Workbook Set-up'!$B$14,"m/d/yyyy"),"")))</f>
        <v/>
      </c>
      <c r="D4" s="153"/>
      <c r="E4" s="153"/>
      <c r="F4" s="153"/>
      <c r="G4" s="153"/>
      <c r="H4" s="153"/>
      <c r="I4" s="153"/>
      <c r="J4" s="153"/>
      <c r="K4" s="153"/>
      <c r="L4" s="153"/>
      <c r="M4" s="153"/>
      <c r="N4" s="153"/>
      <c r="O4" s="155"/>
      <c r="P4" s="153"/>
      <c r="Q4" s="155"/>
      <c r="R4" s="152" t="str">
        <f>IF(AND('Workbook Set-up'!$B$13="",'Workbook Set-up'!$B$14=""),"",IF('Workbook Set-up'!$B$13='Workbook Set-up'!$B$14,TEXT('Workbook Set-up'!$B$13,"m/d/yyyy"),IF('Workbook Set-up'!$B$13&lt;&gt;'Workbook Set-up'!$B$14,TEXT('Workbook Set-up'!$B$13,"m/d/yyyy")&amp;" to "&amp;TEXT('Workbook Set-up'!$B$14,"m/d/yyyy"),"")))</f>
        <v/>
      </c>
      <c r="S4" s="153"/>
      <c r="T4" s="153"/>
      <c r="U4" s="153"/>
      <c r="V4" s="153"/>
      <c r="W4" s="153"/>
      <c r="X4" s="153"/>
      <c r="Y4" s="153"/>
      <c r="Z4" s="153"/>
      <c r="AA4" s="153"/>
      <c r="AB4" s="153"/>
      <c r="AC4" s="153"/>
      <c r="AD4" s="155"/>
      <c r="AE4" s="153"/>
      <c r="AF4" s="155"/>
      <c r="AG4" s="152" t="str">
        <f>IF(AND('Workbook Set-up'!$B$13="",'Workbook Set-up'!$B$14=""),"",IF('Workbook Set-up'!$B$13='Workbook Set-up'!$B$14,TEXT('Workbook Set-up'!$B$13,"m/d/yyyy"),IF('Workbook Set-up'!$B$13&lt;&gt;'Workbook Set-up'!$B$14,TEXT('Workbook Set-up'!$B$13,"m/d/yyyy")&amp;" to "&amp;TEXT('Workbook Set-up'!$B$14,"m/d/yyyy"),"")))</f>
        <v/>
      </c>
      <c r="AH4" s="153"/>
      <c r="AI4" s="153"/>
      <c r="AJ4" s="153"/>
      <c r="AK4" s="153"/>
      <c r="AL4" s="153"/>
      <c r="AM4" s="153"/>
      <c r="AN4" s="153"/>
      <c r="AO4" s="153"/>
      <c r="AP4" s="153"/>
      <c r="AQ4" s="153"/>
      <c r="AR4" s="153"/>
      <c r="AS4" s="155"/>
      <c r="AT4" s="153"/>
      <c r="AU4" s="155"/>
      <c r="AV4" s="152" t="str">
        <f>IF(AND('Workbook Set-up'!$B$13="",'Workbook Set-up'!$B$14=""),"",IF('Workbook Set-up'!$B$13='Workbook Set-up'!$B$14,TEXT('Workbook Set-up'!$B$13,"m/d/yyyy"),IF('Workbook Set-up'!$B$13&lt;&gt;'Workbook Set-up'!$B$14,TEXT('Workbook Set-up'!$B$13,"m/d/yyyy")&amp;" to "&amp;TEXT('Workbook Set-up'!$B$14,"m/d/yyyy"),"")))</f>
        <v/>
      </c>
      <c r="AW4" s="153"/>
      <c r="AX4" s="153"/>
      <c r="AY4" s="153"/>
      <c r="AZ4" s="153"/>
      <c r="BA4" s="153"/>
      <c r="BB4" s="153"/>
      <c r="BC4" s="153"/>
      <c r="BD4" s="153"/>
      <c r="BE4" s="153"/>
      <c r="BF4" s="153"/>
      <c r="BG4" s="153"/>
      <c r="BH4" s="155"/>
      <c r="BI4" s="153"/>
      <c r="BJ4" s="155"/>
      <c r="BK4" s="152" t="str">
        <f>IF(AND('Workbook Set-up'!$B$13="",'Workbook Set-up'!$B$14=""),"",IF('Workbook Set-up'!$B$13='Workbook Set-up'!$B$14,TEXT('Workbook Set-up'!$B$13,"m/d/yyyy"),IF('Workbook Set-up'!$B$13&lt;&gt;'Workbook Set-up'!$B$14,TEXT('Workbook Set-up'!$B$13,"m/d/yyyy")&amp;" to "&amp;TEXT('Workbook Set-up'!$B$14,"m/d/yyyy"),"")))</f>
        <v/>
      </c>
      <c r="BL4" s="153"/>
      <c r="BM4" s="153"/>
      <c r="BN4" s="153"/>
      <c r="BO4" s="153"/>
      <c r="BP4" s="153"/>
      <c r="BQ4" s="153"/>
      <c r="BR4" s="153"/>
      <c r="BS4" s="153"/>
      <c r="BT4" s="153"/>
      <c r="BU4" s="153"/>
      <c r="BV4" s="153"/>
      <c r="BW4" s="155"/>
      <c r="BX4" s="153"/>
      <c r="BY4" s="155"/>
      <c r="BZ4" s="152" t="str">
        <f>IF(AND('Workbook Set-up'!$B$13="",'Workbook Set-up'!$B$14=""),"",IF('Workbook Set-up'!$B$13='Workbook Set-up'!$B$14,TEXT('Workbook Set-up'!$B$13,"m/d/yyyy"),IF('Workbook Set-up'!$B$13&lt;&gt;'Workbook Set-up'!$B$14,TEXT('Workbook Set-up'!$B$13,"m/d/yyyy")&amp;" to "&amp;TEXT('Workbook Set-up'!$B$14,"m/d/yyyy"),"")))</f>
        <v/>
      </c>
      <c r="CA4" s="153"/>
      <c r="CB4" s="153"/>
      <c r="CC4" s="153"/>
      <c r="CD4" s="153"/>
      <c r="CE4" s="153"/>
      <c r="CF4" s="153"/>
      <c r="CG4" s="153"/>
      <c r="CH4" s="153"/>
      <c r="CI4" s="153"/>
      <c r="CJ4" s="153"/>
      <c r="CK4" s="153"/>
      <c r="CL4" s="155"/>
      <c r="CM4" s="153"/>
      <c r="CN4" s="155"/>
      <c r="CO4" s="152" t="str">
        <f>IF(AND('Workbook Set-up'!$B$13="",'Workbook Set-up'!$B$14=""),"",IF('Workbook Set-up'!$B$13='Workbook Set-up'!$B$14,TEXT('Workbook Set-up'!$B$13,"m/d/yyyy"),IF('Workbook Set-up'!$B$13&lt;&gt;'Workbook Set-up'!$B$14,TEXT('Workbook Set-up'!$B$13,"m/d/yyyy")&amp;" to "&amp;TEXT('Workbook Set-up'!$B$14,"m/d/yyyy"),"")))</f>
        <v/>
      </c>
      <c r="CP4" s="153"/>
      <c r="CQ4" s="153"/>
      <c r="CR4" s="153"/>
      <c r="CS4" s="153"/>
      <c r="CT4" s="153"/>
      <c r="CU4" s="153"/>
      <c r="CV4" s="153"/>
      <c r="CW4" s="153"/>
      <c r="CX4" s="153"/>
      <c r="CY4" s="153"/>
      <c r="CZ4" s="153"/>
      <c r="DA4" s="155"/>
      <c r="DB4" s="682"/>
      <c r="DC4" s="682"/>
      <c r="DD4" s="691"/>
      <c r="DE4" s="692"/>
      <c r="DF4" s="692"/>
      <c r="DG4" s="692"/>
      <c r="DH4" s="693"/>
    </row>
    <row r="5" spans="1:112" s="8" customFormat="1" ht="15" customHeight="1">
      <c r="A5" s="532"/>
      <c r="B5" s="533" t="s">
        <v>350</v>
      </c>
      <c r="C5" s="454"/>
      <c r="D5" s="543"/>
      <c r="E5" s="543"/>
      <c r="F5" s="523"/>
      <c r="G5" s="452"/>
      <c r="H5" s="452"/>
      <c r="I5" s="525"/>
      <c r="J5" s="450"/>
      <c r="K5" s="450"/>
      <c r="L5" s="525"/>
      <c r="M5" s="543"/>
      <c r="N5" s="543"/>
      <c r="O5" s="669"/>
      <c r="P5" s="576"/>
      <c r="Q5" s="544"/>
      <c r="R5" s="551"/>
      <c r="S5" s="543"/>
      <c r="T5" s="543"/>
      <c r="U5" s="523"/>
      <c r="V5" s="452"/>
      <c r="W5" s="452"/>
      <c r="X5" s="525"/>
      <c r="Y5" s="450"/>
      <c r="Z5" s="450"/>
      <c r="AA5" s="525"/>
      <c r="AB5" s="543"/>
      <c r="AC5" s="543"/>
      <c r="AD5" s="669"/>
      <c r="AE5" s="576"/>
      <c r="AF5" s="544"/>
      <c r="AG5" s="454"/>
      <c r="AH5" s="543"/>
      <c r="AI5" s="451"/>
      <c r="AJ5" s="523"/>
      <c r="AK5" s="452"/>
      <c r="AL5" s="452"/>
      <c r="AM5" s="525"/>
      <c r="AN5" s="450"/>
      <c r="AO5" s="450"/>
      <c r="AP5" s="525"/>
      <c r="AQ5" s="543"/>
      <c r="AR5" s="543"/>
      <c r="AS5" s="669"/>
      <c r="AT5" s="576"/>
      <c r="AU5" s="544"/>
      <c r="AV5" s="454"/>
      <c r="AW5" s="543"/>
      <c r="AX5" s="543"/>
      <c r="AY5" s="523"/>
      <c r="AZ5" s="452"/>
      <c r="BA5" s="452"/>
      <c r="BB5" s="525"/>
      <c r="BC5" s="450"/>
      <c r="BD5" s="450"/>
      <c r="BE5" s="525"/>
      <c r="BF5" s="543"/>
      <c r="BG5" s="543"/>
      <c r="BH5" s="669"/>
      <c r="BI5" s="576"/>
      <c r="BJ5" s="544"/>
      <c r="BK5" s="551"/>
      <c r="BL5" s="543"/>
      <c r="BM5" s="543"/>
      <c r="BN5" s="523"/>
      <c r="BO5" s="452"/>
      <c r="BP5" s="452"/>
      <c r="BQ5" s="525"/>
      <c r="BR5" s="450"/>
      <c r="BS5" s="450"/>
      <c r="BT5" s="525"/>
      <c r="BU5" s="543"/>
      <c r="BV5" s="543"/>
      <c r="BW5" s="669"/>
      <c r="BX5" s="576"/>
      <c r="BY5" s="544"/>
      <c r="BZ5" s="454"/>
      <c r="CA5" s="543"/>
      <c r="CB5" s="451"/>
      <c r="CC5" s="523"/>
      <c r="CD5" s="452"/>
      <c r="CE5" s="452"/>
      <c r="CF5" s="525"/>
      <c r="CG5" s="450"/>
      <c r="CH5" s="450"/>
      <c r="CI5" s="525"/>
      <c r="CJ5" s="543"/>
      <c r="CK5" s="543"/>
      <c r="CL5" s="669"/>
      <c r="CM5" s="576"/>
      <c r="CN5" s="544"/>
      <c r="CO5" s="454"/>
      <c r="CP5" s="543"/>
      <c r="CQ5" s="451"/>
      <c r="CR5" s="523"/>
      <c r="CS5" s="452"/>
      <c r="CT5" s="452"/>
      <c r="CU5" s="525"/>
      <c r="CV5" s="450"/>
      <c r="CW5" s="450"/>
      <c r="CX5" s="525"/>
      <c r="CY5" s="543"/>
      <c r="CZ5" s="543"/>
      <c r="DA5" s="526"/>
      <c r="DD5" s="15"/>
      <c r="DE5" s="16"/>
      <c r="DF5" s="16"/>
      <c r="DG5" s="16"/>
      <c r="DH5" s="17"/>
    </row>
    <row r="6" spans="1:112" s="8" customFormat="1">
      <c r="A6" s="532"/>
      <c r="B6" s="533" t="s">
        <v>352</v>
      </c>
      <c r="C6" s="458"/>
      <c r="D6" s="456"/>
      <c r="E6" s="456"/>
      <c r="F6" s="522"/>
      <c r="G6" s="456"/>
      <c r="H6" s="456"/>
      <c r="I6" s="522"/>
      <c r="J6" s="456"/>
      <c r="K6" s="456"/>
      <c r="L6" s="522"/>
      <c r="M6" s="456"/>
      <c r="N6" s="456"/>
      <c r="O6" s="670"/>
      <c r="P6" s="577"/>
      <c r="Q6" s="545"/>
      <c r="R6" s="552"/>
      <c r="S6" s="456"/>
      <c r="T6" s="456"/>
      <c r="U6" s="522"/>
      <c r="V6" s="456"/>
      <c r="W6" s="456"/>
      <c r="X6" s="522"/>
      <c r="Y6" s="456"/>
      <c r="Z6" s="456"/>
      <c r="AA6" s="522"/>
      <c r="AB6" s="456"/>
      <c r="AC6" s="456"/>
      <c r="AD6" s="670"/>
      <c r="AE6" s="577"/>
      <c r="AF6" s="545"/>
      <c r="AG6" s="458"/>
      <c r="AH6" s="456"/>
      <c r="AI6" s="457"/>
      <c r="AJ6" s="522"/>
      <c r="AK6" s="456"/>
      <c r="AL6" s="456"/>
      <c r="AM6" s="522"/>
      <c r="AN6" s="456"/>
      <c r="AO6" s="456"/>
      <c r="AP6" s="522"/>
      <c r="AQ6" s="456"/>
      <c r="AR6" s="456"/>
      <c r="AS6" s="670"/>
      <c r="AT6" s="577"/>
      <c r="AU6" s="545"/>
      <c r="AV6" s="458"/>
      <c r="AW6" s="456"/>
      <c r="AX6" s="456"/>
      <c r="AY6" s="522"/>
      <c r="AZ6" s="456"/>
      <c r="BA6" s="456"/>
      <c r="BB6" s="522"/>
      <c r="BC6" s="456"/>
      <c r="BD6" s="456"/>
      <c r="BE6" s="522"/>
      <c r="BF6" s="456"/>
      <c r="BG6" s="456"/>
      <c r="BH6" s="670"/>
      <c r="BI6" s="577"/>
      <c r="BJ6" s="545"/>
      <c r="BK6" s="552"/>
      <c r="BL6" s="456"/>
      <c r="BM6" s="456"/>
      <c r="BN6" s="522"/>
      <c r="BO6" s="456"/>
      <c r="BP6" s="456"/>
      <c r="BQ6" s="522"/>
      <c r="BR6" s="456"/>
      <c r="BS6" s="456"/>
      <c r="BT6" s="522"/>
      <c r="BU6" s="456"/>
      <c r="BV6" s="456"/>
      <c r="BW6" s="670"/>
      <c r="BX6" s="577"/>
      <c r="BY6" s="545"/>
      <c r="BZ6" s="458"/>
      <c r="CA6" s="456"/>
      <c r="CB6" s="457"/>
      <c r="CC6" s="522"/>
      <c r="CD6" s="456"/>
      <c r="CE6" s="456"/>
      <c r="CF6" s="522"/>
      <c r="CG6" s="456"/>
      <c r="CH6" s="456"/>
      <c r="CI6" s="522"/>
      <c r="CJ6" s="456"/>
      <c r="CK6" s="456"/>
      <c r="CL6" s="670"/>
      <c r="CM6" s="577"/>
      <c r="CN6" s="545"/>
      <c r="CO6" s="458"/>
      <c r="CP6" s="456"/>
      <c r="CQ6" s="457"/>
      <c r="CR6" s="522"/>
      <c r="CS6" s="456"/>
      <c r="CT6" s="456"/>
      <c r="CU6" s="522"/>
      <c r="CV6" s="456"/>
      <c r="CW6" s="456"/>
      <c r="CX6" s="522"/>
      <c r="CY6" s="456"/>
      <c r="CZ6" s="456"/>
      <c r="DA6" s="527"/>
      <c r="DD6" s="15"/>
      <c r="DE6" s="16"/>
      <c r="DF6" s="16"/>
      <c r="DG6" s="16"/>
      <c r="DH6" s="17"/>
    </row>
    <row r="7" spans="1:112" s="8" customFormat="1">
      <c r="A7" s="532"/>
      <c r="B7" s="533" t="s">
        <v>389</v>
      </c>
      <c r="C7" s="458"/>
      <c r="D7" s="456"/>
      <c r="E7" s="456"/>
      <c r="F7" s="522"/>
      <c r="G7" s="456"/>
      <c r="H7" s="456"/>
      <c r="I7" s="522"/>
      <c r="J7" s="456"/>
      <c r="K7" s="456"/>
      <c r="L7" s="522"/>
      <c r="M7" s="456"/>
      <c r="N7" s="456"/>
      <c r="O7" s="670"/>
      <c r="P7" s="577"/>
      <c r="Q7" s="545"/>
      <c r="R7" s="552"/>
      <c r="S7" s="456"/>
      <c r="T7" s="456"/>
      <c r="U7" s="522"/>
      <c r="V7" s="456"/>
      <c r="W7" s="456"/>
      <c r="X7" s="522"/>
      <c r="Y7" s="456"/>
      <c r="Z7" s="456"/>
      <c r="AA7" s="522"/>
      <c r="AB7" s="456"/>
      <c r="AC7" s="456"/>
      <c r="AD7" s="670"/>
      <c r="AE7" s="577"/>
      <c r="AF7" s="545"/>
      <c r="AG7" s="458"/>
      <c r="AH7" s="456"/>
      <c r="AI7" s="457"/>
      <c r="AJ7" s="522"/>
      <c r="AK7" s="456"/>
      <c r="AL7" s="456"/>
      <c r="AM7" s="522"/>
      <c r="AN7" s="456"/>
      <c r="AO7" s="456"/>
      <c r="AP7" s="522"/>
      <c r="AQ7" s="456"/>
      <c r="AR7" s="456"/>
      <c r="AS7" s="670"/>
      <c r="AT7" s="577"/>
      <c r="AU7" s="545"/>
      <c r="AV7" s="458"/>
      <c r="AW7" s="456"/>
      <c r="AX7" s="456"/>
      <c r="AY7" s="522"/>
      <c r="AZ7" s="456"/>
      <c r="BA7" s="456"/>
      <c r="BB7" s="522"/>
      <c r="BC7" s="456"/>
      <c r="BD7" s="456"/>
      <c r="BE7" s="522"/>
      <c r="BF7" s="456"/>
      <c r="BG7" s="456"/>
      <c r="BH7" s="670"/>
      <c r="BI7" s="577"/>
      <c r="BJ7" s="545"/>
      <c r="BK7" s="552"/>
      <c r="BL7" s="456"/>
      <c r="BM7" s="456"/>
      <c r="BN7" s="522"/>
      <c r="BO7" s="456"/>
      <c r="BP7" s="456"/>
      <c r="BQ7" s="522"/>
      <c r="BR7" s="456"/>
      <c r="BS7" s="456"/>
      <c r="BT7" s="522"/>
      <c r="BU7" s="456"/>
      <c r="BV7" s="456"/>
      <c r="BW7" s="670"/>
      <c r="BX7" s="577"/>
      <c r="BY7" s="545"/>
      <c r="BZ7" s="458"/>
      <c r="CA7" s="456"/>
      <c r="CB7" s="457"/>
      <c r="CC7" s="522"/>
      <c r="CD7" s="456"/>
      <c r="CE7" s="456"/>
      <c r="CF7" s="522"/>
      <c r="CG7" s="456"/>
      <c r="CH7" s="456"/>
      <c r="CI7" s="522"/>
      <c r="CJ7" s="456"/>
      <c r="CK7" s="456"/>
      <c r="CL7" s="670"/>
      <c r="CM7" s="577"/>
      <c r="CN7" s="545"/>
      <c r="CO7" s="458"/>
      <c r="CP7" s="456"/>
      <c r="CQ7" s="457"/>
      <c r="CR7" s="522"/>
      <c r="CS7" s="456"/>
      <c r="CT7" s="456"/>
      <c r="CU7" s="522"/>
      <c r="CV7" s="456"/>
      <c r="CW7" s="456"/>
      <c r="CX7" s="522"/>
      <c r="CY7" s="456"/>
      <c r="CZ7" s="456"/>
      <c r="DA7" s="527"/>
      <c r="DD7" s="15"/>
      <c r="DE7" s="16"/>
      <c r="DF7" s="16"/>
      <c r="DG7" s="16"/>
      <c r="DH7" s="17"/>
    </row>
    <row r="8" spans="1:112" s="8" customFormat="1">
      <c r="A8" s="532"/>
      <c r="B8" s="533" t="s">
        <v>353</v>
      </c>
      <c r="C8" s="458"/>
      <c r="D8" s="456"/>
      <c r="E8" s="456"/>
      <c r="F8" s="522"/>
      <c r="G8" s="456"/>
      <c r="H8" s="456"/>
      <c r="I8" s="522"/>
      <c r="J8" s="456"/>
      <c r="K8" s="456"/>
      <c r="L8" s="522"/>
      <c r="M8" s="456"/>
      <c r="N8" s="456"/>
      <c r="O8" s="670"/>
      <c r="P8" s="577"/>
      <c r="Q8" s="545"/>
      <c r="R8" s="552"/>
      <c r="S8" s="456"/>
      <c r="T8" s="456"/>
      <c r="U8" s="522"/>
      <c r="V8" s="456"/>
      <c r="W8" s="456"/>
      <c r="X8" s="522"/>
      <c r="Y8" s="456"/>
      <c r="Z8" s="456"/>
      <c r="AA8" s="522"/>
      <c r="AB8" s="456"/>
      <c r="AC8" s="456"/>
      <c r="AD8" s="670"/>
      <c r="AE8" s="577"/>
      <c r="AF8" s="545"/>
      <c r="AG8" s="458"/>
      <c r="AH8" s="456"/>
      <c r="AI8" s="457"/>
      <c r="AJ8" s="522"/>
      <c r="AK8" s="456"/>
      <c r="AL8" s="456"/>
      <c r="AM8" s="522"/>
      <c r="AN8" s="456"/>
      <c r="AO8" s="456"/>
      <c r="AP8" s="522"/>
      <c r="AQ8" s="456"/>
      <c r="AR8" s="456"/>
      <c r="AS8" s="670"/>
      <c r="AT8" s="577"/>
      <c r="AU8" s="545"/>
      <c r="AV8" s="458"/>
      <c r="AW8" s="456"/>
      <c r="AX8" s="456"/>
      <c r="AY8" s="522"/>
      <c r="AZ8" s="456"/>
      <c r="BA8" s="456"/>
      <c r="BB8" s="522"/>
      <c r="BC8" s="456"/>
      <c r="BD8" s="456"/>
      <c r="BE8" s="522"/>
      <c r="BF8" s="456"/>
      <c r="BG8" s="456"/>
      <c r="BH8" s="670"/>
      <c r="BI8" s="577"/>
      <c r="BJ8" s="545"/>
      <c r="BK8" s="552"/>
      <c r="BL8" s="456"/>
      <c r="BM8" s="456"/>
      <c r="BN8" s="522"/>
      <c r="BO8" s="456"/>
      <c r="BP8" s="456"/>
      <c r="BQ8" s="522"/>
      <c r="BR8" s="456"/>
      <c r="BS8" s="456"/>
      <c r="BT8" s="522"/>
      <c r="BU8" s="456"/>
      <c r="BV8" s="456"/>
      <c r="BW8" s="670"/>
      <c r="BX8" s="577"/>
      <c r="BY8" s="545"/>
      <c r="BZ8" s="458"/>
      <c r="CA8" s="456"/>
      <c r="CB8" s="457"/>
      <c r="CC8" s="522"/>
      <c r="CD8" s="456"/>
      <c r="CE8" s="456"/>
      <c r="CF8" s="522"/>
      <c r="CG8" s="456"/>
      <c r="CH8" s="456"/>
      <c r="CI8" s="522"/>
      <c r="CJ8" s="456"/>
      <c r="CK8" s="456"/>
      <c r="CL8" s="670"/>
      <c r="CM8" s="577"/>
      <c r="CN8" s="545"/>
      <c r="CO8" s="458"/>
      <c r="CP8" s="456"/>
      <c r="CQ8" s="457"/>
      <c r="CR8" s="522"/>
      <c r="CS8" s="456"/>
      <c r="CT8" s="456"/>
      <c r="CU8" s="522"/>
      <c r="CV8" s="456"/>
      <c r="CW8" s="456"/>
      <c r="CX8" s="522"/>
      <c r="CY8" s="456"/>
      <c r="CZ8" s="456"/>
      <c r="DA8" s="527"/>
      <c r="DD8" s="15"/>
      <c r="DE8" s="16"/>
      <c r="DF8" s="16"/>
      <c r="DG8" s="16"/>
      <c r="DH8" s="17"/>
    </row>
    <row r="9" spans="1:112" s="8" customFormat="1" ht="15" customHeight="1">
      <c r="A9" s="532"/>
      <c r="B9" s="533" t="s">
        <v>351</v>
      </c>
      <c r="C9" s="455"/>
      <c r="D9" s="448"/>
      <c r="E9" s="448"/>
      <c r="F9" s="524"/>
      <c r="G9" s="448"/>
      <c r="H9" s="448"/>
      <c r="I9" s="524"/>
      <c r="J9" s="448"/>
      <c r="K9" s="448"/>
      <c r="L9" s="524"/>
      <c r="M9" s="448"/>
      <c r="N9" s="448"/>
      <c r="O9" s="671"/>
      <c r="P9" s="578"/>
      <c r="Q9" s="546"/>
      <c r="R9" s="553"/>
      <c r="S9" s="448"/>
      <c r="T9" s="448"/>
      <c r="U9" s="524"/>
      <c r="V9" s="448"/>
      <c r="W9" s="448"/>
      <c r="X9" s="524"/>
      <c r="Y9" s="448"/>
      <c r="Z9" s="448"/>
      <c r="AA9" s="524"/>
      <c r="AB9" s="448"/>
      <c r="AC9" s="448"/>
      <c r="AD9" s="671"/>
      <c r="AE9" s="578"/>
      <c r="AF9" s="546"/>
      <c r="AG9" s="455"/>
      <c r="AH9" s="448"/>
      <c r="AI9" s="449"/>
      <c r="AJ9" s="524"/>
      <c r="AK9" s="448"/>
      <c r="AL9" s="448"/>
      <c r="AM9" s="524"/>
      <c r="AN9" s="448"/>
      <c r="AO9" s="448"/>
      <c r="AP9" s="524"/>
      <c r="AQ9" s="448"/>
      <c r="AR9" s="448"/>
      <c r="AS9" s="671"/>
      <c r="AT9" s="578"/>
      <c r="AU9" s="546"/>
      <c r="AV9" s="455"/>
      <c r="AW9" s="448"/>
      <c r="AX9" s="448"/>
      <c r="AY9" s="524"/>
      <c r="AZ9" s="448"/>
      <c r="BA9" s="448"/>
      <c r="BB9" s="524"/>
      <c r="BC9" s="448"/>
      <c r="BD9" s="448"/>
      <c r="BE9" s="524"/>
      <c r="BF9" s="448"/>
      <c r="BG9" s="448"/>
      <c r="BH9" s="671"/>
      <c r="BI9" s="578"/>
      <c r="BJ9" s="546"/>
      <c r="BK9" s="553"/>
      <c r="BL9" s="448"/>
      <c r="BM9" s="448"/>
      <c r="BN9" s="524"/>
      <c r="BO9" s="448"/>
      <c r="BP9" s="448"/>
      <c r="BQ9" s="524"/>
      <c r="BR9" s="448"/>
      <c r="BS9" s="448"/>
      <c r="BT9" s="524"/>
      <c r="BU9" s="448"/>
      <c r="BV9" s="448"/>
      <c r="BW9" s="671"/>
      <c r="BX9" s="578"/>
      <c r="BY9" s="546"/>
      <c r="BZ9" s="455"/>
      <c r="CA9" s="448"/>
      <c r="CB9" s="449"/>
      <c r="CC9" s="524"/>
      <c r="CD9" s="448"/>
      <c r="CE9" s="448"/>
      <c r="CF9" s="524"/>
      <c r="CG9" s="448"/>
      <c r="CH9" s="448"/>
      <c r="CI9" s="524"/>
      <c r="CJ9" s="448"/>
      <c r="CK9" s="448"/>
      <c r="CL9" s="671"/>
      <c r="CM9" s="578"/>
      <c r="CN9" s="546"/>
      <c r="CO9" s="455"/>
      <c r="CP9" s="448"/>
      <c r="CQ9" s="449"/>
      <c r="CR9" s="524"/>
      <c r="CS9" s="448"/>
      <c r="CT9" s="448"/>
      <c r="CU9" s="524"/>
      <c r="CV9" s="448"/>
      <c r="CW9" s="448"/>
      <c r="CX9" s="524"/>
      <c r="CY9" s="448"/>
      <c r="CZ9" s="448"/>
      <c r="DA9" s="528"/>
      <c r="DD9" s="15"/>
      <c r="DE9" s="16"/>
      <c r="DF9" s="16"/>
      <c r="DG9" s="16"/>
      <c r="DH9" s="17"/>
    </row>
    <row r="10" spans="1:112" s="8" customFormat="1" ht="15" customHeight="1">
      <c r="A10" s="532"/>
      <c r="B10" s="533" t="s">
        <v>354</v>
      </c>
      <c r="C10" s="455"/>
      <c r="D10" s="448"/>
      <c r="E10" s="448"/>
      <c r="F10" s="524"/>
      <c r="G10" s="448"/>
      <c r="H10" s="448"/>
      <c r="I10" s="524"/>
      <c r="J10" s="448"/>
      <c r="K10" s="448"/>
      <c r="L10" s="524"/>
      <c r="M10" s="448"/>
      <c r="N10" s="448"/>
      <c r="O10" s="671"/>
      <c r="P10" s="578"/>
      <c r="Q10" s="546"/>
      <c r="R10" s="553"/>
      <c r="S10" s="448"/>
      <c r="T10" s="448"/>
      <c r="U10" s="524"/>
      <c r="V10" s="448"/>
      <c r="W10" s="448"/>
      <c r="X10" s="524"/>
      <c r="Y10" s="448"/>
      <c r="Z10" s="448"/>
      <c r="AA10" s="524"/>
      <c r="AB10" s="448"/>
      <c r="AC10" s="448"/>
      <c r="AD10" s="671"/>
      <c r="AE10" s="578"/>
      <c r="AF10" s="546"/>
      <c r="AG10" s="455"/>
      <c r="AH10" s="448"/>
      <c r="AI10" s="449"/>
      <c r="AJ10" s="524"/>
      <c r="AK10" s="448"/>
      <c r="AL10" s="448"/>
      <c r="AM10" s="524"/>
      <c r="AN10" s="448"/>
      <c r="AO10" s="448"/>
      <c r="AP10" s="524"/>
      <c r="AQ10" s="448"/>
      <c r="AR10" s="448"/>
      <c r="AS10" s="671"/>
      <c r="AT10" s="578"/>
      <c r="AU10" s="546"/>
      <c r="AV10" s="455"/>
      <c r="AW10" s="448"/>
      <c r="AX10" s="448"/>
      <c r="AY10" s="524"/>
      <c r="AZ10" s="448"/>
      <c r="BA10" s="448"/>
      <c r="BB10" s="524"/>
      <c r="BC10" s="448"/>
      <c r="BD10" s="448"/>
      <c r="BE10" s="524"/>
      <c r="BF10" s="448"/>
      <c r="BG10" s="448"/>
      <c r="BH10" s="671"/>
      <c r="BI10" s="578"/>
      <c r="BJ10" s="546"/>
      <c r="BK10" s="553"/>
      <c r="BL10" s="448"/>
      <c r="BM10" s="448"/>
      <c r="BN10" s="524"/>
      <c r="BO10" s="448"/>
      <c r="BP10" s="448"/>
      <c r="BQ10" s="524"/>
      <c r="BR10" s="448"/>
      <c r="BS10" s="448"/>
      <c r="BT10" s="524"/>
      <c r="BU10" s="448"/>
      <c r="BV10" s="448"/>
      <c r="BW10" s="671"/>
      <c r="BX10" s="578"/>
      <c r="BY10" s="546"/>
      <c r="BZ10" s="455"/>
      <c r="CA10" s="448"/>
      <c r="CB10" s="449"/>
      <c r="CC10" s="524"/>
      <c r="CD10" s="448"/>
      <c r="CE10" s="448"/>
      <c r="CF10" s="524"/>
      <c r="CG10" s="448"/>
      <c r="CH10" s="448"/>
      <c r="CI10" s="524"/>
      <c r="CJ10" s="448"/>
      <c r="CK10" s="448"/>
      <c r="CL10" s="671"/>
      <c r="CM10" s="578"/>
      <c r="CN10" s="546"/>
      <c r="CO10" s="455"/>
      <c r="CP10" s="448"/>
      <c r="CQ10" s="449"/>
      <c r="CR10" s="524"/>
      <c r="CS10" s="448"/>
      <c r="CT10" s="448"/>
      <c r="CU10" s="524"/>
      <c r="CV10" s="448"/>
      <c r="CW10" s="448"/>
      <c r="CX10" s="524"/>
      <c r="CY10" s="448"/>
      <c r="CZ10" s="448"/>
      <c r="DA10" s="528"/>
      <c r="DD10" s="15"/>
      <c r="DE10" s="16"/>
      <c r="DF10" s="16"/>
      <c r="DG10" s="16"/>
      <c r="DH10" s="17"/>
    </row>
    <row r="11" spans="1:112" s="8" customFormat="1" ht="15" customHeight="1">
      <c r="A11" s="532"/>
      <c r="B11" s="533" t="s">
        <v>387</v>
      </c>
      <c r="C11" s="455"/>
      <c r="D11" s="448"/>
      <c r="E11" s="448"/>
      <c r="F11" s="524"/>
      <c r="G11" s="448"/>
      <c r="H11" s="448"/>
      <c r="I11" s="524"/>
      <c r="J11" s="448"/>
      <c r="K11" s="448"/>
      <c r="L11" s="524"/>
      <c r="M11" s="448"/>
      <c r="N11" s="448"/>
      <c r="O11" s="671"/>
      <c r="P11" s="578"/>
      <c r="Q11" s="546"/>
      <c r="R11" s="553"/>
      <c r="S11" s="448"/>
      <c r="T11" s="448"/>
      <c r="U11" s="524"/>
      <c r="V11" s="448"/>
      <c r="W11" s="448"/>
      <c r="X11" s="524"/>
      <c r="Y11" s="448"/>
      <c r="Z11" s="448"/>
      <c r="AA11" s="524"/>
      <c r="AB11" s="448"/>
      <c r="AC11" s="448"/>
      <c r="AD11" s="671"/>
      <c r="AE11" s="578"/>
      <c r="AF11" s="546"/>
      <c r="AG11" s="455"/>
      <c r="AH11" s="448"/>
      <c r="AI11" s="449"/>
      <c r="AJ11" s="524"/>
      <c r="AK11" s="448"/>
      <c r="AL11" s="448"/>
      <c r="AM11" s="524"/>
      <c r="AN11" s="448"/>
      <c r="AO11" s="448"/>
      <c r="AP11" s="524"/>
      <c r="AQ11" s="448"/>
      <c r="AR11" s="448"/>
      <c r="AS11" s="671"/>
      <c r="AT11" s="578"/>
      <c r="AU11" s="546"/>
      <c r="AV11" s="455"/>
      <c r="AW11" s="448"/>
      <c r="AX11" s="448"/>
      <c r="AY11" s="524"/>
      <c r="AZ11" s="448"/>
      <c r="BA11" s="448"/>
      <c r="BB11" s="524"/>
      <c r="BC11" s="448"/>
      <c r="BD11" s="448"/>
      <c r="BE11" s="524"/>
      <c r="BF11" s="448"/>
      <c r="BG11" s="448"/>
      <c r="BH11" s="671"/>
      <c r="BI11" s="578"/>
      <c r="BJ11" s="546"/>
      <c r="BK11" s="553"/>
      <c r="BL11" s="448"/>
      <c r="BM11" s="448"/>
      <c r="BN11" s="524"/>
      <c r="BO11" s="448"/>
      <c r="BP11" s="448"/>
      <c r="BQ11" s="524"/>
      <c r="BR11" s="448"/>
      <c r="BS11" s="448"/>
      <c r="BT11" s="524"/>
      <c r="BU11" s="448"/>
      <c r="BV11" s="448"/>
      <c r="BW11" s="671"/>
      <c r="BX11" s="578"/>
      <c r="BY11" s="546"/>
      <c r="BZ11" s="455"/>
      <c r="CA11" s="448"/>
      <c r="CB11" s="449"/>
      <c r="CC11" s="524"/>
      <c r="CD11" s="448"/>
      <c r="CE11" s="448"/>
      <c r="CF11" s="524"/>
      <c r="CG11" s="448"/>
      <c r="CH11" s="448"/>
      <c r="CI11" s="524"/>
      <c r="CJ11" s="448"/>
      <c r="CK11" s="448"/>
      <c r="CL11" s="671"/>
      <c r="CM11" s="578"/>
      <c r="CN11" s="546"/>
      <c r="CO11" s="455"/>
      <c r="CP11" s="448"/>
      <c r="CQ11" s="449"/>
      <c r="CR11" s="524"/>
      <c r="CS11" s="448"/>
      <c r="CT11" s="448"/>
      <c r="CU11" s="524"/>
      <c r="CV11" s="448"/>
      <c r="CW11" s="448"/>
      <c r="CX11" s="524"/>
      <c r="CY11" s="448"/>
      <c r="CZ11" s="448"/>
      <c r="DA11" s="528"/>
      <c r="DD11" s="15"/>
      <c r="DE11" s="16"/>
      <c r="DF11" s="16"/>
      <c r="DG11" s="16"/>
      <c r="DH11" s="17"/>
    </row>
    <row r="12" spans="1:112" s="8" customFormat="1" ht="15" customHeight="1" thickBot="1">
      <c r="A12" s="534"/>
      <c r="B12" s="535" t="s">
        <v>388</v>
      </c>
      <c r="C12" s="530"/>
      <c r="D12" s="555"/>
      <c r="E12" s="555"/>
      <c r="F12" s="529"/>
      <c r="G12" s="453"/>
      <c r="H12" s="453"/>
      <c r="I12" s="529"/>
      <c r="J12" s="453"/>
      <c r="K12" s="453"/>
      <c r="L12" s="529"/>
      <c r="M12" s="453"/>
      <c r="N12" s="453"/>
      <c r="O12" s="672"/>
      <c r="P12" s="579"/>
      <c r="Q12" s="547"/>
      <c r="R12" s="554"/>
      <c r="S12" s="555"/>
      <c r="T12" s="555"/>
      <c r="U12" s="529"/>
      <c r="V12" s="453"/>
      <c r="W12" s="453"/>
      <c r="X12" s="529"/>
      <c r="Y12" s="453"/>
      <c r="Z12" s="453"/>
      <c r="AA12" s="529"/>
      <c r="AB12" s="453"/>
      <c r="AC12" s="453"/>
      <c r="AD12" s="672"/>
      <c r="AE12" s="579"/>
      <c r="AF12" s="547"/>
      <c r="AG12" s="530"/>
      <c r="AH12" s="555"/>
      <c r="AI12" s="549"/>
      <c r="AJ12" s="529"/>
      <c r="AK12" s="453"/>
      <c r="AL12" s="453"/>
      <c r="AM12" s="529"/>
      <c r="AN12" s="453"/>
      <c r="AO12" s="453"/>
      <c r="AP12" s="529"/>
      <c r="AQ12" s="453"/>
      <c r="AR12" s="453"/>
      <c r="AS12" s="672"/>
      <c r="AT12" s="579"/>
      <c r="AU12" s="547"/>
      <c r="AV12" s="530"/>
      <c r="AW12" s="555"/>
      <c r="AX12" s="555"/>
      <c r="AY12" s="529"/>
      <c r="AZ12" s="453"/>
      <c r="BA12" s="453"/>
      <c r="BB12" s="529"/>
      <c r="BC12" s="453"/>
      <c r="BD12" s="453"/>
      <c r="BE12" s="529"/>
      <c r="BF12" s="453"/>
      <c r="BG12" s="453"/>
      <c r="BH12" s="672"/>
      <c r="BI12" s="579"/>
      <c r="BJ12" s="547"/>
      <c r="BK12" s="554"/>
      <c r="BL12" s="555"/>
      <c r="BM12" s="555"/>
      <c r="BN12" s="529"/>
      <c r="BO12" s="453"/>
      <c r="BP12" s="453"/>
      <c r="BQ12" s="529"/>
      <c r="BR12" s="453"/>
      <c r="BS12" s="453"/>
      <c r="BT12" s="529"/>
      <c r="BU12" s="453"/>
      <c r="BV12" s="453"/>
      <c r="BW12" s="672"/>
      <c r="BX12" s="579"/>
      <c r="BY12" s="547"/>
      <c r="BZ12" s="530"/>
      <c r="CA12" s="555"/>
      <c r="CB12" s="549"/>
      <c r="CC12" s="529"/>
      <c r="CD12" s="453"/>
      <c r="CE12" s="453"/>
      <c r="CF12" s="529"/>
      <c r="CG12" s="453"/>
      <c r="CH12" s="453"/>
      <c r="CI12" s="529"/>
      <c r="CJ12" s="453"/>
      <c r="CK12" s="453"/>
      <c r="CL12" s="672"/>
      <c r="CM12" s="579"/>
      <c r="CN12" s="547"/>
      <c r="CO12" s="530"/>
      <c r="CP12" s="555"/>
      <c r="CQ12" s="549"/>
      <c r="CR12" s="529"/>
      <c r="CS12" s="453"/>
      <c r="CT12" s="453"/>
      <c r="CU12" s="529"/>
      <c r="CV12" s="453"/>
      <c r="CW12" s="453"/>
      <c r="CX12" s="529"/>
      <c r="CY12" s="453"/>
      <c r="CZ12" s="453"/>
      <c r="DA12" s="531"/>
      <c r="DD12" s="22" t="s">
        <v>11</v>
      </c>
      <c r="DE12" s="23"/>
      <c r="DF12" s="23"/>
      <c r="DG12" s="23"/>
      <c r="DH12" s="24"/>
    </row>
    <row r="13" spans="1:112" s="10" customFormat="1" ht="32.1" customHeight="1" thickBot="1">
      <c r="A13" s="25" t="s">
        <v>12</v>
      </c>
      <c r="B13" s="26" t="s">
        <v>13</v>
      </c>
      <c r="C13" s="27">
        <v>1</v>
      </c>
      <c r="D13" s="137"/>
      <c r="E13" s="137"/>
      <c r="F13" s="28">
        <v>2</v>
      </c>
      <c r="G13" s="521"/>
      <c r="H13" s="521"/>
      <c r="I13" s="28">
        <v>3</v>
      </c>
      <c r="J13" s="521"/>
      <c r="K13" s="521"/>
      <c r="L13" s="28">
        <v>4</v>
      </c>
      <c r="M13" s="538"/>
      <c r="N13" s="538"/>
      <c r="O13" s="30">
        <v>5</v>
      </c>
      <c r="P13" s="550"/>
      <c r="Q13" s="542"/>
      <c r="R13" s="27">
        <v>6</v>
      </c>
      <c r="S13" s="550"/>
      <c r="T13" s="550"/>
      <c r="U13" s="28">
        <v>7</v>
      </c>
      <c r="V13" s="521"/>
      <c r="W13" s="521"/>
      <c r="X13" s="28">
        <v>8</v>
      </c>
      <c r="Y13" s="521"/>
      <c r="Z13" s="521"/>
      <c r="AA13" s="28">
        <v>9</v>
      </c>
      <c r="AB13" s="538"/>
      <c r="AC13" s="521"/>
      <c r="AD13" s="30">
        <v>10</v>
      </c>
      <c r="AE13" s="550"/>
      <c r="AF13" s="559"/>
      <c r="AG13" s="27">
        <v>11</v>
      </c>
      <c r="AH13" s="550"/>
      <c r="AI13" s="550"/>
      <c r="AJ13" s="28">
        <v>12</v>
      </c>
      <c r="AK13" s="521"/>
      <c r="AL13" s="521"/>
      <c r="AM13" s="28">
        <v>13</v>
      </c>
      <c r="AN13" s="521"/>
      <c r="AO13" s="521"/>
      <c r="AP13" s="28">
        <v>14</v>
      </c>
      <c r="AQ13" s="521"/>
      <c r="AR13" s="521"/>
      <c r="AS13" s="30">
        <v>15</v>
      </c>
      <c r="AT13" s="550"/>
      <c r="AU13" s="559"/>
      <c r="AV13" s="27">
        <v>16</v>
      </c>
      <c r="AW13" s="137"/>
      <c r="AX13" s="137"/>
      <c r="AY13" s="28">
        <v>17</v>
      </c>
      <c r="AZ13" s="521"/>
      <c r="BA13" s="521"/>
      <c r="BB13" s="28">
        <v>18</v>
      </c>
      <c r="BC13" s="521"/>
      <c r="BD13" s="521"/>
      <c r="BE13" s="28">
        <v>19</v>
      </c>
      <c r="BF13" s="538"/>
      <c r="BG13" s="538"/>
      <c r="BH13" s="30">
        <v>20</v>
      </c>
      <c r="BI13" s="550"/>
      <c r="BJ13" s="542"/>
      <c r="BK13" s="27">
        <v>21</v>
      </c>
      <c r="BL13" s="550"/>
      <c r="BM13" s="550"/>
      <c r="BN13" s="28">
        <v>22</v>
      </c>
      <c r="BO13" s="521"/>
      <c r="BP13" s="521"/>
      <c r="BQ13" s="28">
        <v>23</v>
      </c>
      <c r="BR13" s="521"/>
      <c r="BS13" s="521"/>
      <c r="BT13" s="28">
        <v>24</v>
      </c>
      <c r="BU13" s="538"/>
      <c r="BV13" s="521"/>
      <c r="BW13" s="30">
        <v>25</v>
      </c>
      <c r="BX13" s="550"/>
      <c r="BY13" s="559"/>
      <c r="BZ13" s="27">
        <v>26</v>
      </c>
      <c r="CA13" s="550"/>
      <c r="CB13" s="550"/>
      <c r="CC13" s="28">
        <v>27</v>
      </c>
      <c r="CD13" s="521"/>
      <c r="CE13" s="521"/>
      <c r="CF13" s="28">
        <v>28</v>
      </c>
      <c r="CG13" s="521"/>
      <c r="CH13" s="521"/>
      <c r="CI13" s="28">
        <v>29</v>
      </c>
      <c r="CJ13" s="521"/>
      <c r="CK13" s="521"/>
      <c r="CL13" s="30">
        <v>30</v>
      </c>
      <c r="CM13" s="550"/>
      <c r="CN13" s="559"/>
      <c r="CO13" s="27">
        <v>31</v>
      </c>
      <c r="CP13" s="550"/>
      <c r="CQ13" s="550"/>
      <c r="CR13" s="28">
        <v>32</v>
      </c>
      <c r="CS13" s="521"/>
      <c r="CT13" s="521"/>
      <c r="CU13" s="28">
        <v>33</v>
      </c>
      <c r="CV13" s="521"/>
      <c r="CW13" s="521"/>
      <c r="CX13" s="28">
        <v>34</v>
      </c>
      <c r="CY13" s="521"/>
      <c r="CZ13" s="521"/>
      <c r="DA13" s="562">
        <v>35</v>
      </c>
      <c r="DD13" s="31" t="s">
        <v>14</v>
      </c>
      <c r="DE13" s="32" t="s">
        <v>15</v>
      </c>
      <c r="DF13" s="33" t="s">
        <v>16</v>
      </c>
      <c r="DG13" s="34" t="s">
        <v>17</v>
      </c>
      <c r="DH13" s="35" t="s">
        <v>18</v>
      </c>
    </row>
    <row r="14" spans="1:112" s="37" customFormat="1" ht="38.25">
      <c r="A14" s="45" t="s">
        <v>19</v>
      </c>
      <c r="B14" s="136" t="s">
        <v>402</v>
      </c>
      <c r="C14" s="515"/>
      <c r="D14" s="494"/>
      <c r="E14" s="494"/>
      <c r="F14" s="516"/>
      <c r="G14" s="494"/>
      <c r="H14" s="494"/>
      <c r="I14" s="516"/>
      <c r="J14" s="494"/>
      <c r="K14" s="494"/>
      <c r="L14" s="516"/>
      <c r="M14" s="494"/>
      <c r="N14" s="494"/>
      <c r="O14" s="673"/>
      <c r="P14" s="494"/>
      <c r="Q14" s="214"/>
      <c r="R14" s="515"/>
      <c r="S14" s="494"/>
      <c r="T14" s="494"/>
      <c r="U14" s="516"/>
      <c r="V14" s="494"/>
      <c r="W14" s="494"/>
      <c r="X14" s="516"/>
      <c r="Y14" s="494"/>
      <c r="Z14" s="494"/>
      <c r="AA14" s="516"/>
      <c r="AB14" s="494"/>
      <c r="AC14" s="494"/>
      <c r="AD14" s="673"/>
      <c r="AE14" s="494"/>
      <c r="AF14" s="585"/>
      <c r="AG14" s="515"/>
      <c r="AH14" s="494"/>
      <c r="AI14" s="494"/>
      <c r="AJ14" s="516"/>
      <c r="AK14" s="494"/>
      <c r="AL14" s="494"/>
      <c r="AM14" s="516"/>
      <c r="AN14" s="494"/>
      <c r="AO14" s="494"/>
      <c r="AP14" s="516"/>
      <c r="AQ14" s="494"/>
      <c r="AR14" s="494"/>
      <c r="AS14" s="673"/>
      <c r="AT14" s="494"/>
      <c r="AU14" s="494"/>
      <c r="AV14" s="515"/>
      <c r="AW14" s="494"/>
      <c r="AX14" s="494"/>
      <c r="AY14" s="516"/>
      <c r="AZ14" s="494"/>
      <c r="BA14" s="494"/>
      <c r="BB14" s="516"/>
      <c r="BC14" s="494"/>
      <c r="BD14" s="494"/>
      <c r="BE14" s="516"/>
      <c r="BF14" s="494"/>
      <c r="BG14" s="494"/>
      <c r="BH14" s="673"/>
      <c r="BI14" s="494"/>
      <c r="BJ14" s="214"/>
      <c r="BK14" s="515"/>
      <c r="BL14" s="494"/>
      <c r="BM14" s="494"/>
      <c r="BN14" s="516"/>
      <c r="BO14" s="494"/>
      <c r="BP14" s="494"/>
      <c r="BQ14" s="516"/>
      <c r="BR14" s="494"/>
      <c r="BS14" s="494"/>
      <c r="BT14" s="516"/>
      <c r="BU14" s="494"/>
      <c r="BV14" s="494"/>
      <c r="BW14" s="673"/>
      <c r="BX14" s="494"/>
      <c r="BY14" s="585"/>
      <c r="BZ14" s="515"/>
      <c r="CA14" s="494"/>
      <c r="CB14" s="494"/>
      <c r="CC14" s="516"/>
      <c r="CD14" s="494"/>
      <c r="CE14" s="494"/>
      <c r="CF14" s="516"/>
      <c r="CG14" s="494"/>
      <c r="CH14" s="494"/>
      <c r="CI14" s="516"/>
      <c r="CJ14" s="494"/>
      <c r="CK14" s="494"/>
      <c r="CL14" s="673"/>
      <c r="CM14" s="494"/>
      <c r="CN14" s="494"/>
      <c r="CO14" s="515"/>
      <c r="CP14" s="494"/>
      <c r="CQ14" s="494"/>
      <c r="CR14" s="516"/>
      <c r="CS14" s="494"/>
      <c r="CT14" s="494"/>
      <c r="CU14" s="516"/>
      <c r="CV14" s="494"/>
      <c r="CW14" s="494"/>
      <c r="CX14" s="516"/>
      <c r="CY14" s="494"/>
      <c r="CZ14" s="494"/>
      <c r="DA14" s="563"/>
      <c r="DD14" s="47">
        <f>COUNTIF(C14:DA14,"=Met")</f>
        <v>0</v>
      </c>
      <c r="DE14" s="48">
        <f>IF(SUM(DD14,DF14)=0,0,DD14/SUM(DD14,DF14))</f>
        <v>0</v>
      </c>
      <c r="DF14" s="42">
        <f>COUNTIF(C14:DA14,"=Not Met")</f>
        <v>0</v>
      </c>
      <c r="DG14" s="48">
        <f t="shared" ref="DG14" si="0">IF(SUM(DD14,DF14)=0,0,DF14/SUM(DD14,DF14))</f>
        <v>0</v>
      </c>
      <c r="DH14" s="49">
        <f>COUNTIF(C14:DA14,"=N/A")</f>
        <v>0</v>
      </c>
    </row>
    <row r="15" spans="1:112" s="37" customFormat="1">
      <c r="A15" s="459"/>
      <c r="B15" s="136" t="s">
        <v>355</v>
      </c>
      <c r="C15" s="517"/>
      <c r="D15" s="495"/>
      <c r="E15" s="495"/>
      <c r="F15" s="470"/>
      <c r="G15" s="495"/>
      <c r="H15" s="495"/>
      <c r="I15" s="470"/>
      <c r="J15" s="495"/>
      <c r="K15" s="495"/>
      <c r="L15" s="470"/>
      <c r="M15" s="495"/>
      <c r="N15" s="495"/>
      <c r="O15" s="674"/>
      <c r="P15" s="495"/>
      <c r="Q15" s="584"/>
      <c r="R15" s="469"/>
      <c r="S15" s="495"/>
      <c r="T15" s="495"/>
      <c r="U15" s="470"/>
      <c r="V15" s="495"/>
      <c r="W15" s="495"/>
      <c r="X15" s="470"/>
      <c r="Y15" s="495"/>
      <c r="Z15" s="495"/>
      <c r="AA15" s="470"/>
      <c r="AB15" s="495"/>
      <c r="AC15" s="495"/>
      <c r="AD15" s="674"/>
      <c r="AE15" s="495"/>
      <c r="AF15" s="586"/>
      <c r="AG15" s="469"/>
      <c r="AH15" s="495"/>
      <c r="AI15" s="495"/>
      <c r="AJ15" s="470"/>
      <c r="AK15" s="495"/>
      <c r="AL15" s="495"/>
      <c r="AM15" s="470"/>
      <c r="AN15" s="495"/>
      <c r="AO15" s="495"/>
      <c r="AP15" s="470"/>
      <c r="AQ15" s="495"/>
      <c r="AR15" s="495"/>
      <c r="AS15" s="674"/>
      <c r="AT15" s="495"/>
      <c r="AU15" s="495"/>
      <c r="AV15" s="517"/>
      <c r="AW15" s="495"/>
      <c r="AX15" s="495"/>
      <c r="AY15" s="470"/>
      <c r="AZ15" s="495"/>
      <c r="BA15" s="495"/>
      <c r="BB15" s="470"/>
      <c r="BC15" s="495"/>
      <c r="BD15" s="495"/>
      <c r="BE15" s="470"/>
      <c r="BF15" s="495"/>
      <c r="BG15" s="495"/>
      <c r="BH15" s="674"/>
      <c r="BI15" s="495"/>
      <c r="BJ15" s="584"/>
      <c r="BK15" s="469"/>
      <c r="BL15" s="495"/>
      <c r="BM15" s="495"/>
      <c r="BN15" s="470"/>
      <c r="BO15" s="495"/>
      <c r="BP15" s="495"/>
      <c r="BQ15" s="470"/>
      <c r="BR15" s="495"/>
      <c r="BS15" s="495"/>
      <c r="BT15" s="470"/>
      <c r="BU15" s="495"/>
      <c r="BV15" s="495"/>
      <c r="BW15" s="674"/>
      <c r="BX15" s="495"/>
      <c r="BY15" s="586"/>
      <c r="BZ15" s="469"/>
      <c r="CA15" s="495"/>
      <c r="CB15" s="495"/>
      <c r="CC15" s="470"/>
      <c r="CD15" s="495"/>
      <c r="CE15" s="495"/>
      <c r="CF15" s="470"/>
      <c r="CG15" s="495"/>
      <c r="CH15" s="495"/>
      <c r="CI15" s="470"/>
      <c r="CJ15" s="495"/>
      <c r="CK15" s="495"/>
      <c r="CL15" s="674"/>
      <c r="CM15" s="495"/>
      <c r="CN15" s="495"/>
      <c r="CO15" s="469"/>
      <c r="CP15" s="495"/>
      <c r="CQ15" s="495"/>
      <c r="CR15" s="470"/>
      <c r="CS15" s="495"/>
      <c r="CT15" s="495"/>
      <c r="CU15" s="470"/>
      <c r="CV15" s="495"/>
      <c r="CW15" s="495"/>
      <c r="CX15" s="470"/>
      <c r="CY15" s="495"/>
      <c r="CZ15" s="495"/>
      <c r="DA15" s="564"/>
      <c r="DD15" s="219"/>
      <c r="DE15" s="220"/>
      <c r="DF15" s="221"/>
      <c r="DG15" s="220"/>
      <c r="DH15" s="222"/>
    </row>
    <row r="16" spans="1:112" s="37" customFormat="1" ht="25.5">
      <c r="A16" s="459"/>
      <c r="B16" s="136" t="s">
        <v>356</v>
      </c>
      <c r="C16" s="36"/>
      <c r="D16" s="326"/>
      <c r="E16" s="326"/>
      <c r="F16" s="50"/>
      <c r="G16" s="326"/>
      <c r="H16" s="326"/>
      <c r="I16" s="50"/>
      <c r="J16" s="326"/>
      <c r="K16" s="326"/>
      <c r="L16" s="50"/>
      <c r="M16" s="326"/>
      <c r="N16" s="326"/>
      <c r="O16" s="218"/>
      <c r="P16" s="326"/>
      <c r="Q16" s="217"/>
      <c r="R16" s="36"/>
      <c r="S16" s="326"/>
      <c r="T16" s="326"/>
      <c r="U16" s="50"/>
      <c r="V16" s="326"/>
      <c r="W16" s="326"/>
      <c r="X16" s="50"/>
      <c r="Y16" s="326"/>
      <c r="Z16" s="326"/>
      <c r="AA16" s="50"/>
      <c r="AB16" s="326"/>
      <c r="AC16" s="326"/>
      <c r="AD16" s="218"/>
      <c r="AE16" s="326"/>
      <c r="AF16" s="587"/>
      <c r="AG16" s="36"/>
      <c r="AH16" s="326"/>
      <c r="AI16" s="326"/>
      <c r="AJ16" s="50"/>
      <c r="AK16" s="326"/>
      <c r="AL16" s="326"/>
      <c r="AM16" s="50"/>
      <c r="AN16" s="326"/>
      <c r="AO16" s="326"/>
      <c r="AP16" s="50"/>
      <c r="AQ16" s="326"/>
      <c r="AR16" s="326"/>
      <c r="AS16" s="218"/>
      <c r="AT16" s="326"/>
      <c r="AU16" s="326"/>
      <c r="AV16" s="36"/>
      <c r="AW16" s="326"/>
      <c r="AX16" s="326"/>
      <c r="AY16" s="50"/>
      <c r="AZ16" s="326"/>
      <c r="BA16" s="326"/>
      <c r="BB16" s="50"/>
      <c r="BC16" s="326"/>
      <c r="BD16" s="326"/>
      <c r="BE16" s="50"/>
      <c r="BF16" s="326"/>
      <c r="BG16" s="326"/>
      <c r="BH16" s="218"/>
      <c r="BI16" s="326"/>
      <c r="BJ16" s="217"/>
      <c r="BK16" s="36"/>
      <c r="BL16" s="326"/>
      <c r="BM16" s="326"/>
      <c r="BN16" s="50"/>
      <c r="BO16" s="326"/>
      <c r="BP16" s="326"/>
      <c r="BQ16" s="50"/>
      <c r="BR16" s="326"/>
      <c r="BS16" s="326"/>
      <c r="BT16" s="50"/>
      <c r="BU16" s="326"/>
      <c r="BV16" s="326"/>
      <c r="BW16" s="218"/>
      <c r="BX16" s="326"/>
      <c r="BY16" s="587"/>
      <c r="BZ16" s="36"/>
      <c r="CA16" s="326"/>
      <c r="CB16" s="326"/>
      <c r="CC16" s="50"/>
      <c r="CD16" s="326"/>
      <c r="CE16" s="326"/>
      <c r="CF16" s="50"/>
      <c r="CG16" s="326"/>
      <c r="CH16" s="326"/>
      <c r="CI16" s="50"/>
      <c r="CJ16" s="326"/>
      <c r="CK16" s="326"/>
      <c r="CL16" s="218"/>
      <c r="CM16" s="326"/>
      <c r="CN16" s="326"/>
      <c r="CO16" s="36"/>
      <c r="CP16" s="326"/>
      <c r="CQ16" s="326"/>
      <c r="CR16" s="50"/>
      <c r="CS16" s="326"/>
      <c r="CT16" s="326"/>
      <c r="CU16" s="50"/>
      <c r="CV16" s="326"/>
      <c r="CW16" s="326"/>
      <c r="CX16" s="50"/>
      <c r="CY16" s="326"/>
      <c r="CZ16" s="326"/>
      <c r="DA16" s="325"/>
      <c r="DD16" s="219"/>
      <c r="DE16" s="220"/>
      <c r="DF16" s="221"/>
      <c r="DG16" s="220"/>
      <c r="DH16" s="222"/>
    </row>
    <row r="17" spans="1:112" s="37" customFormat="1">
      <c r="A17" s="460"/>
      <c r="B17" s="461" t="s">
        <v>358</v>
      </c>
      <c r="C17" s="510"/>
      <c r="D17" s="496"/>
      <c r="E17" s="496"/>
      <c r="F17" s="513"/>
      <c r="G17" s="496"/>
      <c r="H17" s="496"/>
      <c r="I17" s="513"/>
      <c r="J17" s="496"/>
      <c r="K17" s="496"/>
      <c r="L17" s="513"/>
      <c r="M17" s="496"/>
      <c r="N17" s="496"/>
      <c r="O17" s="514"/>
      <c r="P17" s="496"/>
      <c r="Q17" s="465"/>
      <c r="R17" s="510"/>
      <c r="S17" s="496"/>
      <c r="T17" s="496"/>
      <c r="U17" s="513"/>
      <c r="V17" s="496"/>
      <c r="W17" s="496"/>
      <c r="X17" s="513"/>
      <c r="Y17" s="496"/>
      <c r="Z17" s="496"/>
      <c r="AA17" s="513"/>
      <c r="AB17" s="496"/>
      <c r="AC17" s="496"/>
      <c r="AD17" s="514"/>
      <c r="AE17" s="496"/>
      <c r="AF17" s="571"/>
      <c r="AG17" s="510"/>
      <c r="AH17" s="496"/>
      <c r="AI17" s="496"/>
      <c r="AJ17" s="513"/>
      <c r="AK17" s="496"/>
      <c r="AL17" s="496"/>
      <c r="AM17" s="513"/>
      <c r="AN17" s="496"/>
      <c r="AO17" s="496"/>
      <c r="AP17" s="513"/>
      <c r="AQ17" s="496"/>
      <c r="AR17" s="496"/>
      <c r="AS17" s="514"/>
      <c r="AT17" s="496"/>
      <c r="AU17" s="496"/>
      <c r="AV17" s="510"/>
      <c r="AW17" s="496"/>
      <c r="AX17" s="496"/>
      <c r="AY17" s="513"/>
      <c r="AZ17" s="496"/>
      <c r="BA17" s="496"/>
      <c r="BB17" s="513"/>
      <c r="BC17" s="496"/>
      <c r="BD17" s="496"/>
      <c r="BE17" s="513"/>
      <c r="BF17" s="496"/>
      <c r="BG17" s="496"/>
      <c r="BH17" s="514"/>
      <c r="BI17" s="496"/>
      <c r="BJ17" s="465"/>
      <c r="BK17" s="510"/>
      <c r="BL17" s="496"/>
      <c r="BM17" s="496"/>
      <c r="BN17" s="513"/>
      <c r="BO17" s="496"/>
      <c r="BP17" s="496"/>
      <c r="BQ17" s="513"/>
      <c r="BR17" s="496"/>
      <c r="BS17" s="496"/>
      <c r="BT17" s="513"/>
      <c r="BU17" s="496"/>
      <c r="BV17" s="496"/>
      <c r="BW17" s="514"/>
      <c r="BX17" s="496"/>
      <c r="BY17" s="571"/>
      <c r="BZ17" s="510"/>
      <c r="CA17" s="496"/>
      <c r="CB17" s="496"/>
      <c r="CC17" s="513"/>
      <c r="CD17" s="496"/>
      <c r="CE17" s="496"/>
      <c r="CF17" s="513"/>
      <c r="CG17" s="496"/>
      <c r="CH17" s="496"/>
      <c r="CI17" s="513"/>
      <c r="CJ17" s="496"/>
      <c r="CK17" s="496"/>
      <c r="CL17" s="514"/>
      <c r="CM17" s="496"/>
      <c r="CN17" s="496"/>
      <c r="CO17" s="510"/>
      <c r="CP17" s="496"/>
      <c r="CQ17" s="496"/>
      <c r="CR17" s="513"/>
      <c r="CS17" s="496"/>
      <c r="CT17" s="496"/>
      <c r="CU17" s="513"/>
      <c r="CV17" s="496"/>
      <c r="CW17" s="496"/>
      <c r="CX17" s="513"/>
      <c r="CY17" s="496"/>
      <c r="CZ17" s="496"/>
      <c r="DA17" s="565"/>
      <c r="DD17" s="219"/>
      <c r="DE17" s="220"/>
      <c r="DF17" s="221"/>
      <c r="DG17" s="220"/>
      <c r="DH17" s="222"/>
    </row>
    <row r="18" spans="1:112" s="37" customFormat="1" ht="25.5">
      <c r="A18" s="181" t="s">
        <v>20</v>
      </c>
      <c r="B18" s="136" t="s">
        <v>357</v>
      </c>
      <c r="C18" s="36"/>
      <c r="D18" s="326"/>
      <c r="E18" s="326"/>
      <c r="F18" s="50"/>
      <c r="G18" s="326"/>
      <c r="H18" s="326"/>
      <c r="I18" s="50"/>
      <c r="J18" s="326"/>
      <c r="K18" s="326"/>
      <c r="L18" s="50"/>
      <c r="M18" s="326"/>
      <c r="N18" s="326"/>
      <c r="O18" s="218"/>
      <c r="P18" s="326"/>
      <c r="Q18" s="217"/>
      <c r="R18" s="36"/>
      <c r="S18" s="326"/>
      <c r="T18" s="326"/>
      <c r="U18" s="50"/>
      <c r="V18" s="326"/>
      <c r="W18" s="326"/>
      <c r="X18" s="50"/>
      <c r="Y18" s="326"/>
      <c r="Z18" s="326"/>
      <c r="AA18" s="50"/>
      <c r="AB18" s="326"/>
      <c r="AC18" s="326"/>
      <c r="AD18" s="218"/>
      <c r="AE18" s="326"/>
      <c r="AF18" s="587"/>
      <c r="AG18" s="36"/>
      <c r="AH18" s="326"/>
      <c r="AI18" s="326"/>
      <c r="AJ18" s="50"/>
      <c r="AK18" s="326"/>
      <c r="AL18" s="326"/>
      <c r="AM18" s="50"/>
      <c r="AN18" s="326"/>
      <c r="AO18" s="326"/>
      <c r="AP18" s="50"/>
      <c r="AQ18" s="326"/>
      <c r="AR18" s="326"/>
      <c r="AS18" s="218"/>
      <c r="AT18" s="326"/>
      <c r="AU18" s="326"/>
      <c r="AV18" s="36"/>
      <c r="AW18" s="326"/>
      <c r="AX18" s="326"/>
      <c r="AY18" s="50"/>
      <c r="AZ18" s="326"/>
      <c r="BA18" s="326"/>
      <c r="BB18" s="50"/>
      <c r="BC18" s="326"/>
      <c r="BD18" s="326"/>
      <c r="BE18" s="50"/>
      <c r="BF18" s="326"/>
      <c r="BG18" s="326"/>
      <c r="BH18" s="218"/>
      <c r="BI18" s="326"/>
      <c r="BJ18" s="217"/>
      <c r="BK18" s="36"/>
      <c r="BL18" s="326"/>
      <c r="BM18" s="326"/>
      <c r="BN18" s="50"/>
      <c r="BO18" s="326"/>
      <c r="BP18" s="326"/>
      <c r="BQ18" s="50"/>
      <c r="BR18" s="326"/>
      <c r="BS18" s="326"/>
      <c r="BT18" s="50"/>
      <c r="BU18" s="326"/>
      <c r="BV18" s="326"/>
      <c r="BW18" s="218"/>
      <c r="BX18" s="326"/>
      <c r="BY18" s="587"/>
      <c r="BZ18" s="36"/>
      <c r="CA18" s="326"/>
      <c r="CB18" s="326"/>
      <c r="CC18" s="50"/>
      <c r="CD18" s="326"/>
      <c r="CE18" s="326"/>
      <c r="CF18" s="50"/>
      <c r="CG18" s="326"/>
      <c r="CH18" s="326"/>
      <c r="CI18" s="50"/>
      <c r="CJ18" s="326"/>
      <c r="CK18" s="326"/>
      <c r="CL18" s="218"/>
      <c r="CM18" s="326"/>
      <c r="CN18" s="326"/>
      <c r="CO18" s="36"/>
      <c r="CP18" s="326"/>
      <c r="CQ18" s="326"/>
      <c r="CR18" s="50"/>
      <c r="CS18" s="326"/>
      <c r="CT18" s="326"/>
      <c r="CU18" s="50"/>
      <c r="CV18" s="326"/>
      <c r="CW18" s="326"/>
      <c r="CX18" s="50"/>
      <c r="CY18" s="326"/>
      <c r="CZ18" s="326"/>
      <c r="DA18" s="325"/>
      <c r="DD18" s="219"/>
      <c r="DE18" s="220"/>
      <c r="DF18" s="221"/>
      <c r="DG18" s="220"/>
      <c r="DH18" s="222"/>
    </row>
    <row r="19" spans="1:112" s="37" customFormat="1">
      <c r="A19" s="181"/>
      <c r="B19" s="136" t="s">
        <v>359</v>
      </c>
      <c r="C19" s="517"/>
      <c r="D19" s="495"/>
      <c r="E19" s="495"/>
      <c r="F19" s="470"/>
      <c r="G19" s="495"/>
      <c r="H19" s="495"/>
      <c r="I19" s="470"/>
      <c r="J19" s="495"/>
      <c r="K19" s="495"/>
      <c r="L19" s="470"/>
      <c r="M19" s="495"/>
      <c r="N19" s="495"/>
      <c r="O19" s="674"/>
      <c r="P19" s="495"/>
      <c r="Q19" s="584"/>
      <c r="R19" s="469"/>
      <c r="S19" s="495"/>
      <c r="T19" s="495"/>
      <c r="U19" s="470"/>
      <c r="V19" s="495"/>
      <c r="W19" s="495"/>
      <c r="X19" s="470"/>
      <c r="Y19" s="495"/>
      <c r="Z19" s="495"/>
      <c r="AA19" s="470"/>
      <c r="AB19" s="495"/>
      <c r="AC19" s="495"/>
      <c r="AD19" s="674"/>
      <c r="AE19" s="495"/>
      <c r="AF19" s="586"/>
      <c r="AG19" s="469"/>
      <c r="AH19" s="495"/>
      <c r="AI19" s="495"/>
      <c r="AJ19" s="470"/>
      <c r="AK19" s="495"/>
      <c r="AL19" s="495"/>
      <c r="AM19" s="470"/>
      <c r="AN19" s="495"/>
      <c r="AO19" s="495"/>
      <c r="AP19" s="470"/>
      <c r="AQ19" s="495"/>
      <c r="AR19" s="495"/>
      <c r="AS19" s="674"/>
      <c r="AT19" s="495"/>
      <c r="AU19" s="495"/>
      <c r="AV19" s="517"/>
      <c r="AW19" s="495"/>
      <c r="AX19" s="495"/>
      <c r="AY19" s="470"/>
      <c r="AZ19" s="495"/>
      <c r="BA19" s="495"/>
      <c r="BB19" s="470"/>
      <c r="BC19" s="495"/>
      <c r="BD19" s="495"/>
      <c r="BE19" s="470"/>
      <c r="BF19" s="495"/>
      <c r="BG19" s="495"/>
      <c r="BH19" s="674"/>
      <c r="BI19" s="495"/>
      <c r="BJ19" s="584"/>
      <c r="BK19" s="469"/>
      <c r="BL19" s="495"/>
      <c r="BM19" s="495"/>
      <c r="BN19" s="470"/>
      <c r="BO19" s="495"/>
      <c r="BP19" s="495"/>
      <c r="BQ19" s="470"/>
      <c r="BR19" s="495"/>
      <c r="BS19" s="495"/>
      <c r="BT19" s="470"/>
      <c r="BU19" s="495"/>
      <c r="BV19" s="495"/>
      <c r="BW19" s="674"/>
      <c r="BX19" s="495"/>
      <c r="BY19" s="586"/>
      <c r="BZ19" s="469"/>
      <c r="CA19" s="495"/>
      <c r="CB19" s="495"/>
      <c r="CC19" s="470"/>
      <c r="CD19" s="495"/>
      <c r="CE19" s="495"/>
      <c r="CF19" s="470"/>
      <c r="CG19" s="495"/>
      <c r="CH19" s="495"/>
      <c r="CI19" s="470"/>
      <c r="CJ19" s="495"/>
      <c r="CK19" s="495"/>
      <c r="CL19" s="674"/>
      <c r="CM19" s="495"/>
      <c r="CN19" s="495"/>
      <c r="CO19" s="469"/>
      <c r="CP19" s="495"/>
      <c r="CQ19" s="495"/>
      <c r="CR19" s="470"/>
      <c r="CS19" s="495"/>
      <c r="CT19" s="495"/>
      <c r="CU19" s="470"/>
      <c r="CV19" s="495"/>
      <c r="CW19" s="495"/>
      <c r="CX19" s="470"/>
      <c r="CY19" s="495"/>
      <c r="CZ19" s="495"/>
      <c r="DA19" s="564"/>
      <c r="DD19" s="219"/>
      <c r="DE19" s="220"/>
      <c r="DF19" s="221"/>
      <c r="DG19" s="220"/>
      <c r="DH19" s="222"/>
    </row>
    <row r="20" spans="1:112" s="37" customFormat="1">
      <c r="A20" s="181"/>
      <c r="B20" s="136" t="s">
        <v>360</v>
      </c>
      <c r="C20" s="467"/>
      <c r="D20" s="497"/>
      <c r="E20" s="497"/>
      <c r="F20" s="468"/>
      <c r="G20" s="497"/>
      <c r="H20" s="497"/>
      <c r="I20" s="468"/>
      <c r="J20" s="497"/>
      <c r="K20" s="497"/>
      <c r="L20" s="468"/>
      <c r="M20" s="497"/>
      <c r="N20" s="497"/>
      <c r="O20" s="675"/>
      <c r="P20" s="497"/>
      <c r="Q20" s="463"/>
      <c r="R20" s="467"/>
      <c r="S20" s="497"/>
      <c r="T20" s="497"/>
      <c r="U20" s="468"/>
      <c r="V20" s="497"/>
      <c r="W20" s="497"/>
      <c r="X20" s="468"/>
      <c r="Y20" s="497"/>
      <c r="Z20" s="497"/>
      <c r="AA20" s="468"/>
      <c r="AB20" s="497"/>
      <c r="AC20" s="497"/>
      <c r="AD20" s="675"/>
      <c r="AE20" s="497"/>
      <c r="AF20" s="588"/>
      <c r="AG20" s="467"/>
      <c r="AH20" s="497"/>
      <c r="AI20" s="497"/>
      <c r="AJ20" s="468"/>
      <c r="AK20" s="497"/>
      <c r="AL20" s="497"/>
      <c r="AM20" s="468"/>
      <c r="AN20" s="497"/>
      <c r="AO20" s="497"/>
      <c r="AP20" s="468"/>
      <c r="AQ20" s="497"/>
      <c r="AR20" s="497"/>
      <c r="AS20" s="675"/>
      <c r="AT20" s="497"/>
      <c r="AU20" s="497"/>
      <c r="AV20" s="467"/>
      <c r="AW20" s="497"/>
      <c r="AX20" s="497"/>
      <c r="AY20" s="468"/>
      <c r="AZ20" s="497"/>
      <c r="BA20" s="497"/>
      <c r="BB20" s="468"/>
      <c r="BC20" s="497"/>
      <c r="BD20" s="497"/>
      <c r="BE20" s="468"/>
      <c r="BF20" s="497"/>
      <c r="BG20" s="497"/>
      <c r="BH20" s="675"/>
      <c r="BI20" s="497"/>
      <c r="BJ20" s="463"/>
      <c r="BK20" s="467"/>
      <c r="BL20" s="497"/>
      <c r="BM20" s="497"/>
      <c r="BN20" s="468"/>
      <c r="BO20" s="497"/>
      <c r="BP20" s="497"/>
      <c r="BQ20" s="468"/>
      <c r="BR20" s="497"/>
      <c r="BS20" s="497"/>
      <c r="BT20" s="468"/>
      <c r="BU20" s="497"/>
      <c r="BV20" s="497"/>
      <c r="BW20" s="675"/>
      <c r="BX20" s="497"/>
      <c r="BY20" s="588"/>
      <c r="BZ20" s="467"/>
      <c r="CA20" s="497"/>
      <c r="CB20" s="497"/>
      <c r="CC20" s="468"/>
      <c r="CD20" s="497"/>
      <c r="CE20" s="497"/>
      <c r="CF20" s="468"/>
      <c r="CG20" s="497"/>
      <c r="CH20" s="497"/>
      <c r="CI20" s="468"/>
      <c r="CJ20" s="497"/>
      <c r="CK20" s="497"/>
      <c r="CL20" s="675"/>
      <c r="CM20" s="497"/>
      <c r="CN20" s="497"/>
      <c r="CO20" s="467"/>
      <c r="CP20" s="497"/>
      <c r="CQ20" s="497"/>
      <c r="CR20" s="468"/>
      <c r="CS20" s="497"/>
      <c r="CT20" s="497"/>
      <c r="CU20" s="468"/>
      <c r="CV20" s="497"/>
      <c r="CW20" s="497"/>
      <c r="CX20" s="468"/>
      <c r="CY20" s="497"/>
      <c r="CZ20" s="497"/>
      <c r="DA20" s="566"/>
      <c r="DD20" s="219"/>
      <c r="DE20" s="220"/>
      <c r="DF20" s="221"/>
      <c r="DG20" s="220"/>
      <c r="DH20" s="222"/>
    </row>
    <row r="21" spans="1:112" s="37" customFormat="1" ht="25.5">
      <c r="A21" s="181"/>
      <c r="B21" s="136" t="s">
        <v>361</v>
      </c>
      <c r="C21" s="36"/>
      <c r="D21" s="326"/>
      <c r="E21" s="326"/>
      <c r="F21" s="50"/>
      <c r="G21" s="326"/>
      <c r="H21" s="326"/>
      <c r="I21" s="50"/>
      <c r="J21" s="326"/>
      <c r="K21" s="326"/>
      <c r="L21" s="50"/>
      <c r="M21" s="326"/>
      <c r="N21" s="326"/>
      <c r="O21" s="218"/>
      <c r="P21" s="326"/>
      <c r="Q21" s="217"/>
      <c r="R21" s="36"/>
      <c r="S21" s="326"/>
      <c r="T21" s="326"/>
      <c r="U21" s="50"/>
      <c r="V21" s="326"/>
      <c r="W21" s="326"/>
      <c r="X21" s="50"/>
      <c r="Y21" s="326"/>
      <c r="Z21" s="326"/>
      <c r="AA21" s="50"/>
      <c r="AB21" s="326"/>
      <c r="AC21" s="326"/>
      <c r="AD21" s="218"/>
      <c r="AE21" s="326"/>
      <c r="AF21" s="587"/>
      <c r="AG21" s="36"/>
      <c r="AH21" s="326"/>
      <c r="AI21" s="326"/>
      <c r="AJ21" s="50"/>
      <c r="AK21" s="326"/>
      <c r="AL21" s="326"/>
      <c r="AM21" s="50"/>
      <c r="AN21" s="326"/>
      <c r="AO21" s="326"/>
      <c r="AP21" s="50"/>
      <c r="AQ21" s="326"/>
      <c r="AR21" s="326"/>
      <c r="AS21" s="218"/>
      <c r="AT21" s="326"/>
      <c r="AU21" s="326"/>
      <c r="AV21" s="36"/>
      <c r="AW21" s="326"/>
      <c r="AX21" s="326"/>
      <c r="AY21" s="50"/>
      <c r="AZ21" s="326"/>
      <c r="BA21" s="326"/>
      <c r="BB21" s="50"/>
      <c r="BC21" s="326"/>
      <c r="BD21" s="326"/>
      <c r="BE21" s="50"/>
      <c r="BF21" s="326"/>
      <c r="BG21" s="326"/>
      <c r="BH21" s="218"/>
      <c r="BI21" s="326"/>
      <c r="BJ21" s="217"/>
      <c r="BK21" s="36"/>
      <c r="BL21" s="326"/>
      <c r="BM21" s="326"/>
      <c r="BN21" s="50"/>
      <c r="BO21" s="326"/>
      <c r="BP21" s="326"/>
      <c r="BQ21" s="50"/>
      <c r="BR21" s="326"/>
      <c r="BS21" s="326"/>
      <c r="BT21" s="50"/>
      <c r="BU21" s="326"/>
      <c r="BV21" s="326"/>
      <c r="BW21" s="218"/>
      <c r="BX21" s="326"/>
      <c r="BY21" s="587"/>
      <c r="BZ21" s="36"/>
      <c r="CA21" s="326"/>
      <c r="CB21" s="326"/>
      <c r="CC21" s="50"/>
      <c r="CD21" s="326"/>
      <c r="CE21" s="326"/>
      <c r="CF21" s="50"/>
      <c r="CG21" s="326"/>
      <c r="CH21" s="326"/>
      <c r="CI21" s="50"/>
      <c r="CJ21" s="326"/>
      <c r="CK21" s="326"/>
      <c r="CL21" s="218"/>
      <c r="CM21" s="326"/>
      <c r="CN21" s="326"/>
      <c r="CO21" s="36"/>
      <c r="CP21" s="326"/>
      <c r="CQ21" s="326"/>
      <c r="CR21" s="50"/>
      <c r="CS21" s="326"/>
      <c r="CT21" s="326"/>
      <c r="CU21" s="50"/>
      <c r="CV21" s="326"/>
      <c r="CW21" s="326"/>
      <c r="CX21" s="50"/>
      <c r="CY21" s="326"/>
      <c r="CZ21" s="326"/>
      <c r="DA21" s="325"/>
      <c r="DD21" s="47">
        <f>COUNTIF(C21:DA21,"=Met")</f>
        <v>0</v>
      </c>
      <c r="DE21" s="48">
        <f t="shared" ref="DE21:DE36" si="1">IF(SUM(DD21,DF21)=0,0,DD21/SUM(DD21,DF21))</f>
        <v>0</v>
      </c>
      <c r="DF21" s="42">
        <f>COUNTIF(C21:DA21,"=Not Met")</f>
        <v>0</v>
      </c>
      <c r="DG21" s="48">
        <f t="shared" ref="DG21:DG36" si="2">IF(SUM(DD21,DF21)=0,0,DF21/SUM(DD21,DF21))</f>
        <v>0</v>
      </c>
      <c r="DH21" s="49">
        <f>COUNTIF(C21:DA21,"=N/A")</f>
        <v>0</v>
      </c>
    </row>
    <row r="22" spans="1:112" s="37" customFormat="1">
      <c r="A22" s="460"/>
      <c r="B22" s="461" t="s">
        <v>358</v>
      </c>
      <c r="C22" s="510"/>
      <c r="D22" s="496"/>
      <c r="E22" s="496"/>
      <c r="F22" s="513"/>
      <c r="G22" s="496"/>
      <c r="H22" s="496"/>
      <c r="I22" s="513"/>
      <c r="J22" s="496"/>
      <c r="K22" s="496"/>
      <c r="L22" s="513"/>
      <c r="M22" s="496"/>
      <c r="N22" s="496"/>
      <c r="O22" s="514"/>
      <c r="P22" s="496"/>
      <c r="Q22" s="465"/>
      <c r="R22" s="510"/>
      <c r="S22" s="496"/>
      <c r="T22" s="496"/>
      <c r="U22" s="513"/>
      <c r="V22" s="496"/>
      <c r="W22" s="496"/>
      <c r="X22" s="513"/>
      <c r="Y22" s="496"/>
      <c r="Z22" s="496"/>
      <c r="AA22" s="513"/>
      <c r="AB22" s="496"/>
      <c r="AC22" s="496"/>
      <c r="AD22" s="514"/>
      <c r="AE22" s="496"/>
      <c r="AF22" s="571"/>
      <c r="AG22" s="510"/>
      <c r="AH22" s="496"/>
      <c r="AI22" s="496"/>
      <c r="AJ22" s="513"/>
      <c r="AK22" s="496"/>
      <c r="AL22" s="496"/>
      <c r="AM22" s="513"/>
      <c r="AN22" s="496"/>
      <c r="AO22" s="496"/>
      <c r="AP22" s="513"/>
      <c r="AQ22" s="496"/>
      <c r="AR22" s="496"/>
      <c r="AS22" s="514"/>
      <c r="AT22" s="496"/>
      <c r="AU22" s="496"/>
      <c r="AV22" s="510"/>
      <c r="AW22" s="496"/>
      <c r="AX22" s="496"/>
      <c r="AY22" s="513"/>
      <c r="AZ22" s="496"/>
      <c r="BA22" s="496"/>
      <c r="BB22" s="513"/>
      <c r="BC22" s="496"/>
      <c r="BD22" s="496"/>
      <c r="BE22" s="513"/>
      <c r="BF22" s="496"/>
      <c r="BG22" s="496"/>
      <c r="BH22" s="514"/>
      <c r="BI22" s="496"/>
      <c r="BJ22" s="465"/>
      <c r="BK22" s="510"/>
      <c r="BL22" s="496"/>
      <c r="BM22" s="496"/>
      <c r="BN22" s="513"/>
      <c r="BO22" s="496"/>
      <c r="BP22" s="496"/>
      <c r="BQ22" s="513"/>
      <c r="BR22" s="496"/>
      <c r="BS22" s="496"/>
      <c r="BT22" s="513"/>
      <c r="BU22" s="496"/>
      <c r="BV22" s="496"/>
      <c r="BW22" s="514"/>
      <c r="BX22" s="496"/>
      <c r="BY22" s="571"/>
      <c r="BZ22" s="510"/>
      <c r="CA22" s="496"/>
      <c r="CB22" s="496"/>
      <c r="CC22" s="513"/>
      <c r="CD22" s="496"/>
      <c r="CE22" s="496"/>
      <c r="CF22" s="513"/>
      <c r="CG22" s="496"/>
      <c r="CH22" s="496"/>
      <c r="CI22" s="513"/>
      <c r="CJ22" s="496"/>
      <c r="CK22" s="496"/>
      <c r="CL22" s="514"/>
      <c r="CM22" s="496"/>
      <c r="CN22" s="496"/>
      <c r="CO22" s="510"/>
      <c r="CP22" s="496"/>
      <c r="CQ22" s="496"/>
      <c r="CR22" s="513"/>
      <c r="CS22" s="496"/>
      <c r="CT22" s="496"/>
      <c r="CU22" s="513"/>
      <c r="CV22" s="496"/>
      <c r="CW22" s="496"/>
      <c r="CX22" s="513"/>
      <c r="CY22" s="496"/>
      <c r="CZ22" s="496"/>
      <c r="DA22" s="565"/>
      <c r="DD22" s="219"/>
      <c r="DE22" s="220"/>
      <c r="DF22" s="221"/>
      <c r="DG22" s="220"/>
      <c r="DH22" s="222"/>
    </row>
    <row r="23" spans="1:112" s="37" customFormat="1" ht="38.25">
      <c r="A23" s="45" t="s">
        <v>21</v>
      </c>
      <c r="B23" s="136" t="s">
        <v>401</v>
      </c>
      <c r="C23" s="39"/>
      <c r="D23" s="511"/>
      <c r="E23" s="511"/>
      <c r="F23" s="46"/>
      <c r="G23" s="511"/>
      <c r="H23" s="511"/>
      <c r="I23" s="46"/>
      <c r="J23" s="511"/>
      <c r="K23" s="511"/>
      <c r="L23" s="46"/>
      <c r="M23" s="511"/>
      <c r="N23" s="511"/>
      <c r="O23" s="401"/>
      <c r="P23" s="511"/>
      <c r="Q23" s="395"/>
      <c r="R23" s="39"/>
      <c r="S23" s="511"/>
      <c r="T23" s="511"/>
      <c r="U23" s="46"/>
      <c r="V23" s="511"/>
      <c r="W23" s="511"/>
      <c r="X23" s="46"/>
      <c r="Y23" s="511"/>
      <c r="Z23" s="511"/>
      <c r="AA23" s="46"/>
      <c r="AB23" s="511"/>
      <c r="AC23" s="511"/>
      <c r="AD23" s="401"/>
      <c r="AE23" s="511"/>
      <c r="AF23" s="592"/>
      <c r="AG23" s="39"/>
      <c r="AH23" s="511"/>
      <c r="AI23" s="511"/>
      <c r="AJ23" s="46"/>
      <c r="AK23" s="511"/>
      <c r="AL23" s="511"/>
      <c r="AM23" s="46"/>
      <c r="AN23" s="511"/>
      <c r="AO23" s="511"/>
      <c r="AP23" s="46"/>
      <c r="AQ23" s="511"/>
      <c r="AR23" s="511"/>
      <c r="AS23" s="401"/>
      <c r="AT23" s="511"/>
      <c r="AU23" s="511"/>
      <c r="AV23" s="39"/>
      <c r="AW23" s="511"/>
      <c r="AX23" s="511"/>
      <c r="AY23" s="46"/>
      <c r="AZ23" s="511"/>
      <c r="BA23" s="511"/>
      <c r="BB23" s="46"/>
      <c r="BC23" s="511"/>
      <c r="BD23" s="511"/>
      <c r="BE23" s="46"/>
      <c r="BF23" s="511"/>
      <c r="BG23" s="511"/>
      <c r="BH23" s="401"/>
      <c r="BI23" s="511"/>
      <c r="BJ23" s="395"/>
      <c r="BK23" s="39"/>
      <c r="BL23" s="511"/>
      <c r="BM23" s="511"/>
      <c r="BN23" s="46"/>
      <c r="BO23" s="511"/>
      <c r="BP23" s="511"/>
      <c r="BQ23" s="46"/>
      <c r="BR23" s="511"/>
      <c r="BS23" s="511"/>
      <c r="BT23" s="46"/>
      <c r="BU23" s="511"/>
      <c r="BV23" s="511"/>
      <c r="BW23" s="401"/>
      <c r="BX23" s="511"/>
      <c r="BY23" s="592"/>
      <c r="BZ23" s="39"/>
      <c r="CA23" s="511"/>
      <c r="CB23" s="511"/>
      <c r="CC23" s="46"/>
      <c r="CD23" s="511"/>
      <c r="CE23" s="511"/>
      <c r="CF23" s="46"/>
      <c r="CG23" s="511"/>
      <c r="CH23" s="511"/>
      <c r="CI23" s="46"/>
      <c r="CJ23" s="511"/>
      <c r="CK23" s="511"/>
      <c r="CL23" s="401"/>
      <c r="CM23" s="511"/>
      <c r="CN23" s="511"/>
      <c r="CO23" s="39"/>
      <c r="CP23" s="511"/>
      <c r="CQ23" s="511"/>
      <c r="CR23" s="46"/>
      <c r="CS23" s="511"/>
      <c r="CT23" s="511"/>
      <c r="CU23" s="46"/>
      <c r="CV23" s="511"/>
      <c r="CW23" s="511"/>
      <c r="CX23" s="46"/>
      <c r="CY23" s="511"/>
      <c r="CZ23" s="511"/>
      <c r="DA23" s="570"/>
      <c r="DD23" s="47">
        <f>COUNTIF(C23:DA23,"=Met")</f>
        <v>0</v>
      </c>
      <c r="DE23" s="48">
        <f t="shared" si="1"/>
        <v>0</v>
      </c>
      <c r="DF23" s="42">
        <f>COUNTIF(C23:DA23,"=Not Met")</f>
        <v>0</v>
      </c>
      <c r="DG23" s="48">
        <f t="shared" si="2"/>
        <v>0</v>
      </c>
      <c r="DH23" s="49">
        <f>COUNTIF(C23:DA23,"=N/A")</f>
        <v>0</v>
      </c>
    </row>
    <row r="24" spans="1:112" s="37" customFormat="1">
      <c r="A24" s="459"/>
      <c r="B24" s="136" t="s">
        <v>355</v>
      </c>
      <c r="C24" s="517"/>
      <c r="D24" s="495"/>
      <c r="E24" s="495"/>
      <c r="F24" s="470"/>
      <c r="G24" s="495"/>
      <c r="H24" s="495"/>
      <c r="I24" s="470"/>
      <c r="J24" s="495"/>
      <c r="K24" s="495"/>
      <c r="L24" s="470"/>
      <c r="M24" s="495"/>
      <c r="N24" s="495"/>
      <c r="O24" s="674"/>
      <c r="P24" s="495"/>
      <c r="Q24" s="584"/>
      <c r="R24" s="469"/>
      <c r="S24" s="495"/>
      <c r="T24" s="495"/>
      <c r="U24" s="470"/>
      <c r="V24" s="495"/>
      <c r="W24" s="495"/>
      <c r="X24" s="470"/>
      <c r="Y24" s="495"/>
      <c r="Z24" s="495"/>
      <c r="AA24" s="470"/>
      <c r="AB24" s="495"/>
      <c r="AC24" s="495"/>
      <c r="AD24" s="674"/>
      <c r="AE24" s="495"/>
      <c r="AF24" s="586"/>
      <c r="AG24" s="469"/>
      <c r="AH24" s="495"/>
      <c r="AI24" s="495"/>
      <c r="AJ24" s="470"/>
      <c r="AK24" s="495"/>
      <c r="AL24" s="495"/>
      <c r="AM24" s="470"/>
      <c r="AN24" s="495"/>
      <c r="AO24" s="495"/>
      <c r="AP24" s="470"/>
      <c r="AQ24" s="495"/>
      <c r="AR24" s="495"/>
      <c r="AS24" s="674"/>
      <c r="AT24" s="495"/>
      <c r="AU24" s="495"/>
      <c r="AV24" s="517"/>
      <c r="AW24" s="495"/>
      <c r="AX24" s="495"/>
      <c r="AY24" s="470"/>
      <c r="AZ24" s="495"/>
      <c r="BA24" s="495"/>
      <c r="BB24" s="470"/>
      <c r="BC24" s="495"/>
      <c r="BD24" s="495"/>
      <c r="BE24" s="470"/>
      <c r="BF24" s="495"/>
      <c r="BG24" s="495"/>
      <c r="BH24" s="674"/>
      <c r="BI24" s="495"/>
      <c r="BJ24" s="584"/>
      <c r="BK24" s="469"/>
      <c r="BL24" s="495"/>
      <c r="BM24" s="495"/>
      <c r="BN24" s="470"/>
      <c r="BO24" s="495"/>
      <c r="BP24" s="495"/>
      <c r="BQ24" s="470"/>
      <c r="BR24" s="495"/>
      <c r="BS24" s="495"/>
      <c r="BT24" s="470"/>
      <c r="BU24" s="495"/>
      <c r="BV24" s="495"/>
      <c r="BW24" s="674"/>
      <c r="BX24" s="495"/>
      <c r="BY24" s="586"/>
      <c r="BZ24" s="469"/>
      <c r="CA24" s="495"/>
      <c r="CB24" s="495"/>
      <c r="CC24" s="470"/>
      <c r="CD24" s="495"/>
      <c r="CE24" s="495"/>
      <c r="CF24" s="470"/>
      <c r="CG24" s="495"/>
      <c r="CH24" s="495"/>
      <c r="CI24" s="470"/>
      <c r="CJ24" s="495"/>
      <c r="CK24" s="495"/>
      <c r="CL24" s="674"/>
      <c r="CM24" s="495"/>
      <c r="CN24" s="495"/>
      <c r="CO24" s="469"/>
      <c r="CP24" s="495"/>
      <c r="CQ24" s="495"/>
      <c r="CR24" s="470"/>
      <c r="CS24" s="495"/>
      <c r="CT24" s="495"/>
      <c r="CU24" s="470"/>
      <c r="CV24" s="495"/>
      <c r="CW24" s="495"/>
      <c r="CX24" s="470"/>
      <c r="CY24" s="495"/>
      <c r="CZ24" s="495"/>
      <c r="DA24" s="564"/>
      <c r="DD24" s="219"/>
      <c r="DE24" s="220"/>
      <c r="DF24" s="221"/>
      <c r="DG24" s="220"/>
      <c r="DH24" s="222"/>
    </row>
    <row r="25" spans="1:112" s="37" customFormat="1" ht="25.5">
      <c r="A25" s="459"/>
      <c r="B25" s="136" t="s">
        <v>403</v>
      </c>
      <c r="C25" s="36"/>
      <c r="D25" s="326"/>
      <c r="E25" s="326"/>
      <c r="F25" s="50"/>
      <c r="G25" s="326"/>
      <c r="H25" s="326"/>
      <c r="I25" s="50"/>
      <c r="J25" s="326"/>
      <c r="K25" s="326"/>
      <c r="L25" s="50"/>
      <c r="M25" s="326"/>
      <c r="N25" s="326"/>
      <c r="O25" s="218"/>
      <c r="P25" s="326"/>
      <c r="Q25" s="217"/>
      <c r="R25" s="36"/>
      <c r="S25" s="326"/>
      <c r="T25" s="326"/>
      <c r="U25" s="50"/>
      <c r="V25" s="326"/>
      <c r="W25" s="326"/>
      <c r="X25" s="50"/>
      <c r="Y25" s="326"/>
      <c r="Z25" s="326"/>
      <c r="AA25" s="50"/>
      <c r="AB25" s="326"/>
      <c r="AC25" s="326"/>
      <c r="AD25" s="218"/>
      <c r="AE25" s="326"/>
      <c r="AF25" s="587"/>
      <c r="AG25" s="36"/>
      <c r="AH25" s="326"/>
      <c r="AI25" s="326"/>
      <c r="AJ25" s="50"/>
      <c r="AK25" s="326"/>
      <c r="AL25" s="326"/>
      <c r="AM25" s="50"/>
      <c r="AN25" s="326"/>
      <c r="AO25" s="326"/>
      <c r="AP25" s="50"/>
      <c r="AQ25" s="326"/>
      <c r="AR25" s="326"/>
      <c r="AS25" s="218"/>
      <c r="AT25" s="326"/>
      <c r="AU25" s="326"/>
      <c r="AV25" s="36"/>
      <c r="AW25" s="326"/>
      <c r="AX25" s="326"/>
      <c r="AY25" s="50"/>
      <c r="AZ25" s="326"/>
      <c r="BA25" s="326"/>
      <c r="BB25" s="50"/>
      <c r="BC25" s="326"/>
      <c r="BD25" s="326"/>
      <c r="BE25" s="50"/>
      <c r="BF25" s="326"/>
      <c r="BG25" s="326"/>
      <c r="BH25" s="218"/>
      <c r="BI25" s="326"/>
      <c r="BJ25" s="217"/>
      <c r="BK25" s="36"/>
      <c r="BL25" s="326"/>
      <c r="BM25" s="326"/>
      <c r="BN25" s="50"/>
      <c r="BO25" s="326"/>
      <c r="BP25" s="326"/>
      <c r="BQ25" s="50"/>
      <c r="BR25" s="326"/>
      <c r="BS25" s="326"/>
      <c r="BT25" s="50"/>
      <c r="BU25" s="326"/>
      <c r="BV25" s="326"/>
      <c r="BW25" s="218"/>
      <c r="BX25" s="326"/>
      <c r="BY25" s="587"/>
      <c r="BZ25" s="36"/>
      <c r="CA25" s="326"/>
      <c r="CB25" s="326"/>
      <c r="CC25" s="50"/>
      <c r="CD25" s="326"/>
      <c r="CE25" s="326"/>
      <c r="CF25" s="50"/>
      <c r="CG25" s="326"/>
      <c r="CH25" s="326"/>
      <c r="CI25" s="50"/>
      <c r="CJ25" s="326"/>
      <c r="CK25" s="326"/>
      <c r="CL25" s="218"/>
      <c r="CM25" s="326"/>
      <c r="CN25" s="326"/>
      <c r="CO25" s="36"/>
      <c r="CP25" s="326"/>
      <c r="CQ25" s="326"/>
      <c r="CR25" s="50"/>
      <c r="CS25" s="326"/>
      <c r="CT25" s="326"/>
      <c r="CU25" s="50"/>
      <c r="CV25" s="326"/>
      <c r="CW25" s="326"/>
      <c r="CX25" s="50"/>
      <c r="CY25" s="326"/>
      <c r="CZ25" s="326"/>
      <c r="DA25" s="325"/>
      <c r="DD25" s="219"/>
      <c r="DE25" s="220"/>
      <c r="DF25" s="221"/>
      <c r="DG25" s="220"/>
      <c r="DH25" s="222"/>
    </row>
    <row r="26" spans="1:112" s="37" customFormat="1">
      <c r="A26" s="460"/>
      <c r="B26" s="461" t="s">
        <v>358</v>
      </c>
      <c r="C26" s="510"/>
      <c r="D26" s="496"/>
      <c r="E26" s="496"/>
      <c r="F26" s="513"/>
      <c r="G26" s="496"/>
      <c r="H26" s="496"/>
      <c r="I26" s="513"/>
      <c r="J26" s="496"/>
      <c r="K26" s="496"/>
      <c r="L26" s="513"/>
      <c r="M26" s="496"/>
      <c r="N26" s="496"/>
      <c r="O26" s="514"/>
      <c r="P26" s="496"/>
      <c r="Q26" s="465"/>
      <c r="R26" s="510"/>
      <c r="S26" s="496"/>
      <c r="T26" s="496"/>
      <c r="U26" s="513"/>
      <c r="V26" s="496"/>
      <c r="W26" s="496"/>
      <c r="X26" s="513"/>
      <c r="Y26" s="496"/>
      <c r="Z26" s="496"/>
      <c r="AA26" s="513"/>
      <c r="AB26" s="496"/>
      <c r="AC26" s="496"/>
      <c r="AD26" s="514"/>
      <c r="AE26" s="496"/>
      <c r="AF26" s="571"/>
      <c r="AG26" s="510"/>
      <c r="AH26" s="496"/>
      <c r="AI26" s="496"/>
      <c r="AJ26" s="513"/>
      <c r="AK26" s="496"/>
      <c r="AL26" s="496"/>
      <c r="AM26" s="513"/>
      <c r="AN26" s="496"/>
      <c r="AO26" s="496"/>
      <c r="AP26" s="513"/>
      <c r="AQ26" s="496"/>
      <c r="AR26" s="496"/>
      <c r="AS26" s="514"/>
      <c r="AT26" s="496"/>
      <c r="AU26" s="496"/>
      <c r="AV26" s="510"/>
      <c r="AW26" s="496"/>
      <c r="AX26" s="496"/>
      <c r="AY26" s="513"/>
      <c r="AZ26" s="496"/>
      <c r="BA26" s="496"/>
      <c r="BB26" s="513"/>
      <c r="BC26" s="496"/>
      <c r="BD26" s="496"/>
      <c r="BE26" s="513"/>
      <c r="BF26" s="496"/>
      <c r="BG26" s="496"/>
      <c r="BH26" s="514"/>
      <c r="BI26" s="496"/>
      <c r="BJ26" s="465"/>
      <c r="BK26" s="510"/>
      <c r="BL26" s="496"/>
      <c r="BM26" s="496"/>
      <c r="BN26" s="513"/>
      <c r="BO26" s="496"/>
      <c r="BP26" s="496"/>
      <c r="BQ26" s="513"/>
      <c r="BR26" s="496"/>
      <c r="BS26" s="496"/>
      <c r="BT26" s="513"/>
      <c r="BU26" s="496"/>
      <c r="BV26" s="496"/>
      <c r="BW26" s="514"/>
      <c r="BX26" s="496"/>
      <c r="BY26" s="571"/>
      <c r="BZ26" s="510"/>
      <c r="CA26" s="496"/>
      <c r="CB26" s="496"/>
      <c r="CC26" s="513"/>
      <c r="CD26" s="496"/>
      <c r="CE26" s="496"/>
      <c r="CF26" s="513"/>
      <c r="CG26" s="496"/>
      <c r="CH26" s="496"/>
      <c r="CI26" s="513"/>
      <c r="CJ26" s="496"/>
      <c r="CK26" s="496"/>
      <c r="CL26" s="514"/>
      <c r="CM26" s="496"/>
      <c r="CN26" s="496"/>
      <c r="CO26" s="510"/>
      <c r="CP26" s="496"/>
      <c r="CQ26" s="496"/>
      <c r="CR26" s="513"/>
      <c r="CS26" s="496"/>
      <c r="CT26" s="496"/>
      <c r="CU26" s="513"/>
      <c r="CV26" s="496"/>
      <c r="CW26" s="496"/>
      <c r="CX26" s="513"/>
      <c r="CY26" s="496"/>
      <c r="CZ26" s="496"/>
      <c r="DA26" s="565"/>
      <c r="DD26" s="219"/>
      <c r="DE26" s="220"/>
      <c r="DF26" s="221"/>
      <c r="DG26" s="220"/>
      <c r="DH26" s="222"/>
    </row>
    <row r="27" spans="1:112" s="75" customFormat="1" ht="25.5">
      <c r="A27" s="177" t="s">
        <v>22</v>
      </c>
      <c r="B27" s="178" t="s">
        <v>362</v>
      </c>
      <c r="C27" s="480"/>
      <c r="D27" s="519"/>
      <c r="E27" s="519"/>
      <c r="F27" s="481"/>
      <c r="G27" s="519"/>
      <c r="H27" s="519"/>
      <c r="I27" s="481"/>
      <c r="J27" s="519"/>
      <c r="K27" s="519"/>
      <c r="L27" s="481"/>
      <c r="M27" s="519"/>
      <c r="N27" s="519"/>
      <c r="O27" s="676"/>
      <c r="P27" s="519"/>
      <c r="Q27" s="560"/>
      <c r="R27" s="480"/>
      <c r="S27" s="519"/>
      <c r="T27" s="519"/>
      <c r="U27" s="481"/>
      <c r="V27" s="519"/>
      <c r="W27" s="519"/>
      <c r="X27" s="481"/>
      <c r="Y27" s="519"/>
      <c r="Z27" s="519"/>
      <c r="AA27" s="481"/>
      <c r="AB27" s="519"/>
      <c r="AC27" s="519"/>
      <c r="AD27" s="676"/>
      <c r="AE27" s="519"/>
      <c r="AF27" s="589"/>
      <c r="AG27" s="480"/>
      <c r="AH27" s="519"/>
      <c r="AI27" s="519"/>
      <c r="AJ27" s="481"/>
      <c r="AK27" s="519"/>
      <c r="AL27" s="519"/>
      <c r="AM27" s="481"/>
      <c r="AN27" s="519"/>
      <c r="AO27" s="519"/>
      <c r="AP27" s="481"/>
      <c r="AQ27" s="519"/>
      <c r="AR27" s="519"/>
      <c r="AS27" s="676"/>
      <c r="AT27" s="519"/>
      <c r="AU27" s="519"/>
      <c r="AV27" s="480"/>
      <c r="AW27" s="519"/>
      <c r="AX27" s="519"/>
      <c r="AY27" s="481"/>
      <c r="AZ27" s="519"/>
      <c r="BA27" s="519"/>
      <c r="BB27" s="481"/>
      <c r="BC27" s="519"/>
      <c r="BD27" s="519"/>
      <c r="BE27" s="481"/>
      <c r="BF27" s="519"/>
      <c r="BG27" s="519"/>
      <c r="BH27" s="676"/>
      <c r="BI27" s="519"/>
      <c r="BJ27" s="560"/>
      <c r="BK27" s="480"/>
      <c r="BL27" s="519"/>
      <c r="BM27" s="519"/>
      <c r="BN27" s="481"/>
      <c r="BO27" s="519"/>
      <c r="BP27" s="519"/>
      <c r="BQ27" s="481"/>
      <c r="BR27" s="519"/>
      <c r="BS27" s="519"/>
      <c r="BT27" s="481"/>
      <c r="BU27" s="519"/>
      <c r="BV27" s="519"/>
      <c r="BW27" s="676"/>
      <c r="BX27" s="519"/>
      <c r="BY27" s="589"/>
      <c r="BZ27" s="480"/>
      <c r="CA27" s="519"/>
      <c r="CB27" s="519"/>
      <c r="CC27" s="481"/>
      <c r="CD27" s="519"/>
      <c r="CE27" s="519"/>
      <c r="CF27" s="481"/>
      <c r="CG27" s="519"/>
      <c r="CH27" s="519"/>
      <c r="CI27" s="481"/>
      <c r="CJ27" s="519"/>
      <c r="CK27" s="519"/>
      <c r="CL27" s="676"/>
      <c r="CM27" s="519"/>
      <c r="CN27" s="519"/>
      <c r="CO27" s="480"/>
      <c r="CP27" s="519"/>
      <c r="CQ27" s="519"/>
      <c r="CR27" s="481"/>
      <c r="CS27" s="519"/>
      <c r="CT27" s="519"/>
      <c r="CU27" s="481"/>
      <c r="CV27" s="519"/>
      <c r="CW27" s="519"/>
      <c r="CX27" s="481"/>
      <c r="CY27" s="519"/>
      <c r="CZ27" s="519"/>
      <c r="DA27" s="567"/>
      <c r="DD27" s="219"/>
      <c r="DE27" s="220"/>
      <c r="DF27" s="221"/>
      <c r="DG27" s="220"/>
      <c r="DH27" s="222"/>
    </row>
    <row r="28" spans="1:112" s="75" customFormat="1">
      <c r="A28" s="177"/>
      <c r="B28" s="466" t="s">
        <v>363</v>
      </c>
      <c r="C28" s="474"/>
      <c r="D28" s="520"/>
      <c r="E28" s="520"/>
      <c r="F28" s="475"/>
      <c r="G28" s="520"/>
      <c r="H28" s="520"/>
      <c r="I28" s="475"/>
      <c r="J28" s="520"/>
      <c r="K28" s="520"/>
      <c r="L28" s="475"/>
      <c r="M28" s="520"/>
      <c r="N28" s="520"/>
      <c r="O28" s="677"/>
      <c r="P28" s="520"/>
      <c r="Q28" s="491"/>
      <c r="R28" s="474"/>
      <c r="S28" s="520"/>
      <c r="T28" s="520"/>
      <c r="U28" s="475"/>
      <c r="V28" s="520"/>
      <c r="W28" s="520"/>
      <c r="X28" s="475"/>
      <c r="Y28" s="520"/>
      <c r="Z28" s="520"/>
      <c r="AA28" s="475"/>
      <c r="AB28" s="520"/>
      <c r="AC28" s="520"/>
      <c r="AD28" s="674"/>
      <c r="AE28" s="520"/>
      <c r="AF28" s="590"/>
      <c r="AG28" s="474"/>
      <c r="AH28" s="520"/>
      <c r="AI28" s="520"/>
      <c r="AJ28" s="475"/>
      <c r="AK28" s="520"/>
      <c r="AL28" s="520"/>
      <c r="AM28" s="475"/>
      <c r="AN28" s="520"/>
      <c r="AO28" s="520"/>
      <c r="AP28" s="475"/>
      <c r="AQ28" s="520"/>
      <c r="AR28" s="520"/>
      <c r="AS28" s="677"/>
      <c r="AT28" s="520"/>
      <c r="AU28" s="520"/>
      <c r="AV28" s="474"/>
      <c r="AW28" s="520"/>
      <c r="AX28" s="520"/>
      <c r="AY28" s="475"/>
      <c r="AZ28" s="520"/>
      <c r="BA28" s="520"/>
      <c r="BB28" s="475"/>
      <c r="BC28" s="520"/>
      <c r="BD28" s="520"/>
      <c r="BE28" s="475"/>
      <c r="BF28" s="520"/>
      <c r="BG28" s="520"/>
      <c r="BH28" s="677"/>
      <c r="BI28" s="520"/>
      <c r="BJ28" s="491"/>
      <c r="BK28" s="474"/>
      <c r="BL28" s="520"/>
      <c r="BM28" s="520"/>
      <c r="BN28" s="475"/>
      <c r="BO28" s="520"/>
      <c r="BP28" s="520"/>
      <c r="BQ28" s="475"/>
      <c r="BR28" s="520"/>
      <c r="BS28" s="520"/>
      <c r="BT28" s="475"/>
      <c r="BU28" s="520"/>
      <c r="BV28" s="520"/>
      <c r="BW28" s="674"/>
      <c r="BX28" s="520"/>
      <c r="BY28" s="590"/>
      <c r="BZ28" s="474"/>
      <c r="CA28" s="520"/>
      <c r="CB28" s="520"/>
      <c r="CC28" s="475"/>
      <c r="CD28" s="520"/>
      <c r="CE28" s="520"/>
      <c r="CF28" s="475"/>
      <c r="CG28" s="520"/>
      <c r="CH28" s="520"/>
      <c r="CI28" s="475"/>
      <c r="CJ28" s="520"/>
      <c r="CK28" s="520"/>
      <c r="CL28" s="677"/>
      <c r="CM28" s="520"/>
      <c r="CN28" s="520"/>
      <c r="CO28" s="474"/>
      <c r="CP28" s="520"/>
      <c r="CQ28" s="520"/>
      <c r="CR28" s="475"/>
      <c r="CS28" s="520"/>
      <c r="CT28" s="520"/>
      <c r="CU28" s="475"/>
      <c r="CV28" s="520"/>
      <c r="CW28" s="520"/>
      <c r="CX28" s="475"/>
      <c r="CY28" s="520"/>
      <c r="CZ28" s="520"/>
      <c r="DA28" s="568"/>
      <c r="DD28" s="219"/>
      <c r="DE28" s="220"/>
      <c r="DF28" s="221"/>
      <c r="DG28" s="220"/>
      <c r="DH28" s="222"/>
    </row>
    <row r="29" spans="1:112" s="37" customFormat="1">
      <c r="A29" s="460"/>
      <c r="B29" s="461" t="s">
        <v>358</v>
      </c>
      <c r="C29" s="510"/>
      <c r="D29" s="496"/>
      <c r="E29" s="496"/>
      <c r="F29" s="513"/>
      <c r="G29" s="496"/>
      <c r="H29" s="496"/>
      <c r="I29" s="513"/>
      <c r="J29" s="496"/>
      <c r="K29" s="496"/>
      <c r="L29" s="513"/>
      <c r="M29" s="496"/>
      <c r="N29" s="496"/>
      <c r="O29" s="514"/>
      <c r="P29" s="496"/>
      <c r="Q29" s="465"/>
      <c r="R29" s="510"/>
      <c r="S29" s="496"/>
      <c r="T29" s="496"/>
      <c r="U29" s="513"/>
      <c r="V29" s="496"/>
      <c r="W29" s="496"/>
      <c r="X29" s="513"/>
      <c r="Y29" s="496"/>
      <c r="Z29" s="496"/>
      <c r="AA29" s="513"/>
      <c r="AB29" s="496"/>
      <c r="AC29" s="496"/>
      <c r="AD29" s="514"/>
      <c r="AE29" s="496"/>
      <c r="AF29" s="571"/>
      <c r="AG29" s="510"/>
      <c r="AH29" s="496"/>
      <c r="AI29" s="496"/>
      <c r="AJ29" s="513"/>
      <c r="AK29" s="496"/>
      <c r="AL29" s="496"/>
      <c r="AM29" s="513"/>
      <c r="AN29" s="496"/>
      <c r="AO29" s="496"/>
      <c r="AP29" s="513"/>
      <c r="AQ29" s="496"/>
      <c r="AR29" s="496"/>
      <c r="AS29" s="514"/>
      <c r="AT29" s="496"/>
      <c r="AU29" s="496"/>
      <c r="AV29" s="510"/>
      <c r="AW29" s="496"/>
      <c r="AX29" s="496"/>
      <c r="AY29" s="513"/>
      <c r="AZ29" s="496"/>
      <c r="BA29" s="496"/>
      <c r="BB29" s="513"/>
      <c r="BC29" s="496"/>
      <c r="BD29" s="496"/>
      <c r="BE29" s="513"/>
      <c r="BF29" s="496"/>
      <c r="BG29" s="496"/>
      <c r="BH29" s="514"/>
      <c r="BI29" s="496"/>
      <c r="BJ29" s="465"/>
      <c r="BK29" s="510"/>
      <c r="BL29" s="496"/>
      <c r="BM29" s="496"/>
      <c r="BN29" s="513"/>
      <c r="BO29" s="496"/>
      <c r="BP29" s="496"/>
      <c r="BQ29" s="513"/>
      <c r="BR29" s="496"/>
      <c r="BS29" s="496"/>
      <c r="BT29" s="513"/>
      <c r="BU29" s="496"/>
      <c r="BV29" s="496"/>
      <c r="BW29" s="514"/>
      <c r="BX29" s="496"/>
      <c r="BY29" s="571"/>
      <c r="BZ29" s="510"/>
      <c r="CA29" s="496"/>
      <c r="CB29" s="496"/>
      <c r="CC29" s="513"/>
      <c r="CD29" s="496"/>
      <c r="CE29" s="496"/>
      <c r="CF29" s="513"/>
      <c r="CG29" s="496"/>
      <c r="CH29" s="496"/>
      <c r="CI29" s="513"/>
      <c r="CJ29" s="496"/>
      <c r="CK29" s="496"/>
      <c r="CL29" s="514"/>
      <c r="CM29" s="496"/>
      <c r="CN29" s="496"/>
      <c r="CO29" s="510"/>
      <c r="CP29" s="496"/>
      <c r="CQ29" s="496"/>
      <c r="CR29" s="513"/>
      <c r="CS29" s="496"/>
      <c r="CT29" s="496"/>
      <c r="CU29" s="513"/>
      <c r="CV29" s="496"/>
      <c r="CW29" s="496"/>
      <c r="CX29" s="513"/>
      <c r="CY29" s="496"/>
      <c r="CZ29" s="496"/>
      <c r="DA29" s="514"/>
      <c r="DD29" s="219"/>
      <c r="DE29" s="220"/>
      <c r="DF29" s="221"/>
      <c r="DG29" s="220"/>
      <c r="DH29" s="222"/>
    </row>
    <row r="30" spans="1:112" s="75" customFormat="1" ht="25.5">
      <c r="A30" s="177" t="s">
        <v>23</v>
      </c>
      <c r="B30" s="466" t="s">
        <v>392</v>
      </c>
      <c r="C30" s="477"/>
      <c r="D30" s="512" t="str">
        <f>IF(ISNUMBER(SEARCH("Yes",C30)),"Y","")</f>
        <v/>
      </c>
      <c r="E30" s="512"/>
      <c r="F30" s="478"/>
      <c r="G30" s="512" t="str">
        <f>IF(ISNUMBER(SEARCH("Yes",F30)),"Y","")</f>
        <v/>
      </c>
      <c r="H30" s="512"/>
      <c r="I30" s="478"/>
      <c r="J30" s="512" t="str">
        <f>IF(ISNUMBER(SEARCH("Yes",I30)),"Y","")</f>
        <v/>
      </c>
      <c r="K30" s="512"/>
      <c r="L30" s="478"/>
      <c r="M30" s="512" t="str">
        <f>IF(ISNUMBER(SEARCH("Yes",L30)),"Y","")</f>
        <v/>
      </c>
      <c r="N30" s="512"/>
      <c r="O30" s="479"/>
      <c r="P30" s="512" t="str">
        <f>IF(ISNUMBER(SEARCH("Yes",O30)),"Y","")</f>
        <v/>
      </c>
      <c r="Q30" s="488"/>
      <c r="R30" s="477"/>
      <c r="S30" s="512" t="str">
        <f>IF(ISNUMBER(SEARCH("Yes",R30)),"Y","")</f>
        <v/>
      </c>
      <c r="T30" s="512"/>
      <c r="U30" s="478"/>
      <c r="V30" s="512" t="str">
        <f>IF(ISNUMBER(SEARCH("Yes",U30)),"Y","")</f>
        <v/>
      </c>
      <c r="W30" s="512"/>
      <c r="X30" s="478"/>
      <c r="Y30" s="512" t="str">
        <f>IF(ISNUMBER(SEARCH("Yes",X30)),"Y","")</f>
        <v/>
      </c>
      <c r="Z30" s="512"/>
      <c r="AA30" s="478"/>
      <c r="AB30" s="512" t="str">
        <f>IF(ISNUMBER(SEARCH("Yes",AA30)),"Y","")</f>
        <v/>
      </c>
      <c r="AC30" s="512"/>
      <c r="AD30" s="676"/>
      <c r="AE30" s="512" t="str">
        <f>IF(ISNUMBER(SEARCH("Yes",AD30)),"Y","")</f>
        <v/>
      </c>
      <c r="AF30" s="591"/>
      <c r="AG30" s="477"/>
      <c r="AH30" s="512" t="str">
        <f>IF(ISNUMBER(SEARCH("Yes",AG30)),"Y","")</f>
        <v/>
      </c>
      <c r="AI30" s="512"/>
      <c r="AJ30" s="478"/>
      <c r="AK30" s="512" t="str">
        <f>IF(ISNUMBER(SEARCH("Yes",AJ30)),"Y","")</f>
        <v/>
      </c>
      <c r="AL30" s="512"/>
      <c r="AM30" s="478"/>
      <c r="AN30" s="512" t="str">
        <f>IF(ISNUMBER(SEARCH("Yes",AM30)),"Y","")</f>
        <v/>
      </c>
      <c r="AO30" s="512"/>
      <c r="AP30" s="478"/>
      <c r="AQ30" s="512" t="str">
        <f>IF(ISNUMBER(SEARCH("Yes",AP30)),"Y","")</f>
        <v/>
      </c>
      <c r="AR30" s="512"/>
      <c r="AS30" s="479"/>
      <c r="AT30" s="512" t="str">
        <f>IF(ISNUMBER(SEARCH("Yes",AS30)),"Y","")</f>
        <v/>
      </c>
      <c r="AU30" s="512"/>
      <c r="AV30" s="477"/>
      <c r="AW30" s="512" t="str">
        <f>IF(ISNUMBER(SEARCH("Yes",AV30)),"Y","")</f>
        <v/>
      </c>
      <c r="AX30" s="512"/>
      <c r="AY30" s="478"/>
      <c r="AZ30" s="512" t="str">
        <f>IF(ISNUMBER(SEARCH("Yes",AY30)),"Y","")</f>
        <v/>
      </c>
      <c r="BA30" s="512"/>
      <c r="BB30" s="478"/>
      <c r="BC30" s="512" t="str">
        <f>IF(ISNUMBER(SEARCH("Yes",BB30)),"Y","")</f>
        <v/>
      </c>
      <c r="BD30" s="512"/>
      <c r="BE30" s="478"/>
      <c r="BF30" s="512" t="str">
        <f>IF(ISNUMBER(SEARCH("Yes",BE30)),"Y","")</f>
        <v/>
      </c>
      <c r="BG30" s="512"/>
      <c r="BH30" s="479"/>
      <c r="BI30" s="512" t="str">
        <f>IF(ISNUMBER(SEARCH("Yes",BH30)),"Y","")</f>
        <v/>
      </c>
      <c r="BJ30" s="488"/>
      <c r="BK30" s="477"/>
      <c r="BL30" s="512" t="str">
        <f>IF(ISNUMBER(SEARCH("Yes",BK30)),"Y","")</f>
        <v/>
      </c>
      <c r="BM30" s="512"/>
      <c r="BN30" s="478"/>
      <c r="BO30" s="512" t="str">
        <f>IF(ISNUMBER(SEARCH("Yes",BN30)),"Y","")</f>
        <v/>
      </c>
      <c r="BP30" s="512"/>
      <c r="BQ30" s="478"/>
      <c r="BR30" s="512" t="str">
        <f>IF(ISNUMBER(SEARCH("Yes",BQ30)),"Y","")</f>
        <v/>
      </c>
      <c r="BS30" s="512"/>
      <c r="BT30" s="478"/>
      <c r="BU30" s="512" t="str">
        <f>IF(ISNUMBER(SEARCH("Yes",BT30)),"Y","")</f>
        <v/>
      </c>
      <c r="BV30" s="512"/>
      <c r="BW30" s="676"/>
      <c r="BX30" s="512" t="str">
        <f>IF(ISNUMBER(SEARCH("Yes",BW30)),"Y","")</f>
        <v/>
      </c>
      <c r="BY30" s="591"/>
      <c r="BZ30" s="477"/>
      <c r="CA30" s="512" t="str">
        <f>IF(ISNUMBER(SEARCH("Yes",BZ30)),"Y","")</f>
        <v/>
      </c>
      <c r="CB30" s="512"/>
      <c r="CC30" s="478"/>
      <c r="CD30" s="512" t="str">
        <f>IF(ISNUMBER(SEARCH("Yes",CC30)),"Y","")</f>
        <v/>
      </c>
      <c r="CE30" s="512"/>
      <c r="CF30" s="478"/>
      <c r="CG30" s="512" t="str">
        <f>IF(ISNUMBER(SEARCH("Yes",CF30)),"Y","")</f>
        <v/>
      </c>
      <c r="CH30" s="512"/>
      <c r="CI30" s="478"/>
      <c r="CJ30" s="512" t="str">
        <f>IF(ISNUMBER(SEARCH("Yes",CI30)),"Y","")</f>
        <v/>
      </c>
      <c r="CK30" s="512"/>
      <c r="CL30" s="479"/>
      <c r="CM30" s="512" t="str">
        <f>IF(ISNUMBER(SEARCH("Yes",CL30)),"Y","")</f>
        <v/>
      </c>
      <c r="CN30" s="512"/>
      <c r="CO30" s="477"/>
      <c r="CP30" s="512" t="str">
        <f>IF(ISNUMBER(SEARCH("Yes",CO30)),"Y","")</f>
        <v/>
      </c>
      <c r="CQ30" s="512"/>
      <c r="CR30" s="478"/>
      <c r="CS30" s="512" t="str">
        <f>IF(ISNUMBER(SEARCH("Yes",CR30)),"Y","")</f>
        <v/>
      </c>
      <c r="CT30" s="512"/>
      <c r="CU30" s="478"/>
      <c r="CV30" s="512" t="str">
        <f>IF(ISNUMBER(SEARCH("Yes",CU30)),"Y","")</f>
        <v/>
      </c>
      <c r="CW30" s="512"/>
      <c r="CX30" s="478"/>
      <c r="CY30" s="512" t="str">
        <f>IF(ISNUMBER(SEARCH("Yes",CX30)),"Y","")</f>
        <v/>
      </c>
      <c r="CZ30" s="512"/>
      <c r="DA30" s="479"/>
      <c r="DB30" s="593" t="str">
        <f>IF(ISNUMBER(SEARCH("Yes",DA30)),"Y","")</f>
        <v/>
      </c>
      <c r="DC30" s="654"/>
      <c r="DD30" s="219"/>
      <c r="DE30" s="220"/>
      <c r="DF30" s="221"/>
      <c r="DG30" s="220"/>
      <c r="DH30" s="222"/>
    </row>
    <row r="31" spans="1:112" s="37" customFormat="1">
      <c r="A31" s="460"/>
      <c r="B31" s="461" t="s">
        <v>358</v>
      </c>
      <c r="C31" s="510"/>
      <c r="D31" s="496"/>
      <c r="E31" s="496"/>
      <c r="F31" s="513"/>
      <c r="G31" s="496"/>
      <c r="H31" s="496"/>
      <c r="I31" s="513"/>
      <c r="J31" s="496"/>
      <c r="K31" s="496"/>
      <c r="L31" s="513"/>
      <c r="M31" s="496"/>
      <c r="N31" s="496"/>
      <c r="O31" s="514"/>
      <c r="P31" s="496"/>
      <c r="Q31" s="465"/>
      <c r="R31" s="510"/>
      <c r="S31" s="496"/>
      <c r="T31" s="496"/>
      <c r="U31" s="513"/>
      <c r="V31" s="496"/>
      <c r="W31" s="496"/>
      <c r="X31" s="513"/>
      <c r="Y31" s="496"/>
      <c r="Z31" s="496"/>
      <c r="AA31" s="513"/>
      <c r="AB31" s="496"/>
      <c r="AC31" s="496"/>
      <c r="AD31" s="514"/>
      <c r="AE31" s="496"/>
      <c r="AF31" s="571"/>
      <c r="AG31" s="510"/>
      <c r="AH31" s="496"/>
      <c r="AI31" s="496"/>
      <c r="AJ31" s="513"/>
      <c r="AK31" s="496"/>
      <c r="AL31" s="496"/>
      <c r="AM31" s="513"/>
      <c r="AN31" s="496"/>
      <c r="AO31" s="496"/>
      <c r="AP31" s="513"/>
      <c r="AQ31" s="496"/>
      <c r="AR31" s="496"/>
      <c r="AS31" s="514"/>
      <c r="AT31" s="496"/>
      <c r="AU31" s="496"/>
      <c r="AV31" s="510"/>
      <c r="AW31" s="496"/>
      <c r="AX31" s="496"/>
      <c r="AY31" s="513"/>
      <c r="AZ31" s="496"/>
      <c r="BA31" s="496"/>
      <c r="BB31" s="513"/>
      <c r="BC31" s="496"/>
      <c r="BD31" s="496"/>
      <c r="BE31" s="513"/>
      <c r="BF31" s="496"/>
      <c r="BG31" s="496"/>
      <c r="BH31" s="514"/>
      <c r="BI31" s="496"/>
      <c r="BJ31" s="465"/>
      <c r="BK31" s="510"/>
      <c r="BL31" s="496"/>
      <c r="BM31" s="496"/>
      <c r="BN31" s="513"/>
      <c r="BO31" s="496"/>
      <c r="BP31" s="496"/>
      <c r="BQ31" s="513"/>
      <c r="BR31" s="496"/>
      <c r="BS31" s="496"/>
      <c r="BT31" s="513"/>
      <c r="BU31" s="496"/>
      <c r="BV31" s="496"/>
      <c r="BW31" s="514"/>
      <c r="BX31" s="496"/>
      <c r="BY31" s="571"/>
      <c r="BZ31" s="510"/>
      <c r="CA31" s="496"/>
      <c r="CB31" s="496"/>
      <c r="CC31" s="513"/>
      <c r="CD31" s="496"/>
      <c r="CE31" s="496"/>
      <c r="CF31" s="513"/>
      <c r="CG31" s="496"/>
      <c r="CH31" s="496"/>
      <c r="CI31" s="513"/>
      <c r="CJ31" s="496"/>
      <c r="CK31" s="496"/>
      <c r="CL31" s="514"/>
      <c r="CM31" s="496"/>
      <c r="CN31" s="496"/>
      <c r="CO31" s="510"/>
      <c r="CP31" s="496"/>
      <c r="CQ31" s="496"/>
      <c r="CR31" s="513"/>
      <c r="CS31" s="496"/>
      <c r="CT31" s="496"/>
      <c r="CU31" s="513"/>
      <c r="CV31" s="496"/>
      <c r="CW31" s="496"/>
      <c r="CX31" s="513"/>
      <c r="CY31" s="496"/>
      <c r="CZ31" s="496"/>
      <c r="DA31" s="514"/>
      <c r="DD31" s="219"/>
      <c r="DE31" s="220"/>
      <c r="DF31" s="221"/>
      <c r="DG31" s="220"/>
      <c r="DH31" s="222"/>
    </row>
    <row r="32" spans="1:112" s="75" customFormat="1">
      <c r="A32" s="177" t="s">
        <v>24</v>
      </c>
      <c r="B32" s="482" t="s">
        <v>404</v>
      </c>
      <c r="C32" s="483"/>
      <c r="D32" s="498"/>
      <c r="E32" s="498"/>
      <c r="F32" s="484"/>
      <c r="G32" s="498"/>
      <c r="H32" s="498"/>
      <c r="I32" s="484"/>
      <c r="J32" s="498"/>
      <c r="K32" s="498"/>
      <c r="L32" s="484"/>
      <c r="M32" s="498"/>
      <c r="N32" s="498"/>
      <c r="O32" s="486"/>
      <c r="P32" s="498"/>
      <c r="Q32" s="486"/>
      <c r="R32" s="483"/>
      <c r="S32" s="498"/>
      <c r="T32" s="498"/>
      <c r="U32" s="484"/>
      <c r="V32" s="498"/>
      <c r="W32" s="498"/>
      <c r="X32" s="484"/>
      <c r="Y32" s="498"/>
      <c r="Z32" s="498"/>
      <c r="AA32" s="484"/>
      <c r="AB32" s="498"/>
      <c r="AC32" s="498"/>
      <c r="AD32" s="558"/>
      <c r="AE32" s="498"/>
      <c r="AF32" s="569"/>
      <c r="AG32" s="483"/>
      <c r="AH32" s="498"/>
      <c r="AI32" s="498"/>
      <c r="AJ32" s="484"/>
      <c r="AK32" s="498"/>
      <c r="AL32" s="498"/>
      <c r="AM32" s="484"/>
      <c r="AN32" s="498"/>
      <c r="AO32" s="498"/>
      <c r="AP32" s="484"/>
      <c r="AQ32" s="498"/>
      <c r="AR32" s="498"/>
      <c r="AS32" s="486"/>
      <c r="AT32" s="498"/>
      <c r="AU32" s="498"/>
      <c r="AV32" s="483"/>
      <c r="AW32" s="498"/>
      <c r="AX32" s="498"/>
      <c r="AY32" s="484"/>
      <c r="AZ32" s="498"/>
      <c r="BA32" s="498"/>
      <c r="BB32" s="484"/>
      <c r="BC32" s="498"/>
      <c r="BD32" s="498"/>
      <c r="BE32" s="484"/>
      <c r="BF32" s="498"/>
      <c r="BG32" s="498"/>
      <c r="BH32" s="486"/>
      <c r="BI32" s="498"/>
      <c r="BJ32" s="486"/>
      <c r="BK32" s="483"/>
      <c r="BL32" s="498"/>
      <c r="BM32" s="498"/>
      <c r="BN32" s="484"/>
      <c r="BO32" s="498"/>
      <c r="BP32" s="498"/>
      <c r="BQ32" s="484"/>
      <c r="BR32" s="498"/>
      <c r="BS32" s="498"/>
      <c r="BT32" s="484"/>
      <c r="BU32" s="498"/>
      <c r="BV32" s="498"/>
      <c r="BW32" s="558"/>
      <c r="BX32" s="498"/>
      <c r="BY32" s="569"/>
      <c r="BZ32" s="483"/>
      <c r="CA32" s="498"/>
      <c r="CB32" s="498"/>
      <c r="CC32" s="484"/>
      <c r="CD32" s="498"/>
      <c r="CE32" s="498"/>
      <c r="CF32" s="484"/>
      <c r="CG32" s="498"/>
      <c r="CH32" s="498"/>
      <c r="CI32" s="484"/>
      <c r="CJ32" s="498"/>
      <c r="CK32" s="498"/>
      <c r="CL32" s="486"/>
      <c r="CM32" s="498"/>
      <c r="CN32" s="498"/>
      <c r="CO32" s="483"/>
      <c r="CP32" s="498"/>
      <c r="CQ32" s="498"/>
      <c r="CR32" s="484"/>
      <c r="CS32" s="498"/>
      <c r="CT32" s="498"/>
      <c r="CU32" s="484"/>
      <c r="CV32" s="498"/>
      <c r="CW32" s="498"/>
      <c r="CX32" s="484"/>
      <c r="CY32" s="498"/>
      <c r="CZ32" s="498"/>
      <c r="DA32" s="486"/>
      <c r="DB32" s="656"/>
      <c r="DD32" s="219"/>
      <c r="DE32" s="220"/>
      <c r="DF32" s="221"/>
      <c r="DG32" s="220"/>
      <c r="DH32" s="222"/>
    </row>
    <row r="33" spans="1:112" s="75" customFormat="1">
      <c r="A33" s="177"/>
      <c r="B33" s="466" t="s">
        <v>367</v>
      </c>
      <c r="C33" s="39"/>
      <c r="D33" s="511"/>
      <c r="E33" s="511"/>
      <c r="F33" s="46"/>
      <c r="G33" s="511"/>
      <c r="H33" s="511"/>
      <c r="I33" s="46"/>
      <c r="J33" s="511"/>
      <c r="K33" s="511"/>
      <c r="L33" s="46"/>
      <c r="M33" s="511"/>
      <c r="N33" s="511"/>
      <c r="O33" s="401"/>
      <c r="P33" s="511"/>
      <c r="Q33" s="395"/>
      <c r="R33" s="39"/>
      <c r="S33" s="511"/>
      <c r="T33" s="511"/>
      <c r="U33" s="46"/>
      <c r="V33" s="511"/>
      <c r="W33" s="511"/>
      <c r="X33" s="46"/>
      <c r="Y33" s="511"/>
      <c r="Z33" s="511"/>
      <c r="AA33" s="46"/>
      <c r="AB33" s="511"/>
      <c r="AC33" s="511"/>
      <c r="AD33" s="678"/>
      <c r="AE33" s="511"/>
      <c r="AF33" s="592"/>
      <c r="AG33" s="39"/>
      <c r="AH33" s="511"/>
      <c r="AI33" s="511"/>
      <c r="AJ33" s="46"/>
      <c r="AK33" s="511"/>
      <c r="AL33" s="511"/>
      <c r="AM33" s="46"/>
      <c r="AN33" s="511"/>
      <c r="AO33" s="511"/>
      <c r="AP33" s="46"/>
      <c r="AQ33" s="511"/>
      <c r="AR33" s="511"/>
      <c r="AS33" s="401"/>
      <c r="AT33" s="511"/>
      <c r="AU33" s="511"/>
      <c r="AV33" s="39"/>
      <c r="AW33" s="511"/>
      <c r="AX33" s="511"/>
      <c r="AY33" s="46"/>
      <c r="AZ33" s="511"/>
      <c r="BA33" s="511"/>
      <c r="BB33" s="46"/>
      <c r="BC33" s="511"/>
      <c r="BD33" s="511"/>
      <c r="BE33" s="46"/>
      <c r="BF33" s="511"/>
      <c r="BG33" s="511"/>
      <c r="BH33" s="401"/>
      <c r="BI33" s="511"/>
      <c r="BJ33" s="395"/>
      <c r="BK33" s="39"/>
      <c r="BL33" s="511"/>
      <c r="BM33" s="511"/>
      <c r="BN33" s="46"/>
      <c r="BO33" s="511"/>
      <c r="BP33" s="511"/>
      <c r="BQ33" s="46"/>
      <c r="BR33" s="511"/>
      <c r="BS33" s="511"/>
      <c r="BT33" s="46"/>
      <c r="BU33" s="511"/>
      <c r="BV33" s="511"/>
      <c r="BW33" s="678"/>
      <c r="BX33" s="511"/>
      <c r="BY33" s="592"/>
      <c r="BZ33" s="39"/>
      <c r="CA33" s="511"/>
      <c r="CB33" s="511"/>
      <c r="CC33" s="46"/>
      <c r="CD33" s="511"/>
      <c r="CE33" s="511"/>
      <c r="CF33" s="46"/>
      <c r="CG33" s="511"/>
      <c r="CH33" s="511"/>
      <c r="CI33" s="46"/>
      <c r="CJ33" s="511"/>
      <c r="CK33" s="511"/>
      <c r="CL33" s="401"/>
      <c r="CM33" s="511"/>
      <c r="CN33" s="511"/>
      <c r="CO33" s="39"/>
      <c r="CP33" s="511"/>
      <c r="CQ33" s="511"/>
      <c r="CR33" s="46"/>
      <c r="CS33" s="511"/>
      <c r="CT33" s="511"/>
      <c r="CU33" s="46"/>
      <c r="CV33" s="511"/>
      <c r="CW33" s="511"/>
      <c r="CX33" s="46"/>
      <c r="CY33" s="511"/>
      <c r="CZ33" s="511"/>
      <c r="DA33" s="401"/>
      <c r="DB33" s="656"/>
      <c r="DD33" s="219"/>
      <c r="DE33" s="220"/>
      <c r="DF33" s="221"/>
      <c r="DG33" s="220"/>
      <c r="DH33" s="222"/>
    </row>
    <row r="34" spans="1:112" s="37" customFormat="1">
      <c r="A34" s="460"/>
      <c r="B34" s="461" t="s">
        <v>358</v>
      </c>
      <c r="C34" s="510"/>
      <c r="D34" s="496"/>
      <c r="E34" s="496"/>
      <c r="F34" s="513"/>
      <c r="G34" s="496"/>
      <c r="H34" s="496"/>
      <c r="I34" s="513"/>
      <c r="J34" s="496"/>
      <c r="K34" s="496"/>
      <c r="L34" s="513"/>
      <c r="M34" s="496"/>
      <c r="N34" s="496"/>
      <c r="O34" s="514"/>
      <c r="P34" s="496"/>
      <c r="Q34" s="465"/>
      <c r="R34" s="510"/>
      <c r="S34" s="496"/>
      <c r="T34" s="496"/>
      <c r="U34" s="513"/>
      <c r="V34" s="496"/>
      <c r="W34" s="496"/>
      <c r="X34" s="513"/>
      <c r="Y34" s="496"/>
      <c r="Z34" s="496"/>
      <c r="AA34" s="513"/>
      <c r="AB34" s="496"/>
      <c r="AC34" s="496"/>
      <c r="AD34" s="514"/>
      <c r="AE34" s="496"/>
      <c r="AF34" s="571"/>
      <c r="AG34" s="510"/>
      <c r="AH34" s="496"/>
      <c r="AI34" s="496"/>
      <c r="AJ34" s="513"/>
      <c r="AK34" s="496"/>
      <c r="AL34" s="496"/>
      <c r="AM34" s="513"/>
      <c r="AN34" s="496"/>
      <c r="AO34" s="496"/>
      <c r="AP34" s="513"/>
      <c r="AQ34" s="496"/>
      <c r="AR34" s="496"/>
      <c r="AS34" s="514"/>
      <c r="AT34" s="496"/>
      <c r="AU34" s="496"/>
      <c r="AV34" s="510"/>
      <c r="AW34" s="496"/>
      <c r="AX34" s="496"/>
      <c r="AY34" s="513"/>
      <c r="AZ34" s="496"/>
      <c r="BA34" s="496"/>
      <c r="BB34" s="513"/>
      <c r="BC34" s="496"/>
      <c r="BD34" s="496"/>
      <c r="BE34" s="513"/>
      <c r="BF34" s="496"/>
      <c r="BG34" s="496"/>
      <c r="BH34" s="514"/>
      <c r="BI34" s="496"/>
      <c r="BJ34" s="465"/>
      <c r="BK34" s="510"/>
      <c r="BL34" s="496"/>
      <c r="BM34" s="496"/>
      <c r="BN34" s="513"/>
      <c r="BO34" s="496"/>
      <c r="BP34" s="496"/>
      <c r="BQ34" s="513"/>
      <c r="BR34" s="496"/>
      <c r="BS34" s="496"/>
      <c r="BT34" s="513"/>
      <c r="BU34" s="496"/>
      <c r="BV34" s="496"/>
      <c r="BW34" s="514"/>
      <c r="BX34" s="496"/>
      <c r="BY34" s="571"/>
      <c r="BZ34" s="510"/>
      <c r="CA34" s="496"/>
      <c r="CB34" s="496"/>
      <c r="CC34" s="513"/>
      <c r="CD34" s="496"/>
      <c r="CE34" s="496"/>
      <c r="CF34" s="513"/>
      <c r="CG34" s="496"/>
      <c r="CH34" s="496"/>
      <c r="CI34" s="513"/>
      <c r="CJ34" s="496"/>
      <c r="CK34" s="496"/>
      <c r="CL34" s="514"/>
      <c r="CM34" s="496"/>
      <c r="CN34" s="496"/>
      <c r="CO34" s="510"/>
      <c r="CP34" s="496"/>
      <c r="CQ34" s="496"/>
      <c r="CR34" s="513"/>
      <c r="CS34" s="496"/>
      <c r="CT34" s="496"/>
      <c r="CU34" s="513"/>
      <c r="CV34" s="496"/>
      <c r="CW34" s="496"/>
      <c r="CX34" s="513"/>
      <c r="CY34" s="496"/>
      <c r="CZ34" s="496"/>
      <c r="DA34" s="514"/>
      <c r="DD34" s="219"/>
      <c r="DE34" s="220"/>
      <c r="DF34" s="221"/>
      <c r="DG34" s="220"/>
      <c r="DH34" s="222"/>
    </row>
    <row r="35" spans="1:112" s="75" customFormat="1" ht="38.25">
      <c r="A35" s="177"/>
      <c r="B35" s="466" t="s">
        <v>368</v>
      </c>
      <c r="C35" s="477"/>
      <c r="D35" s="512"/>
      <c r="E35" s="512"/>
      <c r="F35" s="478"/>
      <c r="G35" s="512"/>
      <c r="H35" s="512"/>
      <c r="I35" s="478"/>
      <c r="J35" s="512"/>
      <c r="K35" s="512"/>
      <c r="L35" s="478"/>
      <c r="M35" s="512"/>
      <c r="N35" s="512"/>
      <c r="O35" s="479"/>
      <c r="P35" s="512"/>
      <c r="Q35" s="488"/>
      <c r="R35" s="477"/>
      <c r="S35" s="512"/>
      <c r="T35" s="512"/>
      <c r="U35" s="478"/>
      <c r="V35" s="512"/>
      <c r="W35" s="512"/>
      <c r="X35" s="478"/>
      <c r="Y35" s="512"/>
      <c r="Z35" s="512"/>
      <c r="AA35" s="478"/>
      <c r="AB35" s="512"/>
      <c r="AC35" s="512"/>
      <c r="AD35" s="679"/>
      <c r="AE35" s="512"/>
      <c r="AF35" s="591"/>
      <c r="AG35" s="477"/>
      <c r="AH35" s="512"/>
      <c r="AI35" s="512"/>
      <c r="AJ35" s="478"/>
      <c r="AK35" s="512"/>
      <c r="AL35" s="512"/>
      <c r="AM35" s="478"/>
      <c r="AN35" s="512"/>
      <c r="AO35" s="512"/>
      <c r="AP35" s="478"/>
      <c r="AQ35" s="512"/>
      <c r="AR35" s="512"/>
      <c r="AS35" s="479"/>
      <c r="AT35" s="512"/>
      <c r="AU35" s="512"/>
      <c r="AV35" s="477"/>
      <c r="AW35" s="512"/>
      <c r="AX35" s="512"/>
      <c r="AY35" s="478"/>
      <c r="AZ35" s="512"/>
      <c r="BA35" s="512"/>
      <c r="BB35" s="478"/>
      <c r="BC35" s="512"/>
      <c r="BD35" s="512"/>
      <c r="BE35" s="478"/>
      <c r="BF35" s="512"/>
      <c r="BG35" s="512"/>
      <c r="BH35" s="479"/>
      <c r="BI35" s="512"/>
      <c r="BJ35" s="488"/>
      <c r="BK35" s="477"/>
      <c r="BL35" s="512"/>
      <c r="BM35" s="512"/>
      <c r="BN35" s="478"/>
      <c r="BO35" s="512"/>
      <c r="BP35" s="512"/>
      <c r="BQ35" s="478"/>
      <c r="BR35" s="512"/>
      <c r="BS35" s="512"/>
      <c r="BT35" s="478"/>
      <c r="BU35" s="512"/>
      <c r="BV35" s="512"/>
      <c r="BW35" s="679"/>
      <c r="BX35" s="512"/>
      <c r="BY35" s="591"/>
      <c r="BZ35" s="477"/>
      <c r="CA35" s="512"/>
      <c r="CB35" s="512"/>
      <c r="CC35" s="478"/>
      <c r="CD35" s="512"/>
      <c r="CE35" s="512"/>
      <c r="CF35" s="478"/>
      <c r="CG35" s="512"/>
      <c r="CH35" s="512"/>
      <c r="CI35" s="478"/>
      <c r="CJ35" s="512"/>
      <c r="CK35" s="512"/>
      <c r="CL35" s="479"/>
      <c r="CM35" s="512"/>
      <c r="CN35" s="512"/>
      <c r="CO35" s="477"/>
      <c r="CP35" s="512"/>
      <c r="CQ35" s="512"/>
      <c r="CR35" s="478"/>
      <c r="CS35" s="512"/>
      <c r="CT35" s="512"/>
      <c r="CU35" s="478"/>
      <c r="CV35" s="512"/>
      <c r="CW35" s="512"/>
      <c r="CX35" s="478"/>
      <c r="CY35" s="512"/>
      <c r="CZ35" s="512"/>
      <c r="DA35" s="479"/>
      <c r="DB35" s="656"/>
      <c r="DD35" s="219"/>
      <c r="DE35" s="220"/>
      <c r="DF35" s="221"/>
      <c r="DG35" s="220"/>
      <c r="DH35" s="222"/>
    </row>
    <row r="36" spans="1:112" s="75" customFormat="1">
      <c r="A36" s="177" t="s">
        <v>25</v>
      </c>
      <c r="B36" s="466" t="s">
        <v>369</v>
      </c>
      <c r="C36" s="477"/>
      <c r="D36" s="648" t="str">
        <f>IF(ISBLANK(C36),"",IF(ISNUMBER(SEARCH("NOT MET",C36)),"NOT MET","MET"))</f>
        <v/>
      </c>
      <c r="E36" s="512"/>
      <c r="F36" s="478"/>
      <c r="G36" s="648" t="str">
        <f>IF(ISBLANK(F36),"",IF(ISNUMBER(SEARCH("NOT MET",F36)),"NOT MET","MET"))</f>
        <v/>
      </c>
      <c r="H36" s="512"/>
      <c r="I36" s="478"/>
      <c r="J36" s="648" t="str">
        <f>IF(ISBLANK(I36),"",IF(ISNUMBER(SEARCH("NOT MET",I36)),"NOT MET","MET"))</f>
        <v/>
      </c>
      <c r="K36" s="512"/>
      <c r="L36" s="478"/>
      <c r="M36" s="648" t="str">
        <f>IF(ISBLANK(L36),"",IF(ISNUMBER(SEARCH("NOT MET",L36)),"NOT MET","MET"))</f>
        <v/>
      </c>
      <c r="N36" s="512"/>
      <c r="O36" s="479"/>
      <c r="P36" s="648" t="str">
        <f>IF(ISBLANK(O36),"",IF(ISNUMBER(SEARCH("NOT MET",O36)),"NOT MET","MET"))</f>
        <v/>
      </c>
      <c r="Q36" s="488"/>
      <c r="R36" s="477"/>
      <c r="S36" s="648" t="str">
        <f>IF(ISBLANK(R36),"",IF(ISNUMBER(SEARCH("NOT MET",R36)),"NOT MET","MET"))</f>
        <v/>
      </c>
      <c r="T36" s="512"/>
      <c r="U36" s="478"/>
      <c r="V36" s="648" t="str">
        <f>IF(ISBLANK(U36),"",IF(ISNUMBER(SEARCH("NOT MET",U36)),"NOT MET","MET"))</f>
        <v/>
      </c>
      <c r="W36" s="512"/>
      <c r="X36" s="478"/>
      <c r="Y36" s="648" t="str">
        <f>IF(ISBLANK(X36),"",IF(ISNUMBER(SEARCH("NOT MET",X36)),"NOT MET","MET"))</f>
        <v/>
      </c>
      <c r="Z36" s="512"/>
      <c r="AA36" s="478"/>
      <c r="AB36" s="648" t="str">
        <f>IF(ISBLANK(AA36),"",IF(ISNUMBER(SEARCH("NOT MET",AA36)),"NOT MET","MET"))</f>
        <v/>
      </c>
      <c r="AC36" s="512"/>
      <c r="AD36" s="679"/>
      <c r="AE36" s="648" t="str">
        <f>IF(ISBLANK(AD36),"",IF(ISNUMBER(SEARCH("NOT MET",AD36)),"NOT MET","MET"))</f>
        <v/>
      </c>
      <c r="AF36" s="591"/>
      <c r="AG36" s="477"/>
      <c r="AH36" s="648" t="str">
        <f>IF(ISBLANK(AG36),"",IF(ISNUMBER(SEARCH("NOT MET",AG36)),"NOT MET","MET"))</f>
        <v/>
      </c>
      <c r="AI36" s="512"/>
      <c r="AJ36" s="478"/>
      <c r="AK36" s="648" t="str">
        <f>IF(ISBLANK(AJ36),"",IF(ISNUMBER(SEARCH("NOT MET",AJ36)),"NOT MET","MET"))</f>
        <v/>
      </c>
      <c r="AL36" s="512"/>
      <c r="AM36" s="478"/>
      <c r="AN36" s="648" t="str">
        <f>IF(ISBLANK(AM36),"",IF(ISNUMBER(SEARCH("NOT MET",AM36)),"NOT MET","MET"))</f>
        <v/>
      </c>
      <c r="AO36" s="512"/>
      <c r="AP36" s="478"/>
      <c r="AQ36" s="648" t="str">
        <f>IF(ISBLANK(AP36),"",IF(ISNUMBER(SEARCH("NOT MET",AP36)),"NOT MET","MET"))</f>
        <v/>
      </c>
      <c r="AR36" s="512"/>
      <c r="AS36" s="479"/>
      <c r="AT36" s="648" t="str">
        <f>IF(ISBLANK(AS36),"",IF(ISNUMBER(SEARCH("NOT MET",AS36)),"NOT MET","MET"))</f>
        <v/>
      </c>
      <c r="AU36" s="512"/>
      <c r="AV36" s="477"/>
      <c r="AW36" s="648" t="str">
        <f>IF(ISBLANK(AV36),"",IF(ISNUMBER(SEARCH("NOT MET",AV36)),"NOT MET","MET"))</f>
        <v/>
      </c>
      <c r="AX36" s="512"/>
      <c r="AY36" s="478"/>
      <c r="AZ36" s="648" t="str">
        <f>IF(ISBLANK(AY36),"",IF(ISNUMBER(SEARCH("NOT MET",AY36)),"NOT MET","MET"))</f>
        <v/>
      </c>
      <c r="BA36" s="512"/>
      <c r="BB36" s="478"/>
      <c r="BC36" s="648" t="str">
        <f>IF(ISBLANK(BB36),"",IF(ISNUMBER(SEARCH("NOT MET",BB36)),"NOT MET","MET"))</f>
        <v/>
      </c>
      <c r="BD36" s="512"/>
      <c r="BE36" s="478"/>
      <c r="BF36" s="648" t="str">
        <f>IF(ISBLANK(BE36),"",IF(ISNUMBER(SEARCH("NOT MET",BE36)),"NOT MET","MET"))</f>
        <v/>
      </c>
      <c r="BG36" s="512"/>
      <c r="BH36" s="479"/>
      <c r="BI36" s="648" t="str">
        <f>IF(ISBLANK(BH36),"",IF(ISNUMBER(SEARCH("NOT MET",BH36)),"NOT MET","MET"))</f>
        <v/>
      </c>
      <c r="BJ36" s="488"/>
      <c r="BK36" s="477"/>
      <c r="BL36" s="648" t="str">
        <f>IF(ISBLANK(BK36),"",IF(ISNUMBER(SEARCH("NOT MET",BK36)),"NOT MET","MET"))</f>
        <v/>
      </c>
      <c r="BM36" s="512"/>
      <c r="BN36" s="478"/>
      <c r="BO36" s="648" t="str">
        <f>IF(ISBLANK(BN36),"",IF(ISNUMBER(SEARCH("NOT MET",BN36)),"NOT MET","MET"))</f>
        <v/>
      </c>
      <c r="BP36" s="512"/>
      <c r="BQ36" s="478"/>
      <c r="BR36" s="648" t="str">
        <f>IF(ISBLANK(BQ36),"",IF(ISNUMBER(SEARCH("NOT MET",BQ36)),"NOT MET","MET"))</f>
        <v/>
      </c>
      <c r="BS36" s="512"/>
      <c r="BT36" s="478"/>
      <c r="BU36" s="648" t="str">
        <f>IF(ISBLANK(BT36),"",IF(ISNUMBER(SEARCH("NOT MET",BT36)),"NOT MET","MET"))</f>
        <v/>
      </c>
      <c r="BV36" s="512"/>
      <c r="BW36" s="679"/>
      <c r="BX36" s="648" t="str">
        <f>IF(ISBLANK(BW36),"",IF(ISNUMBER(SEARCH("NOT MET",BW36)),"NOT MET","MET"))</f>
        <v/>
      </c>
      <c r="BY36" s="591"/>
      <c r="BZ36" s="477"/>
      <c r="CA36" s="648" t="str">
        <f>IF(ISBLANK(BZ36),"",IF(ISNUMBER(SEARCH("NOT MET",BZ36)),"NOT MET","MET"))</f>
        <v/>
      </c>
      <c r="CB36" s="512"/>
      <c r="CC36" s="478"/>
      <c r="CD36" s="648" t="str">
        <f>IF(ISBLANK(CC36),"",IF(ISNUMBER(SEARCH("NOT MET",CC36)),"NOT MET","MET"))</f>
        <v/>
      </c>
      <c r="CE36" s="512"/>
      <c r="CF36" s="478"/>
      <c r="CG36" s="648" t="str">
        <f>IF(ISBLANK(CF36),"",IF(ISNUMBER(SEARCH("NOT MET",CF36)),"NOT MET","MET"))</f>
        <v/>
      </c>
      <c r="CH36" s="512"/>
      <c r="CI36" s="478"/>
      <c r="CJ36" s="648" t="str">
        <f>IF(ISBLANK(CI36),"",IF(ISNUMBER(SEARCH("NOT MET",CI36)),"NOT MET","MET"))</f>
        <v/>
      </c>
      <c r="CK36" s="512"/>
      <c r="CL36" s="479"/>
      <c r="CM36" s="648" t="str">
        <f>IF(ISBLANK(CL36),"",IF(ISNUMBER(SEARCH("NOT MET",CL36)),"NOT MET","MET"))</f>
        <v/>
      </c>
      <c r="CN36" s="512"/>
      <c r="CO36" s="477"/>
      <c r="CP36" s="648" t="str">
        <f>IF(ISBLANK(CO36),"",IF(ISNUMBER(SEARCH("NOT MET",CO36)),"NOT MET","MET"))</f>
        <v/>
      </c>
      <c r="CQ36" s="512"/>
      <c r="CR36" s="478"/>
      <c r="CS36" s="648" t="str">
        <f>IF(ISBLANK(CR36),"",IF(ISNUMBER(SEARCH("NOT MET",CR36)),"NOT MET","MET"))</f>
        <v/>
      </c>
      <c r="CT36" s="512"/>
      <c r="CU36" s="478"/>
      <c r="CV36" s="648" t="str">
        <f>IF(ISBLANK(CU36),"",IF(ISNUMBER(SEARCH("NOT MET",CU36)),"NOT MET","MET"))</f>
        <v/>
      </c>
      <c r="CW36" s="512"/>
      <c r="CX36" s="478"/>
      <c r="CY36" s="648" t="str">
        <f>IF(ISBLANK(CX36),"",IF(ISNUMBER(SEARCH("NOT MET",CX36)),"NOT MET","MET"))</f>
        <v/>
      </c>
      <c r="CZ36" s="512"/>
      <c r="DA36" s="479"/>
      <c r="DB36" s="649" t="str">
        <f>IF(ISBLANK(DA36),"",IF(ISNUMBER(SEARCH("NOT MET",DA36)),"NOT MET","MET"))</f>
        <v/>
      </c>
      <c r="DC36" s="655"/>
      <c r="DD36" s="47">
        <f>COUNTIF(C36:DA36,"=Met")</f>
        <v>0</v>
      </c>
      <c r="DE36" s="48">
        <f t="shared" si="1"/>
        <v>0</v>
      </c>
      <c r="DF36" s="42">
        <f>COUNTIF(C36:DA36,"=Not Met")</f>
        <v>0</v>
      </c>
      <c r="DG36" s="48">
        <f t="shared" si="2"/>
        <v>0</v>
      </c>
      <c r="DH36" s="49">
        <f>COUNTIF(C36:DA36,"=N/A")</f>
        <v>0</v>
      </c>
    </row>
    <row r="37" spans="1:112" s="37" customFormat="1">
      <c r="A37" s="460"/>
      <c r="B37" s="461" t="s">
        <v>358</v>
      </c>
      <c r="C37" s="510"/>
      <c r="D37" s="496"/>
      <c r="E37" s="496"/>
      <c r="F37" s="513"/>
      <c r="G37" s="464"/>
      <c r="H37" s="464"/>
      <c r="I37" s="513"/>
      <c r="J37" s="464"/>
      <c r="K37" s="464"/>
      <c r="L37" s="513"/>
      <c r="M37" s="537"/>
      <c r="N37" s="537"/>
      <c r="O37" s="514"/>
      <c r="P37" s="496"/>
      <c r="Q37" s="541"/>
      <c r="R37" s="510"/>
      <c r="S37" s="496"/>
      <c r="T37" s="496"/>
      <c r="U37" s="513"/>
      <c r="V37" s="464"/>
      <c r="W37" s="464"/>
      <c r="X37" s="513"/>
      <c r="Y37" s="464"/>
      <c r="Z37" s="464"/>
      <c r="AA37" s="513"/>
      <c r="AB37" s="537"/>
      <c r="AC37" s="464"/>
      <c r="AD37" s="514"/>
      <c r="AE37" s="496"/>
      <c r="AF37" s="465"/>
      <c r="AG37" s="510"/>
      <c r="AH37" s="496"/>
      <c r="AI37" s="496"/>
      <c r="AJ37" s="513"/>
      <c r="AK37" s="464"/>
      <c r="AL37" s="464"/>
      <c r="AM37" s="513"/>
      <c r="AN37" s="464"/>
      <c r="AO37" s="464"/>
      <c r="AP37" s="513"/>
      <c r="AQ37" s="464"/>
      <c r="AR37" s="464"/>
      <c r="AS37" s="514"/>
      <c r="AT37" s="496"/>
      <c r="AU37" s="465"/>
      <c r="AV37" s="510"/>
      <c r="AW37" s="496"/>
      <c r="AX37" s="496"/>
      <c r="AY37" s="513"/>
      <c r="AZ37" s="464"/>
      <c r="BA37" s="464"/>
      <c r="BB37" s="513"/>
      <c r="BC37" s="464"/>
      <c r="BD37" s="464"/>
      <c r="BE37" s="513"/>
      <c r="BF37" s="537"/>
      <c r="BG37" s="537"/>
      <c r="BH37" s="514"/>
      <c r="BI37" s="496"/>
      <c r="BJ37" s="541"/>
      <c r="BK37" s="510"/>
      <c r="BL37" s="496"/>
      <c r="BM37" s="496"/>
      <c r="BN37" s="513"/>
      <c r="BO37" s="464"/>
      <c r="BP37" s="464"/>
      <c r="BQ37" s="513"/>
      <c r="BR37" s="464"/>
      <c r="BS37" s="464"/>
      <c r="BT37" s="513"/>
      <c r="BU37" s="537"/>
      <c r="BV37" s="464"/>
      <c r="BW37" s="514"/>
      <c r="BX37" s="496"/>
      <c r="BY37" s="465"/>
      <c r="BZ37" s="510"/>
      <c r="CA37" s="496"/>
      <c r="CB37" s="496"/>
      <c r="CC37" s="513"/>
      <c r="CD37" s="464"/>
      <c r="CE37" s="464"/>
      <c r="CF37" s="513"/>
      <c r="CG37" s="464"/>
      <c r="CH37" s="464"/>
      <c r="CI37" s="513"/>
      <c r="CJ37" s="464"/>
      <c r="CK37" s="464"/>
      <c r="CL37" s="514"/>
      <c r="CM37" s="496"/>
      <c r="CN37" s="465"/>
      <c r="CO37" s="510"/>
      <c r="CP37" s="496"/>
      <c r="CQ37" s="496"/>
      <c r="CR37" s="513"/>
      <c r="CS37" s="464"/>
      <c r="CT37" s="464"/>
      <c r="CU37" s="513"/>
      <c r="CV37" s="464"/>
      <c r="CW37" s="464"/>
      <c r="CX37" s="513"/>
      <c r="CY37" s="464"/>
      <c r="CZ37" s="464"/>
      <c r="DA37" s="514"/>
      <c r="DD37" s="219"/>
      <c r="DE37" s="220"/>
      <c r="DF37" s="221"/>
      <c r="DG37" s="220"/>
      <c r="DH37" s="222"/>
    </row>
    <row r="38" spans="1:112" s="75" customFormat="1">
      <c r="A38" s="177" t="s">
        <v>26</v>
      </c>
      <c r="B38" s="490" t="s">
        <v>405</v>
      </c>
      <c r="C38" s="483"/>
      <c r="D38" s="498"/>
      <c r="E38" s="498"/>
      <c r="F38" s="484"/>
      <c r="G38" s="484"/>
      <c r="H38" s="484"/>
      <c r="I38" s="484"/>
      <c r="J38" s="484"/>
      <c r="K38" s="484"/>
      <c r="L38" s="484"/>
      <c r="M38" s="485"/>
      <c r="N38" s="485"/>
      <c r="O38" s="486"/>
      <c r="P38" s="498"/>
      <c r="Q38" s="540"/>
      <c r="R38" s="483"/>
      <c r="S38" s="498"/>
      <c r="T38" s="498"/>
      <c r="U38" s="484"/>
      <c r="V38" s="484"/>
      <c r="W38" s="484"/>
      <c r="X38" s="484"/>
      <c r="Y38" s="484"/>
      <c r="Z38" s="484"/>
      <c r="AA38" s="484"/>
      <c r="AB38" s="556"/>
      <c r="AC38" s="557"/>
      <c r="AD38" s="680"/>
      <c r="AE38" s="580"/>
      <c r="AF38" s="558"/>
      <c r="AG38" s="483"/>
      <c r="AH38" s="498"/>
      <c r="AI38" s="498"/>
      <c r="AJ38" s="484"/>
      <c r="AK38" s="484"/>
      <c r="AL38" s="484"/>
      <c r="AM38" s="484"/>
      <c r="AN38" s="484"/>
      <c r="AO38" s="484"/>
      <c r="AP38" s="484"/>
      <c r="AQ38" s="484"/>
      <c r="AR38" s="484"/>
      <c r="AS38" s="486"/>
      <c r="AT38" s="498"/>
      <c r="AU38" s="486"/>
      <c r="AV38" s="483"/>
      <c r="AW38" s="498"/>
      <c r="AX38" s="498"/>
      <c r="AY38" s="484"/>
      <c r="AZ38" s="484"/>
      <c r="BA38" s="484"/>
      <c r="BB38" s="484"/>
      <c r="BC38" s="484"/>
      <c r="BD38" s="484"/>
      <c r="BE38" s="484"/>
      <c r="BF38" s="485"/>
      <c r="BG38" s="485"/>
      <c r="BH38" s="486"/>
      <c r="BI38" s="498"/>
      <c r="BJ38" s="540"/>
      <c r="BK38" s="483"/>
      <c r="BL38" s="498"/>
      <c r="BM38" s="498"/>
      <c r="BN38" s="484"/>
      <c r="BO38" s="484"/>
      <c r="BP38" s="484"/>
      <c r="BQ38" s="484"/>
      <c r="BR38" s="484"/>
      <c r="BS38" s="484"/>
      <c r="BT38" s="484"/>
      <c r="BU38" s="556"/>
      <c r="BV38" s="557"/>
      <c r="BW38" s="680"/>
      <c r="BX38" s="580"/>
      <c r="BY38" s="558"/>
      <c r="BZ38" s="483"/>
      <c r="CA38" s="498"/>
      <c r="CB38" s="498"/>
      <c r="CC38" s="484"/>
      <c r="CD38" s="484"/>
      <c r="CE38" s="484"/>
      <c r="CF38" s="484"/>
      <c r="CG38" s="484"/>
      <c r="CH38" s="484"/>
      <c r="CI38" s="484"/>
      <c r="CJ38" s="484"/>
      <c r="CK38" s="484"/>
      <c r="CL38" s="486"/>
      <c r="CM38" s="498"/>
      <c r="CN38" s="486"/>
      <c r="CO38" s="483"/>
      <c r="CP38" s="498"/>
      <c r="CQ38" s="498"/>
      <c r="CR38" s="484"/>
      <c r="CS38" s="484"/>
      <c r="CT38" s="484"/>
      <c r="CU38" s="484"/>
      <c r="CV38" s="484"/>
      <c r="CW38" s="484"/>
      <c r="CX38" s="484"/>
      <c r="CY38" s="484"/>
      <c r="CZ38" s="484"/>
      <c r="DA38" s="486"/>
      <c r="DB38" s="656"/>
      <c r="DD38" s="219"/>
      <c r="DE38" s="220"/>
      <c r="DF38" s="221"/>
      <c r="DG38" s="220"/>
      <c r="DH38" s="222"/>
    </row>
    <row r="39" spans="1:112" s="37" customFormat="1" ht="38.25">
      <c r="A39" s="38"/>
      <c r="B39" s="489" t="s">
        <v>377</v>
      </c>
      <c r="C39" s="471"/>
      <c r="D39" s="499" t="str">
        <f>IF(C39="Yes",ROW(),"")</f>
        <v/>
      </c>
      <c r="E39" s="499" t="str">
        <f t="shared" ref="E39:E46" si="3">IF(D39="","",RANK(D39,D$39:D$46,-1))</f>
        <v/>
      </c>
      <c r="F39" s="472"/>
      <c r="G39" s="499" t="str">
        <f>IF(F39="Yes",ROW(),"")</f>
        <v/>
      </c>
      <c r="H39" s="499" t="str">
        <f t="shared" ref="H39:H46" si="4">IF(G39="","",RANK(G39,G$39:G$46,-1))</f>
        <v/>
      </c>
      <c r="I39" s="472"/>
      <c r="J39" s="499" t="str">
        <f>IF(I39="Yes",ROW(),"")</f>
        <v/>
      </c>
      <c r="K39" s="499" t="str">
        <f t="shared" ref="K39:K46" si="5">IF(J39="","",RANK(J39,J$39:J$46,-1))</f>
        <v/>
      </c>
      <c r="L39" s="472"/>
      <c r="M39" s="499" t="str">
        <f>IF(L39="Yes",ROW(),"")</f>
        <v/>
      </c>
      <c r="N39" s="499" t="str">
        <f t="shared" ref="N39:N46" si="6">IF(M39="","",RANK(M39,M$39:M$46,-1))</f>
        <v/>
      </c>
      <c r="O39" s="473"/>
      <c r="P39" s="497" t="str">
        <f>IF(O39="Yes",ROW(),"")</f>
        <v/>
      </c>
      <c r="Q39" s="499" t="str">
        <f t="shared" ref="Q39:Q46" si="7">IF(P39="","",RANK(P39,P$39:P$46,-1))</f>
        <v/>
      </c>
      <c r="R39" s="471"/>
      <c r="S39" s="462" t="str">
        <f>IF(R39="Yes",ROW(),"")</f>
        <v/>
      </c>
      <c r="T39" s="499" t="str">
        <f t="shared" ref="T39:T46" si="8">IF(S39="","",RANK(S39,S$39:S$46,-1))</f>
        <v/>
      </c>
      <c r="U39" s="472"/>
      <c r="V39" s="462" t="str">
        <f>IF(U39="Yes",ROW(),"")</f>
        <v/>
      </c>
      <c r="W39" s="499" t="str">
        <f t="shared" ref="W39:W46" si="9">IF(V39="","",RANK(V39,V$39:V$46,-1))</f>
        <v/>
      </c>
      <c r="X39" s="472"/>
      <c r="Y39" s="462" t="str">
        <f>IF(X39="Yes",ROW(),"")</f>
        <v/>
      </c>
      <c r="Z39" s="499" t="str">
        <f t="shared" ref="Z39:Z46" si="10">IF(Y39="","",RANK(Y39,Y$39:Y$46,-1))</f>
        <v/>
      </c>
      <c r="AA39" s="472"/>
      <c r="AB39" s="462" t="str">
        <f>IF(AA39="Yes",ROW(),"")</f>
        <v/>
      </c>
      <c r="AC39" s="499" t="str">
        <f t="shared" ref="AC39:AC46" si="11">IF(AB39="","",RANK(AB39,AB$39:AB$46,-1))</f>
        <v/>
      </c>
      <c r="AD39" s="681"/>
      <c r="AE39" s="497" t="str">
        <f>IF(AD39="Yes",ROW(),"")</f>
        <v/>
      </c>
      <c r="AF39" s="499" t="str">
        <f t="shared" ref="AF39:AF46" si="12">IF(AE39="","",RANK(AE39,AE$39:AE$46,-1))</f>
        <v/>
      </c>
      <c r="AG39" s="471"/>
      <c r="AH39" s="462" t="str">
        <f>IF(AG39="Yes",ROW(),"")</f>
        <v/>
      </c>
      <c r="AI39" s="499" t="str">
        <f t="shared" ref="AI39:AI46" si="13">IF(AH39="","",RANK(AH39,AH$39:AH$46,-1))</f>
        <v/>
      </c>
      <c r="AJ39" s="548"/>
      <c r="AK39" s="462" t="str">
        <f>IF(AJ39="Yes",ROW(),"")</f>
        <v/>
      </c>
      <c r="AL39" s="499" t="str">
        <f t="shared" ref="AL39:AL46" si="14">IF(AK39="","",RANK(AK39,AK$39:AK$46,-1))</f>
        <v/>
      </c>
      <c r="AM39" s="472"/>
      <c r="AN39" s="462" t="str">
        <f>IF(AM39="Yes",ROW(),"")</f>
        <v/>
      </c>
      <c r="AO39" s="499" t="str">
        <f t="shared" ref="AO39:AO46" si="15">IF(AN39="","",RANK(AN39,AN$39:AN$46,-1))</f>
        <v/>
      </c>
      <c r="AP39" s="472"/>
      <c r="AQ39" s="462" t="str">
        <f>IF(AP39="Yes",ROW(),"")</f>
        <v/>
      </c>
      <c r="AR39" s="499" t="str">
        <f t="shared" ref="AR39:AR46" si="16">IF(AQ39="","",RANK(AQ39,AQ$39:AQ$46,-1))</f>
        <v/>
      </c>
      <c r="AS39" s="473"/>
      <c r="AT39" s="497" t="str">
        <f>IF(AS39="Yes",ROW(),"")</f>
        <v/>
      </c>
      <c r="AU39" s="499" t="str">
        <f t="shared" ref="AU39:AU46" si="17">IF(AT39="","",RANK(AT39,AT$39:AT$46,-1))</f>
        <v/>
      </c>
      <c r="AV39" s="471"/>
      <c r="AW39" s="499" t="str">
        <f>IF(AV39="Yes",ROW(),"")</f>
        <v/>
      </c>
      <c r="AX39" s="499" t="str">
        <f t="shared" ref="AX39:AX46" si="18">IF(AW39="","",RANK(AW39,AW$39:AW$46,-1))</f>
        <v/>
      </c>
      <c r="AY39" s="472"/>
      <c r="AZ39" s="499" t="str">
        <f>IF(AY39="Yes",ROW(),"")</f>
        <v/>
      </c>
      <c r="BA39" s="499" t="str">
        <f t="shared" ref="BA39:BA46" si="19">IF(AZ39="","",RANK(AZ39,AZ$39:AZ$46,-1))</f>
        <v/>
      </c>
      <c r="BB39" s="472"/>
      <c r="BC39" s="499" t="str">
        <f>IF(BB39="Yes",ROW(),"")</f>
        <v/>
      </c>
      <c r="BD39" s="499" t="str">
        <f t="shared" ref="BD39:BD46" si="20">IF(BC39="","",RANK(BC39,BC$39:BC$46,-1))</f>
        <v/>
      </c>
      <c r="BE39" s="472"/>
      <c r="BF39" s="499" t="str">
        <f>IF(BE39="Yes",ROW(),"")</f>
        <v/>
      </c>
      <c r="BG39" s="499" t="str">
        <f t="shared" ref="BG39:BG46" si="21">IF(BF39="","",RANK(BF39,BF$39:BF$46,-1))</f>
        <v/>
      </c>
      <c r="BH39" s="473"/>
      <c r="BI39" s="497" t="str">
        <f>IF(BH39="Yes",ROW(),"")</f>
        <v/>
      </c>
      <c r="BJ39" s="499" t="str">
        <f t="shared" ref="BJ39:BJ46" si="22">IF(BI39="","",RANK(BI39,BI$39:BI$46,-1))</f>
        <v/>
      </c>
      <c r="BK39" s="471"/>
      <c r="BL39" s="462" t="str">
        <f>IF(BK39="Yes",ROW(),"")</f>
        <v/>
      </c>
      <c r="BM39" s="499" t="str">
        <f t="shared" ref="BM39:BM46" si="23">IF(BL39="","",RANK(BL39,BL$39:BL$46,-1))</f>
        <v/>
      </c>
      <c r="BN39" s="472"/>
      <c r="BO39" s="462" t="str">
        <f>IF(BN39="Yes",ROW(),"")</f>
        <v/>
      </c>
      <c r="BP39" s="499" t="str">
        <f t="shared" ref="BP39:BP46" si="24">IF(BO39="","",RANK(BO39,BO$39:BO$46,-1))</f>
        <v/>
      </c>
      <c r="BQ39" s="472"/>
      <c r="BR39" s="462" t="str">
        <f>IF(BQ39="Yes",ROW(),"")</f>
        <v/>
      </c>
      <c r="BS39" s="499" t="str">
        <f t="shared" ref="BS39:BS46" si="25">IF(BR39="","",RANK(BR39,BR$39:BR$46,-1))</f>
        <v/>
      </c>
      <c r="BT39" s="472"/>
      <c r="BU39" s="462" t="str">
        <f>IF(BT39="Yes",ROW(),"")</f>
        <v/>
      </c>
      <c r="BV39" s="499" t="str">
        <f t="shared" ref="BV39:BV46" si="26">IF(BU39="","",RANK(BU39,BU$39:BU$46,-1))</f>
        <v/>
      </c>
      <c r="BW39" s="681"/>
      <c r="BX39" s="497" t="str">
        <f>IF(BW39="Yes",ROW(),"")</f>
        <v/>
      </c>
      <c r="BY39" s="499" t="str">
        <f t="shared" ref="BY39:BY46" si="27">IF(BX39="","",RANK(BX39,BX$39:BX$46,-1))</f>
        <v/>
      </c>
      <c r="BZ39" s="471"/>
      <c r="CA39" s="462" t="str">
        <f>IF(BZ39="Yes",ROW(),"")</f>
        <v/>
      </c>
      <c r="CB39" s="499" t="str">
        <f t="shared" ref="CB39:CB46" si="28">IF(CA39="","",RANK(CA39,CA$39:CA$46,-1))</f>
        <v/>
      </c>
      <c r="CC39" s="548"/>
      <c r="CD39" s="462" t="str">
        <f>IF(CC39="Yes",ROW(),"")</f>
        <v/>
      </c>
      <c r="CE39" s="499" t="str">
        <f t="shared" ref="CE39:CE46" si="29">IF(CD39="","",RANK(CD39,CD$39:CD$46,-1))</f>
        <v/>
      </c>
      <c r="CF39" s="472"/>
      <c r="CG39" s="462" t="str">
        <f>IF(CF39="Yes",ROW(),"")</f>
        <v/>
      </c>
      <c r="CH39" s="499" t="str">
        <f t="shared" ref="CH39:CH46" si="30">IF(CG39="","",RANK(CG39,CG$39:CG$46,-1))</f>
        <v/>
      </c>
      <c r="CI39" s="472"/>
      <c r="CJ39" s="462" t="str">
        <f>IF(CI39="Yes",ROW(),"")</f>
        <v/>
      </c>
      <c r="CK39" s="499" t="str">
        <f t="shared" ref="CK39:CK46" si="31">IF(CJ39="","",RANK(CJ39,CJ$39:CJ$46,-1))</f>
        <v/>
      </c>
      <c r="CL39" s="473"/>
      <c r="CM39" s="497" t="str">
        <f>IF(CL39="Yes",ROW(),"")</f>
        <v/>
      </c>
      <c r="CN39" s="499" t="str">
        <f t="shared" ref="CN39:CN46" si="32">IF(CM39="","",RANK(CM39,CM$39:CM$46,-1))</f>
        <v/>
      </c>
      <c r="CO39" s="471"/>
      <c r="CP39" s="462" t="str">
        <f>IF(CO39="Yes",ROW(),"")</f>
        <v/>
      </c>
      <c r="CQ39" s="499" t="str">
        <f t="shared" ref="CQ39:CQ46" si="33">IF(CP39="","",RANK(CP39,CP$39:CP$46,-1))</f>
        <v/>
      </c>
      <c r="CR39" s="472"/>
      <c r="CS39" s="462" t="str">
        <f>IF(CR39="Yes",ROW(),"")</f>
        <v/>
      </c>
      <c r="CT39" s="499" t="str">
        <f t="shared" ref="CT39:CT46" si="34">IF(CS39="","",RANK(CS39,CS$39:CS$46,-1))</f>
        <v/>
      </c>
      <c r="CU39" s="472"/>
      <c r="CV39" s="462" t="str">
        <f>IF(CU39="Yes",ROW(),"")</f>
        <v/>
      </c>
      <c r="CW39" s="499" t="str">
        <f t="shared" ref="CW39:CW46" si="35">IF(CV39="","",RANK(CV39,CV$39:CV$46,-1))</f>
        <v/>
      </c>
      <c r="CX39" s="472"/>
      <c r="CY39" s="462" t="str">
        <f>IF(CX39="Yes",ROW(),"")</f>
        <v/>
      </c>
      <c r="CZ39" s="499" t="str">
        <f t="shared" ref="CZ39:CZ46" si="36">IF(CY39="","",RANK(CY39,CY$39:CY$46,-1))</f>
        <v/>
      </c>
      <c r="DA39" s="473"/>
      <c r="DB39" s="572" t="str">
        <f>IF(DA39="Yes",ROW(),"")</f>
        <v/>
      </c>
      <c r="DC39" s="573" t="str">
        <f t="shared" ref="DC39:DC46" si="37">IF(DB39="","",RANK(DB39,DB$39:DB$46,-1))</f>
        <v/>
      </c>
      <c r="DD39" s="219"/>
      <c r="DE39" s="220"/>
      <c r="DF39" s="221"/>
      <c r="DG39" s="220"/>
      <c r="DH39" s="222"/>
    </row>
    <row r="40" spans="1:112" s="37" customFormat="1" ht="38.25">
      <c r="A40" s="38"/>
      <c r="B40" s="489" t="s">
        <v>378</v>
      </c>
      <c r="C40" s="471"/>
      <c r="D40" s="499" t="str">
        <f t="shared" ref="D40:D47" si="38">IF(C40="Yes",ROW(),"")</f>
        <v/>
      </c>
      <c r="E40" s="499" t="str">
        <f t="shared" si="3"/>
        <v/>
      </c>
      <c r="F40" s="472"/>
      <c r="G40" s="499" t="str">
        <f t="shared" ref="G40:G46" si="39">IF(F40="Yes",ROW(),"")</f>
        <v/>
      </c>
      <c r="H40" s="499" t="str">
        <f t="shared" si="4"/>
        <v/>
      </c>
      <c r="I40" s="472"/>
      <c r="J40" s="499" t="str">
        <f t="shared" ref="J40:J46" si="40">IF(I40="Yes",ROW(),"")</f>
        <v/>
      </c>
      <c r="K40" s="499" t="str">
        <f t="shared" si="5"/>
        <v/>
      </c>
      <c r="L40" s="472"/>
      <c r="M40" s="499" t="str">
        <f t="shared" ref="M40:M46" si="41">IF(L40="Yes",ROW(),"")</f>
        <v/>
      </c>
      <c r="N40" s="499" t="str">
        <f t="shared" si="6"/>
        <v/>
      </c>
      <c r="O40" s="473"/>
      <c r="P40" s="499" t="str">
        <f t="shared" ref="P40:P46" si="42">IF(O40="Yes",ROW(),"")</f>
        <v/>
      </c>
      <c r="Q40" s="499" t="str">
        <f t="shared" si="7"/>
        <v/>
      </c>
      <c r="R40" s="471"/>
      <c r="S40" s="492" t="str">
        <f t="shared" ref="S40" si="43">IF(R40="Yes",ROW(),"")</f>
        <v/>
      </c>
      <c r="T40" s="499" t="str">
        <f t="shared" si="8"/>
        <v/>
      </c>
      <c r="U40" s="472"/>
      <c r="V40" s="492" t="str">
        <f t="shared" ref="V40" si="44">IF(U40="Yes",ROW(),"")</f>
        <v/>
      </c>
      <c r="W40" s="499" t="str">
        <f t="shared" si="9"/>
        <v/>
      </c>
      <c r="X40" s="472"/>
      <c r="Y40" s="492" t="str">
        <f t="shared" ref="Y40" si="45">IF(X40="Yes",ROW(),"")</f>
        <v/>
      </c>
      <c r="Z40" s="499" t="str">
        <f t="shared" si="10"/>
        <v/>
      </c>
      <c r="AA40" s="472"/>
      <c r="AB40" s="492" t="str">
        <f t="shared" ref="AB40" si="46">IF(AA40="Yes",ROW(),"")</f>
        <v/>
      </c>
      <c r="AC40" s="499" t="str">
        <f t="shared" si="11"/>
        <v/>
      </c>
      <c r="AD40" s="681"/>
      <c r="AE40" s="499" t="str">
        <f t="shared" ref="AE40" si="47">IF(AD40="Yes",ROW(),"")</f>
        <v/>
      </c>
      <c r="AF40" s="499" t="str">
        <f t="shared" si="12"/>
        <v/>
      </c>
      <c r="AG40" s="471"/>
      <c r="AH40" s="492" t="str">
        <f t="shared" ref="AH40" si="48">IF(AG40="Yes",ROW(),"")</f>
        <v/>
      </c>
      <c r="AI40" s="499" t="str">
        <f t="shared" si="13"/>
        <v/>
      </c>
      <c r="AJ40" s="548"/>
      <c r="AK40" s="492" t="str">
        <f t="shared" ref="AK40" si="49">IF(AJ40="Yes",ROW(),"")</f>
        <v/>
      </c>
      <c r="AL40" s="499" t="str">
        <f t="shared" si="14"/>
        <v/>
      </c>
      <c r="AM40" s="472"/>
      <c r="AN40" s="492" t="str">
        <f t="shared" ref="AN40" si="50">IF(AM40="Yes",ROW(),"")</f>
        <v/>
      </c>
      <c r="AO40" s="499" t="str">
        <f t="shared" si="15"/>
        <v/>
      </c>
      <c r="AP40" s="472"/>
      <c r="AQ40" s="492" t="str">
        <f t="shared" ref="AQ40" si="51">IF(AP40="Yes",ROW(),"")</f>
        <v/>
      </c>
      <c r="AR40" s="499" t="str">
        <f t="shared" si="16"/>
        <v/>
      </c>
      <c r="AS40" s="473"/>
      <c r="AT40" s="499" t="str">
        <f t="shared" ref="AT40" si="52">IF(AS40="Yes",ROW(),"")</f>
        <v/>
      </c>
      <c r="AU40" s="499" t="str">
        <f t="shared" si="17"/>
        <v/>
      </c>
      <c r="AV40" s="471"/>
      <c r="AW40" s="499" t="str">
        <f t="shared" ref="AW40:AW47" si="53">IF(AV40="Yes",ROW(),"")</f>
        <v/>
      </c>
      <c r="AX40" s="499" t="str">
        <f t="shared" si="18"/>
        <v/>
      </c>
      <c r="AY40" s="472"/>
      <c r="AZ40" s="499" t="str">
        <f t="shared" ref="AZ40:AZ46" si="54">IF(AY40="Yes",ROW(),"")</f>
        <v/>
      </c>
      <c r="BA40" s="499" t="str">
        <f t="shared" si="19"/>
        <v/>
      </c>
      <c r="BB40" s="472"/>
      <c r="BC40" s="499" t="str">
        <f t="shared" ref="BC40:BC46" si="55">IF(BB40="Yes",ROW(),"")</f>
        <v/>
      </c>
      <c r="BD40" s="499" t="str">
        <f t="shared" si="20"/>
        <v/>
      </c>
      <c r="BE40" s="472"/>
      <c r="BF40" s="499" t="str">
        <f t="shared" ref="BF40:BF46" si="56">IF(BE40="Yes",ROW(),"")</f>
        <v/>
      </c>
      <c r="BG40" s="499" t="str">
        <f t="shared" si="21"/>
        <v/>
      </c>
      <c r="BH40" s="473"/>
      <c r="BI40" s="499" t="str">
        <f t="shared" ref="BI40:BI46" si="57">IF(BH40="Yes",ROW(),"")</f>
        <v/>
      </c>
      <c r="BJ40" s="499" t="str">
        <f t="shared" si="22"/>
        <v/>
      </c>
      <c r="BK40" s="471"/>
      <c r="BL40" s="492" t="str">
        <f t="shared" ref="BL40:BL46" si="58">IF(BK40="Yes",ROW(),"")</f>
        <v/>
      </c>
      <c r="BM40" s="499" t="str">
        <f t="shared" si="23"/>
        <v/>
      </c>
      <c r="BN40" s="472"/>
      <c r="BO40" s="492" t="str">
        <f t="shared" ref="BO40:BO46" si="59">IF(BN40="Yes",ROW(),"")</f>
        <v/>
      </c>
      <c r="BP40" s="499" t="str">
        <f t="shared" si="24"/>
        <v/>
      </c>
      <c r="BQ40" s="472"/>
      <c r="BR40" s="492" t="str">
        <f t="shared" ref="BR40:BR46" si="60">IF(BQ40="Yes",ROW(),"")</f>
        <v/>
      </c>
      <c r="BS40" s="499" t="str">
        <f t="shared" si="25"/>
        <v/>
      </c>
      <c r="BT40" s="472"/>
      <c r="BU40" s="492" t="str">
        <f t="shared" ref="BU40:BU46" si="61">IF(BT40="Yes",ROW(),"")</f>
        <v/>
      </c>
      <c r="BV40" s="499" t="str">
        <f t="shared" si="26"/>
        <v/>
      </c>
      <c r="BW40" s="681"/>
      <c r="BX40" s="499" t="str">
        <f t="shared" ref="BX40:BX46" si="62">IF(BW40="Yes",ROW(),"")</f>
        <v/>
      </c>
      <c r="BY40" s="499" t="str">
        <f t="shared" si="27"/>
        <v/>
      </c>
      <c r="BZ40" s="471"/>
      <c r="CA40" s="492" t="str">
        <f t="shared" ref="CA40:CA46" si="63">IF(BZ40="Yes",ROW(),"")</f>
        <v/>
      </c>
      <c r="CB40" s="499" t="str">
        <f t="shared" si="28"/>
        <v/>
      </c>
      <c r="CC40" s="548"/>
      <c r="CD40" s="492" t="str">
        <f t="shared" ref="CD40:CD46" si="64">IF(CC40="Yes",ROW(),"")</f>
        <v/>
      </c>
      <c r="CE40" s="499" t="str">
        <f t="shared" si="29"/>
        <v/>
      </c>
      <c r="CF40" s="472"/>
      <c r="CG40" s="492" t="str">
        <f t="shared" ref="CG40:CG46" si="65">IF(CF40="Yes",ROW(),"")</f>
        <v/>
      </c>
      <c r="CH40" s="499" t="str">
        <f t="shared" si="30"/>
        <v/>
      </c>
      <c r="CI40" s="472"/>
      <c r="CJ40" s="492" t="str">
        <f t="shared" ref="CJ40:CJ46" si="66">IF(CI40="Yes",ROW(),"")</f>
        <v/>
      </c>
      <c r="CK40" s="499" t="str">
        <f t="shared" si="31"/>
        <v/>
      </c>
      <c r="CL40" s="473"/>
      <c r="CM40" s="499" t="str">
        <f t="shared" ref="CM40:CM46" si="67">IF(CL40="Yes",ROW(),"")</f>
        <v/>
      </c>
      <c r="CN40" s="499" t="str">
        <f t="shared" si="32"/>
        <v/>
      </c>
      <c r="CO40" s="471"/>
      <c r="CP40" s="492" t="str">
        <f t="shared" ref="CP40" si="68">IF(CO40="Yes",ROW(),"")</f>
        <v/>
      </c>
      <c r="CQ40" s="499" t="str">
        <f t="shared" si="33"/>
        <v/>
      </c>
      <c r="CR40" s="472"/>
      <c r="CS40" s="492" t="str">
        <f t="shared" ref="CS40" si="69">IF(CR40="Yes",ROW(),"")</f>
        <v/>
      </c>
      <c r="CT40" s="499" t="str">
        <f t="shared" si="34"/>
        <v/>
      </c>
      <c r="CU40" s="472"/>
      <c r="CV40" s="492" t="str">
        <f t="shared" ref="CV40" si="70">IF(CU40="Yes",ROW(),"")</f>
        <v/>
      </c>
      <c r="CW40" s="499" t="str">
        <f t="shared" si="35"/>
        <v/>
      </c>
      <c r="CX40" s="472"/>
      <c r="CY40" s="492" t="str">
        <f t="shared" ref="CY40" si="71">IF(CX40="Yes",ROW(),"")</f>
        <v/>
      </c>
      <c r="CZ40" s="499" t="str">
        <f t="shared" si="36"/>
        <v/>
      </c>
      <c r="DA40" s="473"/>
      <c r="DB40" s="572" t="str">
        <f t="shared" ref="DB40" si="72">IF(DA40="Yes",ROW(),"")</f>
        <v/>
      </c>
      <c r="DC40" s="573" t="str">
        <f t="shared" si="37"/>
        <v/>
      </c>
      <c r="DD40" s="219"/>
      <c r="DE40" s="220"/>
      <c r="DF40" s="221"/>
      <c r="DG40" s="220"/>
      <c r="DH40" s="222"/>
    </row>
    <row r="41" spans="1:112" s="37" customFormat="1" ht="25.5">
      <c r="A41" s="38"/>
      <c r="B41" s="489" t="s">
        <v>379</v>
      </c>
      <c r="C41" s="471"/>
      <c r="D41" s="499" t="str">
        <f t="shared" si="38"/>
        <v/>
      </c>
      <c r="E41" s="499" t="str">
        <f t="shared" si="3"/>
        <v/>
      </c>
      <c r="F41" s="472"/>
      <c r="G41" s="499" t="str">
        <f t="shared" si="39"/>
        <v/>
      </c>
      <c r="H41" s="499" t="str">
        <f t="shared" si="4"/>
        <v/>
      </c>
      <c r="I41" s="472"/>
      <c r="J41" s="499" t="str">
        <f t="shared" si="40"/>
        <v/>
      </c>
      <c r="K41" s="499" t="str">
        <f t="shared" si="5"/>
        <v/>
      </c>
      <c r="L41" s="472"/>
      <c r="M41" s="499" t="str">
        <f t="shared" si="41"/>
        <v/>
      </c>
      <c r="N41" s="499" t="str">
        <f t="shared" si="6"/>
        <v/>
      </c>
      <c r="O41" s="473"/>
      <c r="P41" s="499" t="str">
        <f t="shared" si="42"/>
        <v/>
      </c>
      <c r="Q41" s="499" t="str">
        <f t="shared" si="7"/>
        <v/>
      </c>
      <c r="R41" s="471"/>
      <c r="S41" s="492" t="str">
        <f t="shared" ref="S41" si="73">IF(R41="Yes",ROW(),"")</f>
        <v/>
      </c>
      <c r="T41" s="499" t="str">
        <f t="shared" si="8"/>
        <v/>
      </c>
      <c r="U41" s="472"/>
      <c r="V41" s="492" t="str">
        <f t="shared" ref="V41" si="74">IF(U41="Yes",ROW(),"")</f>
        <v/>
      </c>
      <c r="W41" s="499" t="str">
        <f t="shared" si="9"/>
        <v/>
      </c>
      <c r="X41" s="472"/>
      <c r="Y41" s="492" t="str">
        <f t="shared" ref="Y41" si="75">IF(X41="Yes",ROW(),"")</f>
        <v/>
      </c>
      <c r="Z41" s="499" t="str">
        <f t="shared" si="10"/>
        <v/>
      </c>
      <c r="AA41" s="472"/>
      <c r="AB41" s="492" t="str">
        <f t="shared" ref="AB41" si="76">IF(AA41="Yes",ROW(),"")</f>
        <v/>
      </c>
      <c r="AC41" s="499" t="str">
        <f t="shared" si="11"/>
        <v/>
      </c>
      <c r="AD41" s="681"/>
      <c r="AE41" s="499" t="str">
        <f t="shared" ref="AE41" si="77">IF(AD41="Yes",ROW(),"")</f>
        <v/>
      </c>
      <c r="AF41" s="499" t="str">
        <f t="shared" si="12"/>
        <v/>
      </c>
      <c r="AG41" s="471"/>
      <c r="AH41" s="492" t="str">
        <f t="shared" ref="AH41" si="78">IF(AG41="Yes",ROW(),"")</f>
        <v/>
      </c>
      <c r="AI41" s="499" t="str">
        <f t="shared" si="13"/>
        <v/>
      </c>
      <c r="AJ41" s="548"/>
      <c r="AK41" s="492" t="str">
        <f t="shared" ref="AK41" si="79">IF(AJ41="Yes",ROW(),"")</f>
        <v/>
      </c>
      <c r="AL41" s="499" t="str">
        <f t="shared" si="14"/>
        <v/>
      </c>
      <c r="AM41" s="472"/>
      <c r="AN41" s="492" t="str">
        <f t="shared" ref="AN41" si="80">IF(AM41="Yes",ROW(),"")</f>
        <v/>
      </c>
      <c r="AO41" s="499" t="str">
        <f t="shared" si="15"/>
        <v/>
      </c>
      <c r="AP41" s="472"/>
      <c r="AQ41" s="492" t="str">
        <f t="shared" ref="AQ41" si="81">IF(AP41="Yes",ROW(),"")</f>
        <v/>
      </c>
      <c r="AR41" s="499" t="str">
        <f t="shared" si="16"/>
        <v/>
      </c>
      <c r="AS41" s="473"/>
      <c r="AT41" s="499" t="str">
        <f t="shared" ref="AT41" si="82">IF(AS41="Yes",ROW(),"")</f>
        <v/>
      </c>
      <c r="AU41" s="499" t="str">
        <f t="shared" si="17"/>
        <v/>
      </c>
      <c r="AV41" s="471"/>
      <c r="AW41" s="499" t="str">
        <f t="shared" si="53"/>
        <v/>
      </c>
      <c r="AX41" s="499" t="str">
        <f t="shared" si="18"/>
        <v/>
      </c>
      <c r="AY41" s="472"/>
      <c r="AZ41" s="499" t="str">
        <f t="shared" si="54"/>
        <v/>
      </c>
      <c r="BA41" s="499" t="str">
        <f t="shared" si="19"/>
        <v/>
      </c>
      <c r="BB41" s="472"/>
      <c r="BC41" s="499" t="str">
        <f t="shared" si="55"/>
        <v/>
      </c>
      <c r="BD41" s="499" t="str">
        <f t="shared" si="20"/>
        <v/>
      </c>
      <c r="BE41" s="472"/>
      <c r="BF41" s="499" t="str">
        <f t="shared" si="56"/>
        <v/>
      </c>
      <c r="BG41" s="499" t="str">
        <f t="shared" si="21"/>
        <v/>
      </c>
      <c r="BH41" s="473"/>
      <c r="BI41" s="499" t="str">
        <f t="shared" si="57"/>
        <v/>
      </c>
      <c r="BJ41" s="499" t="str">
        <f t="shared" si="22"/>
        <v/>
      </c>
      <c r="BK41" s="471"/>
      <c r="BL41" s="492" t="str">
        <f t="shared" si="58"/>
        <v/>
      </c>
      <c r="BM41" s="499" t="str">
        <f t="shared" si="23"/>
        <v/>
      </c>
      <c r="BN41" s="472"/>
      <c r="BO41" s="492" t="str">
        <f t="shared" si="59"/>
        <v/>
      </c>
      <c r="BP41" s="499" t="str">
        <f t="shared" si="24"/>
        <v/>
      </c>
      <c r="BQ41" s="472"/>
      <c r="BR41" s="492" t="str">
        <f t="shared" si="60"/>
        <v/>
      </c>
      <c r="BS41" s="499" t="str">
        <f t="shared" si="25"/>
        <v/>
      </c>
      <c r="BT41" s="472"/>
      <c r="BU41" s="492" t="str">
        <f t="shared" si="61"/>
        <v/>
      </c>
      <c r="BV41" s="499" t="str">
        <f t="shared" si="26"/>
        <v/>
      </c>
      <c r="BW41" s="681"/>
      <c r="BX41" s="499" t="str">
        <f t="shared" si="62"/>
        <v/>
      </c>
      <c r="BY41" s="499" t="str">
        <f t="shared" si="27"/>
        <v/>
      </c>
      <c r="BZ41" s="471"/>
      <c r="CA41" s="492" t="str">
        <f t="shared" si="63"/>
        <v/>
      </c>
      <c r="CB41" s="499" t="str">
        <f t="shared" si="28"/>
        <v/>
      </c>
      <c r="CC41" s="548"/>
      <c r="CD41" s="492" t="str">
        <f t="shared" si="64"/>
        <v/>
      </c>
      <c r="CE41" s="499" t="str">
        <f t="shared" si="29"/>
        <v/>
      </c>
      <c r="CF41" s="472"/>
      <c r="CG41" s="492" t="str">
        <f t="shared" si="65"/>
        <v/>
      </c>
      <c r="CH41" s="499" t="str">
        <f t="shared" si="30"/>
        <v/>
      </c>
      <c r="CI41" s="472"/>
      <c r="CJ41" s="492" t="str">
        <f t="shared" si="66"/>
        <v/>
      </c>
      <c r="CK41" s="499" t="str">
        <f t="shared" si="31"/>
        <v/>
      </c>
      <c r="CL41" s="473"/>
      <c r="CM41" s="499" t="str">
        <f t="shared" si="67"/>
        <v/>
      </c>
      <c r="CN41" s="499" t="str">
        <f t="shared" si="32"/>
        <v/>
      </c>
      <c r="CO41" s="471"/>
      <c r="CP41" s="492" t="str">
        <f t="shared" ref="CP41" si="83">IF(CO41="Yes",ROW(),"")</f>
        <v/>
      </c>
      <c r="CQ41" s="499" t="str">
        <f t="shared" si="33"/>
        <v/>
      </c>
      <c r="CR41" s="472"/>
      <c r="CS41" s="492" t="str">
        <f t="shared" ref="CS41" si="84">IF(CR41="Yes",ROW(),"")</f>
        <v/>
      </c>
      <c r="CT41" s="499" t="str">
        <f t="shared" si="34"/>
        <v/>
      </c>
      <c r="CU41" s="472"/>
      <c r="CV41" s="492" t="str">
        <f t="shared" ref="CV41" si="85">IF(CU41="Yes",ROW(),"")</f>
        <v/>
      </c>
      <c r="CW41" s="499" t="str">
        <f t="shared" si="35"/>
        <v/>
      </c>
      <c r="CX41" s="472"/>
      <c r="CY41" s="492" t="str">
        <f t="shared" ref="CY41" si="86">IF(CX41="Yes",ROW(),"")</f>
        <v/>
      </c>
      <c r="CZ41" s="499" t="str">
        <f t="shared" si="36"/>
        <v/>
      </c>
      <c r="DA41" s="473"/>
      <c r="DB41" s="572" t="str">
        <f t="shared" ref="DB41" si="87">IF(DA41="Yes",ROW(),"")</f>
        <v/>
      </c>
      <c r="DC41" s="573" t="str">
        <f t="shared" si="37"/>
        <v/>
      </c>
      <c r="DD41" s="219"/>
      <c r="DE41" s="220"/>
      <c r="DF41" s="221"/>
      <c r="DG41" s="220"/>
      <c r="DH41" s="222"/>
    </row>
    <row r="42" spans="1:112" s="37" customFormat="1" ht="25.5">
      <c r="A42" s="38"/>
      <c r="B42" s="489" t="s">
        <v>380</v>
      </c>
      <c r="C42" s="471"/>
      <c r="D42" s="499" t="str">
        <f t="shared" si="38"/>
        <v/>
      </c>
      <c r="E42" s="499" t="str">
        <f t="shared" si="3"/>
        <v/>
      </c>
      <c r="F42" s="472"/>
      <c r="G42" s="499" t="str">
        <f t="shared" si="39"/>
        <v/>
      </c>
      <c r="H42" s="499" t="str">
        <f t="shared" si="4"/>
        <v/>
      </c>
      <c r="I42" s="472"/>
      <c r="J42" s="499" t="str">
        <f t="shared" si="40"/>
        <v/>
      </c>
      <c r="K42" s="499" t="str">
        <f t="shared" si="5"/>
        <v/>
      </c>
      <c r="L42" s="472"/>
      <c r="M42" s="499" t="str">
        <f t="shared" si="41"/>
        <v/>
      </c>
      <c r="N42" s="499" t="str">
        <f t="shared" si="6"/>
        <v/>
      </c>
      <c r="O42" s="473"/>
      <c r="P42" s="499" t="str">
        <f t="shared" si="42"/>
        <v/>
      </c>
      <c r="Q42" s="499" t="str">
        <f t="shared" si="7"/>
        <v/>
      </c>
      <c r="R42" s="471"/>
      <c r="S42" s="492" t="str">
        <f t="shared" ref="S42" si="88">IF(R42="Yes",ROW(),"")</f>
        <v/>
      </c>
      <c r="T42" s="499" t="str">
        <f t="shared" si="8"/>
        <v/>
      </c>
      <c r="U42" s="472"/>
      <c r="V42" s="492" t="str">
        <f t="shared" ref="V42" si="89">IF(U42="Yes",ROW(),"")</f>
        <v/>
      </c>
      <c r="W42" s="499" t="str">
        <f t="shared" si="9"/>
        <v/>
      </c>
      <c r="X42" s="472"/>
      <c r="Y42" s="492" t="str">
        <f t="shared" ref="Y42" si="90">IF(X42="Yes",ROW(),"")</f>
        <v/>
      </c>
      <c r="Z42" s="499" t="str">
        <f t="shared" si="10"/>
        <v/>
      </c>
      <c r="AA42" s="472"/>
      <c r="AB42" s="492" t="str">
        <f t="shared" ref="AB42" si="91">IF(AA42="Yes",ROW(),"")</f>
        <v/>
      </c>
      <c r="AC42" s="499" t="str">
        <f t="shared" si="11"/>
        <v/>
      </c>
      <c r="AD42" s="681"/>
      <c r="AE42" s="499" t="str">
        <f t="shared" ref="AE42" si="92">IF(AD42="Yes",ROW(),"")</f>
        <v/>
      </c>
      <c r="AF42" s="499" t="str">
        <f t="shared" si="12"/>
        <v/>
      </c>
      <c r="AG42" s="471"/>
      <c r="AH42" s="492" t="str">
        <f t="shared" ref="AH42" si="93">IF(AG42="Yes",ROW(),"")</f>
        <v/>
      </c>
      <c r="AI42" s="499" t="str">
        <f t="shared" si="13"/>
        <v/>
      </c>
      <c r="AJ42" s="548"/>
      <c r="AK42" s="492" t="str">
        <f t="shared" ref="AK42" si="94">IF(AJ42="Yes",ROW(),"")</f>
        <v/>
      </c>
      <c r="AL42" s="499" t="str">
        <f t="shared" si="14"/>
        <v/>
      </c>
      <c r="AM42" s="472"/>
      <c r="AN42" s="492" t="str">
        <f t="shared" ref="AN42" si="95">IF(AM42="Yes",ROW(),"")</f>
        <v/>
      </c>
      <c r="AO42" s="499" t="str">
        <f t="shared" si="15"/>
        <v/>
      </c>
      <c r="AP42" s="472"/>
      <c r="AQ42" s="492" t="str">
        <f t="shared" ref="AQ42" si="96">IF(AP42="Yes",ROW(),"")</f>
        <v/>
      </c>
      <c r="AR42" s="499" t="str">
        <f t="shared" si="16"/>
        <v/>
      </c>
      <c r="AS42" s="473"/>
      <c r="AT42" s="499" t="str">
        <f t="shared" ref="AT42" si="97">IF(AS42="Yes",ROW(),"")</f>
        <v/>
      </c>
      <c r="AU42" s="499" t="str">
        <f t="shared" si="17"/>
        <v/>
      </c>
      <c r="AV42" s="471"/>
      <c r="AW42" s="499" t="str">
        <f t="shared" si="53"/>
        <v/>
      </c>
      <c r="AX42" s="499" t="str">
        <f t="shared" si="18"/>
        <v/>
      </c>
      <c r="AY42" s="472"/>
      <c r="AZ42" s="499" t="str">
        <f t="shared" si="54"/>
        <v/>
      </c>
      <c r="BA42" s="499" t="str">
        <f t="shared" si="19"/>
        <v/>
      </c>
      <c r="BB42" s="472"/>
      <c r="BC42" s="499" t="str">
        <f t="shared" si="55"/>
        <v/>
      </c>
      <c r="BD42" s="499" t="str">
        <f t="shared" si="20"/>
        <v/>
      </c>
      <c r="BE42" s="472"/>
      <c r="BF42" s="499" t="str">
        <f t="shared" si="56"/>
        <v/>
      </c>
      <c r="BG42" s="499" t="str">
        <f t="shared" si="21"/>
        <v/>
      </c>
      <c r="BH42" s="473"/>
      <c r="BI42" s="499" t="str">
        <f t="shared" si="57"/>
        <v/>
      </c>
      <c r="BJ42" s="499" t="str">
        <f t="shared" si="22"/>
        <v/>
      </c>
      <c r="BK42" s="471"/>
      <c r="BL42" s="492" t="str">
        <f t="shared" si="58"/>
        <v/>
      </c>
      <c r="BM42" s="499" t="str">
        <f t="shared" si="23"/>
        <v/>
      </c>
      <c r="BN42" s="472"/>
      <c r="BO42" s="492" t="str">
        <f t="shared" si="59"/>
        <v/>
      </c>
      <c r="BP42" s="499" t="str">
        <f t="shared" si="24"/>
        <v/>
      </c>
      <c r="BQ42" s="472"/>
      <c r="BR42" s="492" t="str">
        <f t="shared" si="60"/>
        <v/>
      </c>
      <c r="BS42" s="499" t="str">
        <f t="shared" si="25"/>
        <v/>
      </c>
      <c r="BT42" s="472"/>
      <c r="BU42" s="492" t="str">
        <f t="shared" si="61"/>
        <v/>
      </c>
      <c r="BV42" s="499" t="str">
        <f t="shared" si="26"/>
        <v/>
      </c>
      <c r="BW42" s="681"/>
      <c r="BX42" s="499" t="str">
        <f t="shared" si="62"/>
        <v/>
      </c>
      <c r="BY42" s="499" t="str">
        <f t="shared" si="27"/>
        <v/>
      </c>
      <c r="BZ42" s="471"/>
      <c r="CA42" s="492" t="str">
        <f t="shared" si="63"/>
        <v/>
      </c>
      <c r="CB42" s="499" t="str">
        <f t="shared" si="28"/>
        <v/>
      </c>
      <c r="CC42" s="548"/>
      <c r="CD42" s="492" t="str">
        <f t="shared" si="64"/>
        <v/>
      </c>
      <c r="CE42" s="499" t="str">
        <f t="shared" si="29"/>
        <v/>
      </c>
      <c r="CF42" s="472"/>
      <c r="CG42" s="492" t="str">
        <f t="shared" si="65"/>
        <v/>
      </c>
      <c r="CH42" s="499" t="str">
        <f t="shared" si="30"/>
        <v/>
      </c>
      <c r="CI42" s="472"/>
      <c r="CJ42" s="492" t="str">
        <f t="shared" si="66"/>
        <v/>
      </c>
      <c r="CK42" s="499" t="str">
        <f t="shared" si="31"/>
        <v/>
      </c>
      <c r="CL42" s="473"/>
      <c r="CM42" s="499" t="str">
        <f t="shared" si="67"/>
        <v/>
      </c>
      <c r="CN42" s="499" t="str">
        <f t="shared" si="32"/>
        <v/>
      </c>
      <c r="CO42" s="471"/>
      <c r="CP42" s="492" t="str">
        <f t="shared" ref="CP42" si="98">IF(CO42="Yes",ROW(),"")</f>
        <v/>
      </c>
      <c r="CQ42" s="499" t="str">
        <f t="shared" si="33"/>
        <v/>
      </c>
      <c r="CR42" s="472"/>
      <c r="CS42" s="492" t="str">
        <f t="shared" ref="CS42" si="99">IF(CR42="Yes",ROW(),"")</f>
        <v/>
      </c>
      <c r="CT42" s="499" t="str">
        <f t="shared" si="34"/>
        <v/>
      </c>
      <c r="CU42" s="472"/>
      <c r="CV42" s="492" t="str">
        <f t="shared" ref="CV42" si="100">IF(CU42="Yes",ROW(),"")</f>
        <v/>
      </c>
      <c r="CW42" s="499" t="str">
        <f t="shared" si="35"/>
        <v/>
      </c>
      <c r="CX42" s="472"/>
      <c r="CY42" s="492" t="str">
        <f t="shared" ref="CY42" si="101">IF(CX42="Yes",ROW(),"")</f>
        <v/>
      </c>
      <c r="CZ42" s="499" t="str">
        <f t="shared" si="36"/>
        <v/>
      </c>
      <c r="DA42" s="473"/>
      <c r="DB42" s="572" t="str">
        <f t="shared" ref="DB42" si="102">IF(DA42="Yes",ROW(),"")</f>
        <v/>
      </c>
      <c r="DC42" s="573" t="str">
        <f t="shared" si="37"/>
        <v/>
      </c>
      <c r="DD42" s="219"/>
      <c r="DE42" s="220"/>
      <c r="DF42" s="221"/>
      <c r="DG42" s="220"/>
      <c r="DH42" s="222"/>
    </row>
    <row r="43" spans="1:112" s="37" customFormat="1">
      <c r="A43" s="38"/>
      <c r="B43" s="489" t="s">
        <v>381</v>
      </c>
      <c r="C43" s="471"/>
      <c r="D43" s="499" t="str">
        <f t="shared" si="38"/>
        <v/>
      </c>
      <c r="E43" s="499" t="str">
        <f t="shared" si="3"/>
        <v/>
      </c>
      <c r="F43" s="472"/>
      <c r="G43" s="499" t="str">
        <f t="shared" si="39"/>
        <v/>
      </c>
      <c r="H43" s="499" t="str">
        <f t="shared" si="4"/>
        <v/>
      </c>
      <c r="I43" s="472"/>
      <c r="J43" s="499" t="str">
        <f t="shared" si="40"/>
        <v/>
      </c>
      <c r="K43" s="499" t="str">
        <f t="shared" si="5"/>
        <v/>
      </c>
      <c r="L43" s="472"/>
      <c r="M43" s="499" t="str">
        <f t="shared" si="41"/>
        <v/>
      </c>
      <c r="N43" s="499" t="str">
        <f t="shared" si="6"/>
        <v/>
      </c>
      <c r="O43" s="473"/>
      <c r="P43" s="499" t="str">
        <f t="shared" si="42"/>
        <v/>
      </c>
      <c r="Q43" s="499" t="str">
        <f t="shared" si="7"/>
        <v/>
      </c>
      <c r="R43" s="471"/>
      <c r="S43" s="492" t="str">
        <f t="shared" ref="S43" si="103">IF(R43="Yes",ROW(),"")</f>
        <v/>
      </c>
      <c r="T43" s="499" t="str">
        <f t="shared" si="8"/>
        <v/>
      </c>
      <c r="U43" s="472"/>
      <c r="V43" s="492" t="str">
        <f t="shared" ref="V43" si="104">IF(U43="Yes",ROW(),"")</f>
        <v/>
      </c>
      <c r="W43" s="499" t="str">
        <f t="shared" si="9"/>
        <v/>
      </c>
      <c r="X43" s="472"/>
      <c r="Y43" s="492" t="str">
        <f t="shared" ref="Y43" si="105">IF(X43="Yes",ROW(),"")</f>
        <v/>
      </c>
      <c r="Z43" s="499" t="str">
        <f t="shared" si="10"/>
        <v/>
      </c>
      <c r="AA43" s="472"/>
      <c r="AB43" s="492" t="str">
        <f t="shared" ref="AB43" si="106">IF(AA43="Yes",ROW(),"")</f>
        <v/>
      </c>
      <c r="AC43" s="499" t="str">
        <f t="shared" si="11"/>
        <v/>
      </c>
      <c r="AD43" s="681"/>
      <c r="AE43" s="499" t="str">
        <f t="shared" ref="AE43" si="107">IF(AD43="Yes",ROW(),"")</f>
        <v/>
      </c>
      <c r="AF43" s="499" t="str">
        <f t="shared" si="12"/>
        <v/>
      </c>
      <c r="AG43" s="471"/>
      <c r="AH43" s="492" t="str">
        <f t="shared" ref="AH43" si="108">IF(AG43="Yes",ROW(),"")</f>
        <v/>
      </c>
      <c r="AI43" s="499" t="str">
        <f t="shared" si="13"/>
        <v/>
      </c>
      <c r="AJ43" s="548"/>
      <c r="AK43" s="492" t="str">
        <f t="shared" ref="AK43" si="109">IF(AJ43="Yes",ROW(),"")</f>
        <v/>
      </c>
      <c r="AL43" s="499" t="str">
        <f t="shared" si="14"/>
        <v/>
      </c>
      <c r="AM43" s="472"/>
      <c r="AN43" s="492" t="str">
        <f t="shared" ref="AN43" si="110">IF(AM43="Yes",ROW(),"")</f>
        <v/>
      </c>
      <c r="AO43" s="499" t="str">
        <f t="shared" si="15"/>
        <v/>
      </c>
      <c r="AP43" s="472"/>
      <c r="AQ43" s="492" t="str">
        <f t="shared" ref="AQ43" si="111">IF(AP43="Yes",ROW(),"")</f>
        <v/>
      </c>
      <c r="AR43" s="499" t="str">
        <f t="shared" si="16"/>
        <v/>
      </c>
      <c r="AS43" s="473"/>
      <c r="AT43" s="499" t="str">
        <f t="shared" ref="AT43" si="112">IF(AS43="Yes",ROW(),"")</f>
        <v/>
      </c>
      <c r="AU43" s="499" t="str">
        <f t="shared" si="17"/>
        <v/>
      </c>
      <c r="AV43" s="471"/>
      <c r="AW43" s="499" t="str">
        <f t="shared" si="53"/>
        <v/>
      </c>
      <c r="AX43" s="499" t="str">
        <f t="shared" si="18"/>
        <v/>
      </c>
      <c r="AY43" s="472"/>
      <c r="AZ43" s="499" t="str">
        <f t="shared" si="54"/>
        <v/>
      </c>
      <c r="BA43" s="499" t="str">
        <f t="shared" si="19"/>
        <v/>
      </c>
      <c r="BB43" s="472"/>
      <c r="BC43" s="499" t="str">
        <f t="shared" si="55"/>
        <v/>
      </c>
      <c r="BD43" s="499" t="str">
        <f t="shared" si="20"/>
        <v/>
      </c>
      <c r="BE43" s="472"/>
      <c r="BF43" s="499" t="str">
        <f t="shared" si="56"/>
        <v/>
      </c>
      <c r="BG43" s="499" t="str">
        <f t="shared" si="21"/>
        <v/>
      </c>
      <c r="BH43" s="473"/>
      <c r="BI43" s="499" t="str">
        <f t="shared" si="57"/>
        <v/>
      </c>
      <c r="BJ43" s="499" t="str">
        <f t="shared" si="22"/>
        <v/>
      </c>
      <c r="BK43" s="471"/>
      <c r="BL43" s="492" t="str">
        <f t="shared" si="58"/>
        <v/>
      </c>
      <c r="BM43" s="499" t="str">
        <f t="shared" si="23"/>
        <v/>
      </c>
      <c r="BN43" s="472"/>
      <c r="BO43" s="492" t="str">
        <f t="shared" si="59"/>
        <v/>
      </c>
      <c r="BP43" s="499" t="str">
        <f t="shared" si="24"/>
        <v/>
      </c>
      <c r="BQ43" s="472"/>
      <c r="BR43" s="492" t="str">
        <f t="shared" si="60"/>
        <v/>
      </c>
      <c r="BS43" s="499" t="str">
        <f t="shared" si="25"/>
        <v/>
      </c>
      <c r="BT43" s="472"/>
      <c r="BU43" s="492" t="str">
        <f t="shared" si="61"/>
        <v/>
      </c>
      <c r="BV43" s="499" t="str">
        <f t="shared" si="26"/>
        <v/>
      </c>
      <c r="BW43" s="681"/>
      <c r="BX43" s="499" t="str">
        <f t="shared" si="62"/>
        <v/>
      </c>
      <c r="BY43" s="499" t="str">
        <f t="shared" si="27"/>
        <v/>
      </c>
      <c r="BZ43" s="471"/>
      <c r="CA43" s="492" t="str">
        <f t="shared" si="63"/>
        <v/>
      </c>
      <c r="CB43" s="499" t="str">
        <f t="shared" si="28"/>
        <v/>
      </c>
      <c r="CC43" s="548"/>
      <c r="CD43" s="492" t="str">
        <f t="shared" si="64"/>
        <v/>
      </c>
      <c r="CE43" s="499" t="str">
        <f t="shared" si="29"/>
        <v/>
      </c>
      <c r="CF43" s="472"/>
      <c r="CG43" s="492" t="str">
        <f t="shared" si="65"/>
        <v/>
      </c>
      <c r="CH43" s="499" t="str">
        <f t="shared" si="30"/>
        <v/>
      </c>
      <c r="CI43" s="472"/>
      <c r="CJ43" s="492" t="str">
        <f t="shared" si="66"/>
        <v/>
      </c>
      <c r="CK43" s="499" t="str">
        <f t="shared" si="31"/>
        <v/>
      </c>
      <c r="CL43" s="473"/>
      <c r="CM43" s="499" t="str">
        <f t="shared" si="67"/>
        <v/>
      </c>
      <c r="CN43" s="499" t="str">
        <f t="shared" si="32"/>
        <v/>
      </c>
      <c r="CO43" s="471"/>
      <c r="CP43" s="492" t="str">
        <f t="shared" ref="CP43" si="113">IF(CO43="Yes",ROW(),"")</f>
        <v/>
      </c>
      <c r="CQ43" s="499" t="str">
        <f t="shared" si="33"/>
        <v/>
      </c>
      <c r="CR43" s="472"/>
      <c r="CS43" s="492" t="str">
        <f t="shared" ref="CS43" si="114">IF(CR43="Yes",ROW(),"")</f>
        <v/>
      </c>
      <c r="CT43" s="499" t="str">
        <f t="shared" si="34"/>
        <v/>
      </c>
      <c r="CU43" s="472"/>
      <c r="CV43" s="492" t="str">
        <f t="shared" ref="CV43" si="115">IF(CU43="Yes",ROW(),"")</f>
        <v/>
      </c>
      <c r="CW43" s="499" t="str">
        <f t="shared" si="35"/>
        <v/>
      </c>
      <c r="CX43" s="472"/>
      <c r="CY43" s="492" t="str">
        <f t="shared" ref="CY43" si="116">IF(CX43="Yes",ROW(),"")</f>
        <v/>
      </c>
      <c r="CZ43" s="499" t="str">
        <f t="shared" si="36"/>
        <v/>
      </c>
      <c r="DA43" s="473"/>
      <c r="DB43" s="572" t="str">
        <f t="shared" ref="DB43" si="117">IF(DA43="Yes",ROW(),"")</f>
        <v/>
      </c>
      <c r="DC43" s="573" t="str">
        <f t="shared" si="37"/>
        <v/>
      </c>
      <c r="DD43" s="219"/>
      <c r="DE43" s="220"/>
      <c r="DF43" s="221"/>
      <c r="DG43" s="220"/>
      <c r="DH43" s="222"/>
    </row>
    <row r="44" spans="1:112" s="37" customFormat="1" ht="25.5">
      <c r="A44" s="38"/>
      <c r="B44" s="489" t="s">
        <v>382</v>
      </c>
      <c r="C44" s="471"/>
      <c r="D44" s="499" t="str">
        <f t="shared" si="38"/>
        <v/>
      </c>
      <c r="E44" s="499" t="str">
        <f t="shared" si="3"/>
        <v/>
      </c>
      <c r="F44" s="472"/>
      <c r="G44" s="499" t="str">
        <f t="shared" si="39"/>
        <v/>
      </c>
      <c r="H44" s="499" t="str">
        <f t="shared" si="4"/>
        <v/>
      </c>
      <c r="I44" s="472"/>
      <c r="J44" s="499" t="str">
        <f t="shared" si="40"/>
        <v/>
      </c>
      <c r="K44" s="499" t="str">
        <f t="shared" si="5"/>
        <v/>
      </c>
      <c r="L44" s="472"/>
      <c r="M44" s="499" t="str">
        <f t="shared" si="41"/>
        <v/>
      </c>
      <c r="N44" s="499" t="str">
        <f t="shared" si="6"/>
        <v/>
      </c>
      <c r="O44" s="473"/>
      <c r="P44" s="499" t="str">
        <f t="shared" si="42"/>
        <v/>
      </c>
      <c r="Q44" s="499" t="str">
        <f t="shared" si="7"/>
        <v/>
      </c>
      <c r="R44" s="471"/>
      <c r="S44" s="492" t="str">
        <f t="shared" ref="S44" si="118">IF(R44="Yes",ROW(),"")</f>
        <v/>
      </c>
      <c r="T44" s="499" t="str">
        <f t="shared" si="8"/>
        <v/>
      </c>
      <c r="U44" s="472"/>
      <c r="V44" s="492" t="str">
        <f t="shared" ref="V44" si="119">IF(U44="Yes",ROW(),"")</f>
        <v/>
      </c>
      <c r="W44" s="499" t="str">
        <f t="shared" si="9"/>
        <v/>
      </c>
      <c r="X44" s="472"/>
      <c r="Y44" s="492" t="str">
        <f t="shared" ref="Y44" si="120">IF(X44="Yes",ROW(),"")</f>
        <v/>
      </c>
      <c r="Z44" s="499" t="str">
        <f t="shared" si="10"/>
        <v/>
      </c>
      <c r="AA44" s="472"/>
      <c r="AB44" s="492" t="str">
        <f t="shared" ref="AB44" si="121">IF(AA44="Yes",ROW(),"")</f>
        <v/>
      </c>
      <c r="AC44" s="499" t="str">
        <f t="shared" si="11"/>
        <v/>
      </c>
      <c r="AD44" s="681"/>
      <c r="AE44" s="499" t="str">
        <f t="shared" ref="AE44" si="122">IF(AD44="Yes",ROW(),"")</f>
        <v/>
      </c>
      <c r="AF44" s="499" t="str">
        <f t="shared" si="12"/>
        <v/>
      </c>
      <c r="AG44" s="471"/>
      <c r="AH44" s="492" t="str">
        <f t="shared" ref="AH44" si="123">IF(AG44="Yes",ROW(),"")</f>
        <v/>
      </c>
      <c r="AI44" s="499" t="str">
        <f t="shared" si="13"/>
        <v/>
      </c>
      <c r="AJ44" s="548"/>
      <c r="AK44" s="492" t="str">
        <f t="shared" ref="AK44" si="124">IF(AJ44="Yes",ROW(),"")</f>
        <v/>
      </c>
      <c r="AL44" s="499" t="str">
        <f t="shared" si="14"/>
        <v/>
      </c>
      <c r="AM44" s="472"/>
      <c r="AN44" s="492" t="str">
        <f t="shared" ref="AN44" si="125">IF(AM44="Yes",ROW(),"")</f>
        <v/>
      </c>
      <c r="AO44" s="499" t="str">
        <f t="shared" si="15"/>
        <v/>
      </c>
      <c r="AP44" s="472"/>
      <c r="AQ44" s="492" t="str">
        <f t="shared" ref="AQ44" si="126">IF(AP44="Yes",ROW(),"")</f>
        <v/>
      </c>
      <c r="AR44" s="499" t="str">
        <f t="shared" si="16"/>
        <v/>
      </c>
      <c r="AS44" s="473"/>
      <c r="AT44" s="499" t="str">
        <f t="shared" ref="AT44" si="127">IF(AS44="Yes",ROW(),"")</f>
        <v/>
      </c>
      <c r="AU44" s="499" t="str">
        <f t="shared" si="17"/>
        <v/>
      </c>
      <c r="AV44" s="471"/>
      <c r="AW44" s="499" t="str">
        <f t="shared" si="53"/>
        <v/>
      </c>
      <c r="AX44" s="499" t="str">
        <f t="shared" si="18"/>
        <v/>
      </c>
      <c r="AY44" s="472"/>
      <c r="AZ44" s="499" t="str">
        <f t="shared" si="54"/>
        <v/>
      </c>
      <c r="BA44" s="499" t="str">
        <f t="shared" si="19"/>
        <v/>
      </c>
      <c r="BB44" s="472"/>
      <c r="BC44" s="499" t="str">
        <f t="shared" si="55"/>
        <v/>
      </c>
      <c r="BD44" s="499" t="str">
        <f t="shared" si="20"/>
        <v/>
      </c>
      <c r="BE44" s="472"/>
      <c r="BF44" s="499" t="str">
        <f t="shared" si="56"/>
        <v/>
      </c>
      <c r="BG44" s="499" t="str">
        <f t="shared" si="21"/>
        <v/>
      </c>
      <c r="BH44" s="473"/>
      <c r="BI44" s="499" t="str">
        <f t="shared" si="57"/>
        <v/>
      </c>
      <c r="BJ44" s="499" t="str">
        <f t="shared" si="22"/>
        <v/>
      </c>
      <c r="BK44" s="471"/>
      <c r="BL44" s="492" t="str">
        <f t="shared" si="58"/>
        <v/>
      </c>
      <c r="BM44" s="499" t="str">
        <f t="shared" si="23"/>
        <v/>
      </c>
      <c r="BN44" s="472"/>
      <c r="BO44" s="492" t="str">
        <f t="shared" si="59"/>
        <v/>
      </c>
      <c r="BP44" s="499" t="str">
        <f t="shared" si="24"/>
        <v/>
      </c>
      <c r="BQ44" s="472"/>
      <c r="BR44" s="492" t="str">
        <f t="shared" si="60"/>
        <v/>
      </c>
      <c r="BS44" s="499" t="str">
        <f t="shared" si="25"/>
        <v/>
      </c>
      <c r="BT44" s="472"/>
      <c r="BU44" s="492" t="str">
        <f t="shared" si="61"/>
        <v/>
      </c>
      <c r="BV44" s="499" t="str">
        <f t="shared" si="26"/>
        <v/>
      </c>
      <c r="BW44" s="681"/>
      <c r="BX44" s="499" t="str">
        <f t="shared" si="62"/>
        <v/>
      </c>
      <c r="BY44" s="499" t="str">
        <f t="shared" si="27"/>
        <v/>
      </c>
      <c r="BZ44" s="471"/>
      <c r="CA44" s="492" t="str">
        <f t="shared" si="63"/>
        <v/>
      </c>
      <c r="CB44" s="499" t="str">
        <f t="shared" si="28"/>
        <v/>
      </c>
      <c r="CC44" s="548"/>
      <c r="CD44" s="492" t="str">
        <f t="shared" si="64"/>
        <v/>
      </c>
      <c r="CE44" s="499" t="str">
        <f t="shared" si="29"/>
        <v/>
      </c>
      <c r="CF44" s="472"/>
      <c r="CG44" s="492" t="str">
        <f t="shared" si="65"/>
        <v/>
      </c>
      <c r="CH44" s="499" t="str">
        <f t="shared" si="30"/>
        <v/>
      </c>
      <c r="CI44" s="472"/>
      <c r="CJ44" s="492" t="str">
        <f t="shared" si="66"/>
        <v/>
      </c>
      <c r="CK44" s="499" t="str">
        <f t="shared" si="31"/>
        <v/>
      </c>
      <c r="CL44" s="473"/>
      <c r="CM44" s="499" t="str">
        <f t="shared" si="67"/>
        <v/>
      </c>
      <c r="CN44" s="499" t="str">
        <f t="shared" si="32"/>
        <v/>
      </c>
      <c r="CO44" s="471"/>
      <c r="CP44" s="492" t="str">
        <f t="shared" ref="CP44" si="128">IF(CO44="Yes",ROW(),"")</f>
        <v/>
      </c>
      <c r="CQ44" s="499" t="str">
        <f t="shared" si="33"/>
        <v/>
      </c>
      <c r="CR44" s="472"/>
      <c r="CS44" s="492" t="str">
        <f t="shared" ref="CS44" si="129">IF(CR44="Yes",ROW(),"")</f>
        <v/>
      </c>
      <c r="CT44" s="499" t="str">
        <f t="shared" si="34"/>
        <v/>
      </c>
      <c r="CU44" s="472"/>
      <c r="CV44" s="492" t="str">
        <f t="shared" ref="CV44" si="130">IF(CU44="Yes",ROW(),"")</f>
        <v/>
      </c>
      <c r="CW44" s="499" t="str">
        <f t="shared" si="35"/>
        <v/>
      </c>
      <c r="CX44" s="472"/>
      <c r="CY44" s="492" t="str">
        <f t="shared" ref="CY44" si="131">IF(CX44="Yes",ROW(),"")</f>
        <v/>
      </c>
      <c r="CZ44" s="499" t="str">
        <f t="shared" si="36"/>
        <v/>
      </c>
      <c r="DA44" s="473"/>
      <c r="DB44" s="572" t="str">
        <f t="shared" ref="DB44" si="132">IF(DA44="Yes",ROW(),"")</f>
        <v/>
      </c>
      <c r="DC44" s="573" t="str">
        <f t="shared" si="37"/>
        <v/>
      </c>
      <c r="DD44" s="219"/>
      <c r="DE44" s="220"/>
      <c r="DF44" s="221"/>
      <c r="DG44" s="220"/>
      <c r="DH44" s="222"/>
    </row>
    <row r="45" spans="1:112" s="37" customFormat="1">
      <c r="A45" s="38"/>
      <c r="B45" s="489" t="s">
        <v>383</v>
      </c>
      <c r="C45" s="471"/>
      <c r="D45" s="499" t="str">
        <f t="shared" si="38"/>
        <v/>
      </c>
      <c r="E45" s="499" t="str">
        <f t="shared" si="3"/>
        <v/>
      </c>
      <c r="F45" s="472"/>
      <c r="G45" s="499" t="str">
        <f t="shared" si="39"/>
        <v/>
      </c>
      <c r="H45" s="499" t="str">
        <f t="shared" si="4"/>
        <v/>
      </c>
      <c r="I45" s="472"/>
      <c r="J45" s="499" t="str">
        <f t="shared" si="40"/>
        <v/>
      </c>
      <c r="K45" s="499" t="str">
        <f t="shared" si="5"/>
        <v/>
      </c>
      <c r="L45" s="472"/>
      <c r="M45" s="499" t="str">
        <f t="shared" si="41"/>
        <v/>
      </c>
      <c r="N45" s="499" t="str">
        <f t="shared" si="6"/>
        <v/>
      </c>
      <c r="O45" s="473"/>
      <c r="P45" s="499" t="str">
        <f t="shared" si="42"/>
        <v/>
      </c>
      <c r="Q45" s="499" t="str">
        <f t="shared" si="7"/>
        <v/>
      </c>
      <c r="R45" s="471"/>
      <c r="S45" s="492" t="str">
        <f t="shared" ref="S45" si="133">IF(R45="Yes",ROW(),"")</f>
        <v/>
      </c>
      <c r="T45" s="499" t="str">
        <f t="shared" si="8"/>
        <v/>
      </c>
      <c r="U45" s="472"/>
      <c r="V45" s="492" t="str">
        <f t="shared" ref="V45" si="134">IF(U45="Yes",ROW(),"")</f>
        <v/>
      </c>
      <c r="W45" s="499" t="str">
        <f t="shared" si="9"/>
        <v/>
      </c>
      <c r="X45" s="472"/>
      <c r="Y45" s="492" t="str">
        <f t="shared" ref="Y45" si="135">IF(X45="Yes",ROW(),"")</f>
        <v/>
      </c>
      <c r="Z45" s="499" t="str">
        <f t="shared" si="10"/>
        <v/>
      </c>
      <c r="AA45" s="472"/>
      <c r="AB45" s="492" t="str">
        <f t="shared" ref="AB45" si="136">IF(AA45="Yes",ROW(),"")</f>
        <v/>
      </c>
      <c r="AC45" s="499" t="str">
        <f t="shared" si="11"/>
        <v/>
      </c>
      <c r="AD45" s="681"/>
      <c r="AE45" s="499" t="str">
        <f t="shared" ref="AE45" si="137">IF(AD45="Yes",ROW(),"")</f>
        <v/>
      </c>
      <c r="AF45" s="499" t="str">
        <f t="shared" si="12"/>
        <v/>
      </c>
      <c r="AG45" s="471"/>
      <c r="AH45" s="492" t="str">
        <f t="shared" ref="AH45" si="138">IF(AG45="Yes",ROW(),"")</f>
        <v/>
      </c>
      <c r="AI45" s="499" t="str">
        <f t="shared" si="13"/>
        <v/>
      </c>
      <c r="AJ45" s="548"/>
      <c r="AK45" s="492" t="str">
        <f t="shared" ref="AK45" si="139">IF(AJ45="Yes",ROW(),"")</f>
        <v/>
      </c>
      <c r="AL45" s="499" t="str">
        <f t="shared" si="14"/>
        <v/>
      </c>
      <c r="AM45" s="472"/>
      <c r="AN45" s="492" t="str">
        <f t="shared" ref="AN45" si="140">IF(AM45="Yes",ROW(),"")</f>
        <v/>
      </c>
      <c r="AO45" s="499" t="str">
        <f t="shared" si="15"/>
        <v/>
      </c>
      <c r="AP45" s="472"/>
      <c r="AQ45" s="492" t="str">
        <f t="shared" ref="AQ45" si="141">IF(AP45="Yes",ROW(),"")</f>
        <v/>
      </c>
      <c r="AR45" s="499" t="str">
        <f t="shared" si="16"/>
        <v/>
      </c>
      <c r="AS45" s="473"/>
      <c r="AT45" s="499" t="str">
        <f t="shared" ref="AT45" si="142">IF(AS45="Yes",ROW(),"")</f>
        <v/>
      </c>
      <c r="AU45" s="499" t="str">
        <f t="shared" si="17"/>
        <v/>
      </c>
      <c r="AV45" s="471"/>
      <c r="AW45" s="499" t="str">
        <f t="shared" si="53"/>
        <v/>
      </c>
      <c r="AX45" s="499" t="str">
        <f t="shared" si="18"/>
        <v/>
      </c>
      <c r="AY45" s="472"/>
      <c r="AZ45" s="499" t="str">
        <f t="shared" si="54"/>
        <v/>
      </c>
      <c r="BA45" s="499" t="str">
        <f t="shared" si="19"/>
        <v/>
      </c>
      <c r="BB45" s="472"/>
      <c r="BC45" s="499" t="str">
        <f t="shared" si="55"/>
        <v/>
      </c>
      <c r="BD45" s="499" t="str">
        <f t="shared" si="20"/>
        <v/>
      </c>
      <c r="BE45" s="472"/>
      <c r="BF45" s="499" t="str">
        <f t="shared" si="56"/>
        <v/>
      </c>
      <c r="BG45" s="499" t="str">
        <f t="shared" si="21"/>
        <v/>
      </c>
      <c r="BH45" s="473"/>
      <c r="BI45" s="499" t="str">
        <f t="shared" si="57"/>
        <v/>
      </c>
      <c r="BJ45" s="499" t="str">
        <f t="shared" si="22"/>
        <v/>
      </c>
      <c r="BK45" s="471"/>
      <c r="BL45" s="492" t="str">
        <f t="shared" si="58"/>
        <v/>
      </c>
      <c r="BM45" s="499" t="str">
        <f t="shared" si="23"/>
        <v/>
      </c>
      <c r="BN45" s="472"/>
      <c r="BO45" s="492" t="str">
        <f t="shared" si="59"/>
        <v/>
      </c>
      <c r="BP45" s="499" t="str">
        <f t="shared" si="24"/>
        <v/>
      </c>
      <c r="BQ45" s="472"/>
      <c r="BR45" s="492" t="str">
        <f t="shared" si="60"/>
        <v/>
      </c>
      <c r="BS45" s="499" t="str">
        <f t="shared" si="25"/>
        <v/>
      </c>
      <c r="BT45" s="472"/>
      <c r="BU45" s="492" t="str">
        <f t="shared" si="61"/>
        <v/>
      </c>
      <c r="BV45" s="499" t="str">
        <f t="shared" si="26"/>
        <v/>
      </c>
      <c r="BW45" s="681"/>
      <c r="BX45" s="499" t="str">
        <f t="shared" si="62"/>
        <v/>
      </c>
      <c r="BY45" s="499" t="str">
        <f t="shared" si="27"/>
        <v/>
      </c>
      <c r="BZ45" s="471"/>
      <c r="CA45" s="492" t="str">
        <f t="shared" si="63"/>
        <v/>
      </c>
      <c r="CB45" s="499" t="str">
        <f t="shared" si="28"/>
        <v/>
      </c>
      <c r="CC45" s="548"/>
      <c r="CD45" s="492" t="str">
        <f t="shared" si="64"/>
        <v/>
      </c>
      <c r="CE45" s="499" t="str">
        <f t="shared" si="29"/>
        <v/>
      </c>
      <c r="CF45" s="472"/>
      <c r="CG45" s="492" t="str">
        <f t="shared" si="65"/>
        <v/>
      </c>
      <c r="CH45" s="499" t="str">
        <f t="shared" si="30"/>
        <v/>
      </c>
      <c r="CI45" s="472"/>
      <c r="CJ45" s="492" t="str">
        <f t="shared" si="66"/>
        <v/>
      </c>
      <c r="CK45" s="499" t="str">
        <f t="shared" si="31"/>
        <v/>
      </c>
      <c r="CL45" s="473"/>
      <c r="CM45" s="499" t="str">
        <f t="shared" si="67"/>
        <v/>
      </c>
      <c r="CN45" s="499" t="str">
        <f t="shared" si="32"/>
        <v/>
      </c>
      <c r="CO45" s="471"/>
      <c r="CP45" s="492" t="str">
        <f t="shared" ref="CP45" si="143">IF(CO45="Yes",ROW(),"")</f>
        <v/>
      </c>
      <c r="CQ45" s="499" t="str">
        <f t="shared" si="33"/>
        <v/>
      </c>
      <c r="CR45" s="472"/>
      <c r="CS45" s="492" t="str">
        <f t="shared" ref="CS45" si="144">IF(CR45="Yes",ROW(),"")</f>
        <v/>
      </c>
      <c r="CT45" s="499" t="str">
        <f t="shared" si="34"/>
        <v/>
      </c>
      <c r="CU45" s="472"/>
      <c r="CV45" s="492" t="str">
        <f t="shared" ref="CV45" si="145">IF(CU45="Yes",ROW(),"")</f>
        <v/>
      </c>
      <c r="CW45" s="499" t="str">
        <f t="shared" si="35"/>
        <v/>
      </c>
      <c r="CX45" s="472"/>
      <c r="CY45" s="492" t="str">
        <f t="shared" ref="CY45" si="146">IF(CX45="Yes",ROW(),"")</f>
        <v/>
      </c>
      <c r="CZ45" s="499" t="str">
        <f t="shared" si="36"/>
        <v/>
      </c>
      <c r="DA45" s="473"/>
      <c r="DB45" s="572" t="str">
        <f t="shared" ref="DB45" si="147">IF(DA45="Yes",ROW(),"")</f>
        <v/>
      </c>
      <c r="DC45" s="573" t="str">
        <f t="shared" si="37"/>
        <v/>
      </c>
      <c r="DD45" s="219"/>
      <c r="DE45" s="220"/>
      <c r="DF45" s="221"/>
      <c r="DG45" s="220"/>
      <c r="DH45" s="222"/>
    </row>
    <row r="46" spans="1:112" s="37" customFormat="1" ht="38.25">
      <c r="A46" s="38"/>
      <c r="B46" s="489" t="s">
        <v>384</v>
      </c>
      <c r="C46" s="471"/>
      <c r="D46" s="499" t="str">
        <f t="shared" si="38"/>
        <v/>
      </c>
      <c r="E46" s="499" t="str">
        <f t="shared" si="3"/>
        <v/>
      </c>
      <c r="F46" s="472"/>
      <c r="G46" s="499" t="str">
        <f t="shared" si="39"/>
        <v/>
      </c>
      <c r="H46" s="499" t="str">
        <f t="shared" si="4"/>
        <v/>
      </c>
      <c r="I46" s="472"/>
      <c r="J46" s="499" t="str">
        <f t="shared" si="40"/>
        <v/>
      </c>
      <c r="K46" s="499" t="str">
        <f t="shared" si="5"/>
        <v/>
      </c>
      <c r="L46" s="472"/>
      <c r="M46" s="499" t="str">
        <f t="shared" si="41"/>
        <v/>
      </c>
      <c r="N46" s="499" t="str">
        <f t="shared" si="6"/>
        <v/>
      </c>
      <c r="O46" s="473"/>
      <c r="P46" s="499" t="str">
        <f t="shared" si="42"/>
        <v/>
      </c>
      <c r="Q46" s="499" t="str">
        <f t="shared" si="7"/>
        <v/>
      </c>
      <c r="R46" s="471"/>
      <c r="S46" s="492" t="str">
        <f t="shared" ref="S46" si="148">IF(R46="Yes",ROW(),"")</f>
        <v/>
      </c>
      <c r="T46" s="499" t="str">
        <f t="shared" si="8"/>
        <v/>
      </c>
      <c r="U46" s="472"/>
      <c r="V46" s="492" t="str">
        <f t="shared" ref="V46" si="149">IF(U46="Yes",ROW(),"")</f>
        <v/>
      </c>
      <c r="W46" s="499" t="str">
        <f t="shared" si="9"/>
        <v/>
      </c>
      <c r="X46" s="472"/>
      <c r="Y46" s="492" t="str">
        <f t="shared" ref="Y46" si="150">IF(X46="Yes",ROW(),"")</f>
        <v/>
      </c>
      <c r="Z46" s="499" t="str">
        <f t="shared" si="10"/>
        <v/>
      </c>
      <c r="AA46" s="472"/>
      <c r="AB46" s="492" t="str">
        <f t="shared" ref="AB46" si="151">IF(AA46="Yes",ROW(),"")</f>
        <v/>
      </c>
      <c r="AC46" s="499" t="str">
        <f t="shared" si="11"/>
        <v/>
      </c>
      <c r="AD46" s="681"/>
      <c r="AE46" s="499" t="str">
        <f t="shared" ref="AE46" si="152">IF(AD46="Yes",ROW(),"")</f>
        <v/>
      </c>
      <c r="AF46" s="499" t="str">
        <f t="shared" si="12"/>
        <v/>
      </c>
      <c r="AG46" s="471"/>
      <c r="AH46" s="492" t="str">
        <f t="shared" ref="AH46" si="153">IF(AG46="Yes",ROW(),"")</f>
        <v/>
      </c>
      <c r="AI46" s="499" t="str">
        <f t="shared" si="13"/>
        <v/>
      </c>
      <c r="AJ46" s="548"/>
      <c r="AK46" s="492" t="str">
        <f t="shared" ref="AK46" si="154">IF(AJ46="Yes",ROW(),"")</f>
        <v/>
      </c>
      <c r="AL46" s="499" t="str">
        <f t="shared" si="14"/>
        <v/>
      </c>
      <c r="AM46" s="472"/>
      <c r="AN46" s="492" t="str">
        <f t="shared" ref="AN46" si="155">IF(AM46="Yes",ROW(),"")</f>
        <v/>
      </c>
      <c r="AO46" s="499" t="str">
        <f t="shared" si="15"/>
        <v/>
      </c>
      <c r="AP46" s="472"/>
      <c r="AQ46" s="492" t="str">
        <f t="shared" ref="AQ46" si="156">IF(AP46="Yes",ROW(),"")</f>
        <v/>
      </c>
      <c r="AR46" s="499" t="str">
        <f t="shared" si="16"/>
        <v/>
      </c>
      <c r="AS46" s="473"/>
      <c r="AT46" s="499" t="str">
        <f t="shared" ref="AT46" si="157">IF(AS46="Yes",ROW(),"")</f>
        <v/>
      </c>
      <c r="AU46" s="499" t="str">
        <f t="shared" si="17"/>
        <v/>
      </c>
      <c r="AV46" s="471"/>
      <c r="AW46" s="499" t="str">
        <f t="shared" si="53"/>
        <v/>
      </c>
      <c r="AX46" s="499" t="str">
        <f t="shared" si="18"/>
        <v/>
      </c>
      <c r="AY46" s="472"/>
      <c r="AZ46" s="499" t="str">
        <f t="shared" si="54"/>
        <v/>
      </c>
      <c r="BA46" s="499" t="str">
        <f t="shared" si="19"/>
        <v/>
      </c>
      <c r="BB46" s="472"/>
      <c r="BC46" s="499" t="str">
        <f t="shared" si="55"/>
        <v/>
      </c>
      <c r="BD46" s="499" t="str">
        <f t="shared" si="20"/>
        <v/>
      </c>
      <c r="BE46" s="472"/>
      <c r="BF46" s="499" t="str">
        <f t="shared" si="56"/>
        <v/>
      </c>
      <c r="BG46" s="499" t="str">
        <f t="shared" si="21"/>
        <v/>
      </c>
      <c r="BH46" s="473"/>
      <c r="BI46" s="499" t="str">
        <f t="shared" si="57"/>
        <v/>
      </c>
      <c r="BJ46" s="499" t="str">
        <f t="shared" si="22"/>
        <v/>
      </c>
      <c r="BK46" s="471"/>
      <c r="BL46" s="492" t="str">
        <f t="shared" si="58"/>
        <v/>
      </c>
      <c r="BM46" s="499" t="str">
        <f t="shared" si="23"/>
        <v/>
      </c>
      <c r="BN46" s="472"/>
      <c r="BO46" s="492" t="str">
        <f t="shared" si="59"/>
        <v/>
      </c>
      <c r="BP46" s="499" t="str">
        <f t="shared" si="24"/>
        <v/>
      </c>
      <c r="BQ46" s="472"/>
      <c r="BR46" s="492" t="str">
        <f t="shared" si="60"/>
        <v/>
      </c>
      <c r="BS46" s="499" t="str">
        <f t="shared" si="25"/>
        <v/>
      </c>
      <c r="BT46" s="472"/>
      <c r="BU46" s="492" t="str">
        <f t="shared" si="61"/>
        <v/>
      </c>
      <c r="BV46" s="499" t="str">
        <f t="shared" si="26"/>
        <v/>
      </c>
      <c r="BW46" s="681"/>
      <c r="BX46" s="499" t="str">
        <f t="shared" si="62"/>
        <v/>
      </c>
      <c r="BY46" s="499" t="str">
        <f t="shared" si="27"/>
        <v/>
      </c>
      <c r="BZ46" s="471"/>
      <c r="CA46" s="492" t="str">
        <f t="shared" si="63"/>
        <v/>
      </c>
      <c r="CB46" s="499" t="str">
        <f t="shared" si="28"/>
        <v/>
      </c>
      <c r="CC46" s="548"/>
      <c r="CD46" s="492" t="str">
        <f t="shared" si="64"/>
        <v/>
      </c>
      <c r="CE46" s="499" t="str">
        <f t="shared" si="29"/>
        <v/>
      </c>
      <c r="CF46" s="472"/>
      <c r="CG46" s="492" t="str">
        <f t="shared" si="65"/>
        <v/>
      </c>
      <c r="CH46" s="499" t="str">
        <f t="shared" si="30"/>
        <v/>
      </c>
      <c r="CI46" s="472"/>
      <c r="CJ46" s="492" t="str">
        <f t="shared" si="66"/>
        <v/>
      </c>
      <c r="CK46" s="499" t="str">
        <f t="shared" si="31"/>
        <v/>
      </c>
      <c r="CL46" s="473"/>
      <c r="CM46" s="499" t="str">
        <f t="shared" si="67"/>
        <v/>
      </c>
      <c r="CN46" s="499" t="str">
        <f t="shared" si="32"/>
        <v/>
      </c>
      <c r="CO46" s="471"/>
      <c r="CP46" s="492" t="str">
        <f t="shared" ref="CP46" si="158">IF(CO46="Yes",ROW(),"")</f>
        <v/>
      </c>
      <c r="CQ46" s="499" t="str">
        <f t="shared" si="33"/>
        <v/>
      </c>
      <c r="CR46" s="472"/>
      <c r="CS46" s="492" t="str">
        <f t="shared" ref="CS46" si="159">IF(CR46="Yes",ROW(),"")</f>
        <v/>
      </c>
      <c r="CT46" s="499" t="str">
        <f t="shared" si="34"/>
        <v/>
      </c>
      <c r="CU46" s="472"/>
      <c r="CV46" s="492" t="str">
        <f t="shared" ref="CV46" si="160">IF(CU46="Yes",ROW(),"")</f>
        <v/>
      </c>
      <c r="CW46" s="499" t="str">
        <f t="shared" si="35"/>
        <v/>
      </c>
      <c r="CX46" s="472"/>
      <c r="CY46" s="492" t="str">
        <f t="shared" ref="CY46" si="161">IF(CX46="Yes",ROW(),"")</f>
        <v/>
      </c>
      <c r="CZ46" s="499" t="str">
        <f t="shared" si="36"/>
        <v/>
      </c>
      <c r="DA46" s="473"/>
      <c r="DB46" s="572" t="str">
        <f t="shared" ref="DB46" si="162">IF(DA46="Yes",ROW(),"")</f>
        <v/>
      </c>
      <c r="DC46" s="573" t="str">
        <f t="shared" si="37"/>
        <v/>
      </c>
      <c r="DD46" s="219"/>
      <c r="DE46" s="220"/>
      <c r="DF46" s="221"/>
      <c r="DG46" s="220"/>
      <c r="DH46" s="222"/>
    </row>
    <row r="47" spans="1:112" s="37" customFormat="1">
      <c r="A47" s="460"/>
      <c r="B47" s="461" t="s">
        <v>358</v>
      </c>
      <c r="C47" s="510"/>
      <c r="D47" s="518" t="str">
        <f t="shared" si="38"/>
        <v/>
      </c>
      <c r="E47" s="518" t="str">
        <f t="shared" ref="E47" si="163">IF(D47="","",RANK(D47,$D$39:$D$46,-1))</f>
        <v/>
      </c>
      <c r="F47" s="513"/>
      <c r="G47" s="513"/>
      <c r="H47" s="513"/>
      <c r="I47" s="513"/>
      <c r="J47" s="513"/>
      <c r="K47" s="513"/>
      <c r="L47" s="513"/>
      <c r="M47" s="536"/>
      <c r="N47" s="536"/>
      <c r="O47" s="514"/>
      <c r="P47" s="518"/>
      <c r="Q47" s="539"/>
      <c r="R47" s="510"/>
      <c r="S47" s="518"/>
      <c r="T47" s="518"/>
      <c r="U47" s="513"/>
      <c r="V47" s="513"/>
      <c r="W47" s="513"/>
      <c r="X47" s="513"/>
      <c r="Y47" s="513"/>
      <c r="Z47" s="513"/>
      <c r="AA47" s="513"/>
      <c r="AB47" s="536"/>
      <c r="AC47" s="513"/>
      <c r="AD47" s="514"/>
      <c r="AE47" s="518"/>
      <c r="AF47" s="514"/>
      <c r="AG47" s="510"/>
      <c r="AH47" s="518"/>
      <c r="AI47" s="518"/>
      <c r="AJ47" s="513"/>
      <c r="AK47" s="513"/>
      <c r="AL47" s="513"/>
      <c r="AM47" s="513"/>
      <c r="AN47" s="513"/>
      <c r="AO47" s="513"/>
      <c r="AP47" s="513"/>
      <c r="AQ47" s="513"/>
      <c r="AR47" s="513"/>
      <c r="AS47" s="514"/>
      <c r="AT47" s="518"/>
      <c r="AU47" s="514"/>
      <c r="AV47" s="510"/>
      <c r="AW47" s="518" t="str">
        <f t="shared" si="53"/>
        <v/>
      </c>
      <c r="AX47" s="518" t="str">
        <f t="shared" ref="AX47" si="164">IF(AW47="","",RANK(AW47,$D$39:$D$46,-1))</f>
        <v/>
      </c>
      <c r="AY47" s="513"/>
      <c r="AZ47" s="513"/>
      <c r="BA47" s="513"/>
      <c r="BB47" s="513"/>
      <c r="BC47" s="513"/>
      <c r="BD47" s="513"/>
      <c r="BE47" s="513"/>
      <c r="BF47" s="536"/>
      <c r="BG47" s="536"/>
      <c r="BH47" s="514"/>
      <c r="BI47" s="518"/>
      <c r="BJ47" s="539"/>
      <c r="BK47" s="510"/>
      <c r="BL47" s="518"/>
      <c r="BM47" s="518"/>
      <c r="BN47" s="513"/>
      <c r="BO47" s="513"/>
      <c r="BP47" s="513"/>
      <c r="BQ47" s="513"/>
      <c r="BR47" s="513"/>
      <c r="BS47" s="513"/>
      <c r="BT47" s="513"/>
      <c r="BU47" s="536"/>
      <c r="BV47" s="513"/>
      <c r="BW47" s="514"/>
      <c r="BX47" s="518"/>
      <c r="BY47" s="514"/>
      <c r="BZ47" s="510"/>
      <c r="CA47" s="518"/>
      <c r="CB47" s="518"/>
      <c r="CC47" s="513"/>
      <c r="CD47" s="513"/>
      <c r="CE47" s="513"/>
      <c r="CF47" s="513"/>
      <c r="CG47" s="513"/>
      <c r="CH47" s="513"/>
      <c r="CI47" s="513"/>
      <c r="CJ47" s="513"/>
      <c r="CK47" s="513"/>
      <c r="CL47" s="514"/>
      <c r="CM47" s="518"/>
      <c r="CN47" s="514"/>
      <c r="CO47" s="510"/>
      <c r="CP47" s="518"/>
      <c r="CQ47" s="518"/>
      <c r="CR47" s="513"/>
      <c r="CS47" s="513"/>
      <c r="CT47" s="513"/>
      <c r="CU47" s="513"/>
      <c r="CV47" s="513"/>
      <c r="CW47" s="513"/>
      <c r="CX47" s="513"/>
      <c r="CY47" s="513"/>
      <c r="CZ47" s="513"/>
      <c r="DA47" s="514"/>
      <c r="DD47" s="219"/>
      <c r="DE47" s="220"/>
      <c r="DF47" s="221"/>
      <c r="DG47" s="220"/>
      <c r="DH47" s="222"/>
    </row>
    <row r="48" spans="1:112" s="37" customFormat="1" ht="50.1" customHeight="1">
      <c r="A48" s="500"/>
      <c r="B48" s="694" t="s">
        <v>385</v>
      </c>
      <c r="C48" s="501" t="str">
        <f>IF(ISNA(MATCH(1,E$39:E$46,0)),"",INDEX($B$39:$B$46,MATCH(1,E$39:E$46,0)))</f>
        <v/>
      </c>
      <c r="D48" s="503"/>
      <c r="E48" s="503"/>
      <c r="F48" s="503" t="str">
        <f>IF(ISNA(MATCH(1,H$39:H$46,0)),"",INDEX($B$39:$B$46,MATCH(1,H$39:H$46,0)))</f>
        <v/>
      </c>
      <c r="G48" s="503"/>
      <c r="H48" s="503"/>
      <c r="I48" s="503" t="str">
        <f>IF(ISNA(MATCH(1,K$39:K$46,0)),"",INDEX($B$39:$B$46,MATCH(1,K$39:K$46,0)))</f>
        <v/>
      </c>
      <c r="J48" s="503"/>
      <c r="K48" s="503"/>
      <c r="L48" s="503" t="str">
        <f>IF(ISNA(MATCH(1,N$39:N$46,0)),"",INDEX($B$39:$B$46,MATCH(1,N$39:N$46,0)))</f>
        <v/>
      </c>
      <c r="M48" s="503"/>
      <c r="N48" s="503"/>
      <c r="O48" s="504" t="str">
        <f>IF(ISNA(MATCH(1,Q$39:Q$46,0)),"",INDEX($B$39:$B$46,MATCH(1,Q$39:Q$46,0)))</f>
        <v/>
      </c>
      <c r="P48" s="502"/>
      <c r="Q48" s="504"/>
      <c r="R48" s="501" t="str">
        <f>IF(ISNA(MATCH(1,T$39:T$46,0)),"",INDEX($B$39:$B$46,MATCH(1,T$39:T$46,0)))</f>
        <v/>
      </c>
      <c r="S48" s="503"/>
      <c r="T48" s="503"/>
      <c r="U48" s="503" t="str">
        <f>IF(ISNA(MATCH(1,W$39:W$46,0)),"",INDEX($B$39:$B$46,MATCH(1,W$39:W$46,0)))</f>
        <v/>
      </c>
      <c r="V48" s="503"/>
      <c r="W48" s="503"/>
      <c r="X48" s="503" t="str">
        <f>IF(ISNA(MATCH(1,Z$39:Z$46,0)),"",INDEX($B$39:$B$46,MATCH(1,Z$39:Z$46,0)))</f>
        <v/>
      </c>
      <c r="Y48" s="503"/>
      <c r="Z48" s="503"/>
      <c r="AA48" s="503" t="str">
        <f>IF(ISNA(MATCH(1,AC$39:AC$46,0)),"",INDEX($B$39:$B$46,MATCH(1,AC$39:AC$46,0)))</f>
        <v/>
      </c>
      <c r="AB48" s="503"/>
      <c r="AC48" s="503"/>
      <c r="AD48" s="504" t="str">
        <f>IF(ISNA(MATCH(1,AF$39:AF$46,0)),"",INDEX($B$39:$B$46,MATCH(1,AF$39:AF$46,0)))</f>
        <v/>
      </c>
      <c r="AE48" s="502"/>
      <c r="AF48" s="504"/>
      <c r="AG48" s="501" t="str">
        <f>IF(ISNA(MATCH(1,AI$39:AI$46,0)),"",INDEX($B$39:$B$46,MATCH(1,AI$39:AI$46,0)))</f>
        <v/>
      </c>
      <c r="AH48" s="503"/>
      <c r="AI48" s="503"/>
      <c r="AJ48" s="503" t="str">
        <f>IF(ISNA(MATCH(1,AL$39:AL$46,0)),"",INDEX($B$39:$B$46,MATCH(1,AL$39:AL$46,0)))</f>
        <v/>
      </c>
      <c r="AK48" s="503"/>
      <c r="AL48" s="503"/>
      <c r="AM48" s="503" t="str">
        <f>IF(ISNA(MATCH(1,AO$39:AO$46,0)),"",INDEX($B$39:$B$46,MATCH(1,AO$39:AO$46,0)))</f>
        <v/>
      </c>
      <c r="AN48" s="503"/>
      <c r="AO48" s="503"/>
      <c r="AP48" s="503" t="str">
        <f>IF(ISNA(MATCH(1,AR$39:AR$46,0)),"",INDEX($B$39:$B$46,MATCH(1,AR$39:AR$46,0)))</f>
        <v/>
      </c>
      <c r="AQ48" s="503"/>
      <c r="AR48" s="503"/>
      <c r="AS48" s="504" t="str">
        <f>IF(ISNA(MATCH(1,AU$39:AU$46,0)),"",INDEX($B$39:$B$46,MATCH(1,AU$39:AU$46,0)))</f>
        <v/>
      </c>
      <c r="AT48" s="502"/>
      <c r="AU48" s="504"/>
      <c r="AV48" s="501" t="str">
        <f>IF(ISNA(MATCH(1,AX$39:AX$46,0)),"",INDEX($B$39:$B$46,MATCH(1,AX$39:AX$46,0)))</f>
        <v/>
      </c>
      <c r="AW48" s="503"/>
      <c r="AX48" s="503"/>
      <c r="AY48" s="503" t="str">
        <f>IF(ISNA(MATCH(1,BA$39:BA$46,0)),"",INDEX($B$39:$B$46,MATCH(1,BA$39:BA$46,0)))</f>
        <v/>
      </c>
      <c r="AZ48" s="503"/>
      <c r="BA48" s="503"/>
      <c r="BB48" s="503" t="str">
        <f>IF(ISNA(MATCH(1,BD$39:BD$46,0)),"",INDEX($B$39:$B$46,MATCH(1,BD$39:BD$46,0)))</f>
        <v/>
      </c>
      <c r="BC48" s="503"/>
      <c r="BD48" s="503"/>
      <c r="BE48" s="503" t="str">
        <f>IF(ISNA(MATCH(1,BG$39:BG$46,0)),"",INDEX($B$39:$B$46,MATCH(1,BG$39:BG$46,0)))</f>
        <v/>
      </c>
      <c r="BF48" s="503"/>
      <c r="BG48" s="503"/>
      <c r="BH48" s="504" t="str">
        <f>IF(ISNA(MATCH(1,BJ$39:BJ$46,0)),"",INDEX($B$39:$B$46,MATCH(1,BJ$39:BJ$46,0)))</f>
        <v/>
      </c>
      <c r="BI48" s="502"/>
      <c r="BJ48" s="504"/>
      <c r="BK48" s="501" t="str">
        <f>IF(ISNA(MATCH(1,BM$39:BM$46,0)),"",INDEX($B$39:$B$46,MATCH(1,BM$39:BM$46,0)))</f>
        <v/>
      </c>
      <c r="BL48" s="503"/>
      <c r="BM48" s="503"/>
      <c r="BN48" s="503" t="str">
        <f>IF(ISNA(MATCH(1,BP$39:BP$46,0)),"",INDEX($B$39:$B$46,MATCH(1,BP$39:BP$46,0)))</f>
        <v/>
      </c>
      <c r="BO48" s="503"/>
      <c r="BP48" s="503"/>
      <c r="BQ48" s="503" t="str">
        <f>IF(ISNA(MATCH(1,BS$39:BS$46,0)),"",INDEX($B$39:$B$46,MATCH(1,BS$39:BS$46,0)))</f>
        <v/>
      </c>
      <c r="BR48" s="503"/>
      <c r="BS48" s="503"/>
      <c r="BT48" s="503" t="str">
        <f>IF(ISNA(MATCH(1,BV$39:BV$46,0)),"",INDEX($B$39:$B$46,MATCH(1,BV$39:BV$46,0)))</f>
        <v/>
      </c>
      <c r="BU48" s="503"/>
      <c r="BV48" s="503"/>
      <c r="BW48" s="504" t="str">
        <f>IF(ISNA(MATCH(1,BY$39:BY$46,0)),"",INDEX($B$39:$B$46,MATCH(1,BY$39:BY$46,0)))</f>
        <v/>
      </c>
      <c r="BX48" s="502"/>
      <c r="BY48" s="504"/>
      <c r="BZ48" s="501" t="str">
        <f>IF(ISNA(MATCH(1,CB$39:CB$46,0)),"",INDEX($B$39:$B$46,MATCH(1,CB$39:CB$46,0)))</f>
        <v/>
      </c>
      <c r="CA48" s="503"/>
      <c r="CB48" s="503"/>
      <c r="CC48" s="503" t="str">
        <f>IF(ISNA(MATCH(1,CE$39:CE$46,0)),"",INDEX($B$39:$B$46,MATCH(1,CE$39:CE$46,0)))</f>
        <v/>
      </c>
      <c r="CD48" s="503"/>
      <c r="CE48" s="503"/>
      <c r="CF48" s="503" t="str">
        <f>IF(ISNA(MATCH(1,CH$39:CH$46,0)),"",INDEX($B$39:$B$46,MATCH(1,CH$39:CH$46,0)))</f>
        <v/>
      </c>
      <c r="CG48" s="503"/>
      <c r="CH48" s="503"/>
      <c r="CI48" s="503" t="str">
        <f>IF(ISNA(MATCH(1,CK$39:CK$46,0)),"",INDEX($B$39:$B$46,MATCH(1,CK$39:CK$46,0)))</f>
        <v/>
      </c>
      <c r="CJ48" s="503"/>
      <c r="CK48" s="503"/>
      <c r="CL48" s="504" t="str">
        <f>IF(ISNA(MATCH(1,CN$39:CN$46,0)),"",INDEX($B$39:$B$46,MATCH(1,CN$39:CN$46,0)))</f>
        <v/>
      </c>
      <c r="CM48" s="502"/>
      <c r="CN48" s="504"/>
      <c r="CO48" s="501" t="str">
        <f>IF(ISNA(MATCH(1,CQ$39:CQ$46,0)),"",INDEX($B$39:$B$46,MATCH(1,CQ$39:CQ$46,0)))</f>
        <v/>
      </c>
      <c r="CP48" s="503"/>
      <c r="CQ48" s="503"/>
      <c r="CR48" s="503" t="str">
        <f>IF(ISNA(MATCH(1,CT$39:CT$46,0)),"",INDEX($B$39:$B$46,MATCH(1,CT$39:CT$46,0)))</f>
        <v/>
      </c>
      <c r="CS48" s="503"/>
      <c r="CT48" s="503"/>
      <c r="CU48" s="503" t="str">
        <f>IF(ISNA(MATCH(1,CW$39:CW$46,0)),"",INDEX($B$39:$B$46,MATCH(1,CW$39:CW$46,0)))</f>
        <v/>
      </c>
      <c r="CV48" s="503"/>
      <c r="CW48" s="503"/>
      <c r="CX48" s="503" t="str">
        <f>IF(ISNA(MATCH(1,CZ$39:CZ$46,0)),"",INDEX($B$39:$B$46,MATCH(1,CZ$39:CZ$46,0)))</f>
        <v/>
      </c>
      <c r="CY48" s="503"/>
      <c r="CZ48" s="503"/>
      <c r="DA48" s="504" t="str">
        <f>IF(ISNA(MATCH(1,DC$39:DC$46,0)),"",INDEX($B$39:$B$46,MATCH(1,DC$39:DC$46,0)))</f>
        <v/>
      </c>
      <c r="DD48" s="219"/>
      <c r="DE48" s="220"/>
      <c r="DF48" s="221"/>
      <c r="DG48" s="220"/>
      <c r="DH48" s="222"/>
    </row>
    <row r="49" spans="1:112" s="37" customFormat="1" ht="50.1" customHeight="1">
      <c r="A49" s="505"/>
      <c r="B49" s="695"/>
      <c r="C49" s="506" t="str">
        <f>IF(ISNA(MATCH(2,E$39:E$46,0)),"",INDEX($B$39:$B$46,MATCH(2,E$39:E$46,0)))</f>
        <v/>
      </c>
      <c r="D49" s="508"/>
      <c r="E49" s="508"/>
      <c r="F49" s="508" t="str">
        <f>IF(ISNA(MATCH(2,H$39:H$46,0)),"",INDEX($B$39:$B$46,MATCH(2,H$39:H$46,0)))</f>
        <v/>
      </c>
      <c r="G49" s="508"/>
      <c r="H49" s="508"/>
      <c r="I49" s="508" t="str">
        <f>IF(ISNA(MATCH(2,K$39:K$46,0)),"",INDEX($B$39:$B$46,MATCH(2,K$39:K$46,0)))</f>
        <v/>
      </c>
      <c r="J49" s="508"/>
      <c r="K49" s="508"/>
      <c r="L49" s="508" t="str">
        <f>IF(ISNA(MATCH(2,N$39:N$46,0)),"",INDEX($B$39:$B$46,MATCH(2,N$39:N$46,0)))</f>
        <v/>
      </c>
      <c r="M49" s="508"/>
      <c r="N49" s="508"/>
      <c r="O49" s="509" t="str">
        <f>IF(ISNA(MATCH(2,Q$39:Q$46,0)),"",INDEX($B$39:$B$46,MATCH(2,Q$39:Q$46,0)))</f>
        <v/>
      </c>
      <c r="P49" s="507"/>
      <c r="Q49" s="509"/>
      <c r="R49" s="506" t="str">
        <f>IF(ISNA(MATCH(2,T$39:T$46,0)),"",INDEX($B$39:$B$46,MATCH(2,T$39:T$46,0)))</f>
        <v/>
      </c>
      <c r="S49" s="508"/>
      <c r="T49" s="508"/>
      <c r="U49" s="508" t="str">
        <f>IF(ISNA(MATCH(2,W$39:W$46,0)),"",INDEX($B$39:$B$46,MATCH(2,W$39:W$46,0)))</f>
        <v/>
      </c>
      <c r="V49" s="508"/>
      <c r="W49" s="508"/>
      <c r="X49" s="508" t="str">
        <f>IF(ISNA(MATCH(2,Z$39:Z$46,0)),"",INDEX($B$39:$B$46,MATCH(2,Z$39:Z$46,0)))</f>
        <v/>
      </c>
      <c r="Y49" s="508"/>
      <c r="Z49" s="508"/>
      <c r="AA49" s="508" t="str">
        <f>IF(ISNA(MATCH(2,AC$39:AC$46,0)),"",INDEX($B$39:$B$46,MATCH(2,AC$39:AC$46,0)))</f>
        <v/>
      </c>
      <c r="AB49" s="508"/>
      <c r="AC49" s="508"/>
      <c r="AD49" s="509" t="str">
        <f>IF(ISNA(MATCH(2,AF$39:AF$46,0)),"",INDEX($B$39:$B$46,MATCH(2,AF$39:AF$46,0)))</f>
        <v/>
      </c>
      <c r="AE49" s="507"/>
      <c r="AF49" s="509"/>
      <c r="AG49" s="506" t="str">
        <f>IF(ISNA(MATCH(2,AI$39:AI$46,0)),"",INDEX($B$39:$B$46,MATCH(2,AI$39:AI$46,0)))</f>
        <v/>
      </c>
      <c r="AH49" s="508"/>
      <c r="AI49" s="508"/>
      <c r="AJ49" s="508" t="str">
        <f>IF(ISNA(MATCH(2,AL$39:AL$46,0)),"",INDEX($B$39:$B$46,MATCH(2,AL$39:AL$46,0)))</f>
        <v/>
      </c>
      <c r="AK49" s="508"/>
      <c r="AL49" s="508"/>
      <c r="AM49" s="508" t="str">
        <f>IF(ISNA(MATCH(2,AO$39:AO$46,0)),"",INDEX($B$39:$B$46,MATCH(2,AO$39:AO$46,0)))</f>
        <v/>
      </c>
      <c r="AN49" s="508"/>
      <c r="AO49" s="508"/>
      <c r="AP49" s="508" t="str">
        <f>IF(ISNA(MATCH(2,AR$39:AR$46,0)),"",INDEX($B$39:$B$46,MATCH(2,AR$39:AR$46,0)))</f>
        <v/>
      </c>
      <c r="AQ49" s="508"/>
      <c r="AR49" s="508"/>
      <c r="AS49" s="509" t="str">
        <f>IF(ISNA(MATCH(2,AU$39:AU$46,0)),"",INDEX($B$39:$B$46,MATCH(2,AU$39:AU$46,0)))</f>
        <v/>
      </c>
      <c r="AT49" s="507"/>
      <c r="AU49" s="509"/>
      <c r="AV49" s="506" t="str">
        <f>IF(ISNA(MATCH(2,AX$39:AX$46,0)),"",INDEX($B$39:$B$46,MATCH(2,AX$39:AX$46,0)))</f>
        <v/>
      </c>
      <c r="AW49" s="508"/>
      <c r="AX49" s="508"/>
      <c r="AY49" s="508" t="str">
        <f>IF(ISNA(MATCH(2,BA$39:BA$46,0)),"",INDEX($B$39:$B$46,MATCH(2,BA$39:BA$46,0)))</f>
        <v/>
      </c>
      <c r="AZ49" s="508"/>
      <c r="BA49" s="508"/>
      <c r="BB49" s="508" t="str">
        <f>IF(ISNA(MATCH(2,BD$39:BD$46,0)),"",INDEX($B$39:$B$46,MATCH(2,BD$39:BD$46,0)))</f>
        <v/>
      </c>
      <c r="BC49" s="508"/>
      <c r="BD49" s="508"/>
      <c r="BE49" s="508" t="str">
        <f>IF(ISNA(MATCH(2,BG$39:BG$46,0)),"",INDEX($B$39:$B$46,MATCH(2,BG$39:BG$46,0)))</f>
        <v/>
      </c>
      <c r="BF49" s="508"/>
      <c r="BG49" s="508"/>
      <c r="BH49" s="509" t="str">
        <f>IF(ISNA(MATCH(2,BJ$39:BJ$46,0)),"",INDEX($B$39:$B$46,MATCH(2,BJ$39:BJ$46,0)))</f>
        <v/>
      </c>
      <c r="BI49" s="507"/>
      <c r="BJ49" s="509"/>
      <c r="BK49" s="506" t="str">
        <f>IF(ISNA(MATCH(2,BM$39:BM$46,0)),"",INDEX($B$39:$B$46,MATCH(2,BM$39:BM$46,0)))</f>
        <v/>
      </c>
      <c r="BL49" s="508"/>
      <c r="BM49" s="508"/>
      <c r="BN49" s="508" t="str">
        <f>IF(ISNA(MATCH(2,BP$39:BP$46,0)),"",INDEX($B$39:$B$46,MATCH(2,BP$39:BP$46,0)))</f>
        <v/>
      </c>
      <c r="BO49" s="508"/>
      <c r="BP49" s="508"/>
      <c r="BQ49" s="508" t="str">
        <f>IF(ISNA(MATCH(2,BS$39:BS$46,0)),"",INDEX($B$39:$B$46,MATCH(2,BS$39:BS$46,0)))</f>
        <v/>
      </c>
      <c r="BR49" s="508"/>
      <c r="BS49" s="508"/>
      <c r="BT49" s="508" t="str">
        <f>IF(ISNA(MATCH(2,BV$39:BV$46,0)),"",INDEX($B$39:$B$46,MATCH(2,BV$39:BV$46,0)))</f>
        <v/>
      </c>
      <c r="BU49" s="508"/>
      <c r="BV49" s="508"/>
      <c r="BW49" s="509" t="str">
        <f>IF(ISNA(MATCH(2,BY$39:BY$46,0)),"",INDEX($B$39:$B$46,MATCH(2,BY$39:BY$46,0)))</f>
        <v/>
      </c>
      <c r="BX49" s="507"/>
      <c r="BY49" s="509"/>
      <c r="BZ49" s="506" t="str">
        <f>IF(ISNA(MATCH(2,CB$39:CB$46,0)),"",INDEX($B$39:$B$46,MATCH(2,CB$39:CB$46,0)))</f>
        <v/>
      </c>
      <c r="CA49" s="508"/>
      <c r="CB49" s="508"/>
      <c r="CC49" s="508" t="str">
        <f>IF(ISNA(MATCH(2,CE$39:CE$46,0)),"",INDEX($B$39:$B$46,MATCH(2,CE$39:CE$46,0)))</f>
        <v/>
      </c>
      <c r="CD49" s="508"/>
      <c r="CE49" s="508"/>
      <c r="CF49" s="508" t="str">
        <f>IF(ISNA(MATCH(2,CH$39:CH$46,0)),"",INDEX($B$39:$B$46,MATCH(2,CH$39:CH$46,0)))</f>
        <v/>
      </c>
      <c r="CG49" s="508"/>
      <c r="CH49" s="508"/>
      <c r="CI49" s="508" t="str">
        <f>IF(ISNA(MATCH(2,CK$39:CK$46,0)),"",INDEX($B$39:$B$46,MATCH(2,CK$39:CK$46,0)))</f>
        <v/>
      </c>
      <c r="CJ49" s="508"/>
      <c r="CK49" s="508"/>
      <c r="CL49" s="509" t="str">
        <f>IF(ISNA(MATCH(2,CN$39:CN$46,0)),"",INDEX($B$39:$B$46,MATCH(2,CN$39:CN$46,0)))</f>
        <v/>
      </c>
      <c r="CM49" s="507"/>
      <c r="CN49" s="509"/>
      <c r="CO49" s="506" t="str">
        <f>IF(ISNA(MATCH(2,CQ$39:CQ$46,0)),"",INDEX($B$39:$B$46,MATCH(2,CQ$39:CQ$46,0)))</f>
        <v/>
      </c>
      <c r="CP49" s="508"/>
      <c r="CQ49" s="508"/>
      <c r="CR49" s="508" t="str">
        <f>IF(ISNA(MATCH(2,CT$39:CT$46,0)),"",INDEX($B$39:$B$46,MATCH(2,CT$39:CT$46,0)))</f>
        <v/>
      </c>
      <c r="CS49" s="508"/>
      <c r="CT49" s="508"/>
      <c r="CU49" s="508" t="str">
        <f>IF(ISNA(MATCH(2,CW$39:CW$46,0)),"",INDEX($B$39:$B$46,MATCH(2,CW$39:CW$46,0)))</f>
        <v/>
      </c>
      <c r="CV49" s="508"/>
      <c r="CW49" s="508"/>
      <c r="CX49" s="508" t="str">
        <f>IF(ISNA(MATCH(2,CZ$39:CZ$46,0)),"",INDEX($B$39:$B$46,MATCH(2,CZ$39:CZ$46,0)))</f>
        <v/>
      </c>
      <c r="CY49" s="508"/>
      <c r="CZ49" s="508"/>
      <c r="DA49" s="509" t="str">
        <f>IF(ISNA(MATCH(2,DC$39:DC$46,0)),"",INDEX($B$39:$B$46,MATCH(2,DC$39:DC$46,0)))</f>
        <v/>
      </c>
      <c r="DD49" s="219"/>
      <c r="DE49" s="220"/>
      <c r="DF49" s="221"/>
      <c r="DG49" s="220"/>
      <c r="DH49" s="222"/>
    </row>
    <row r="50" spans="1:112" s="37" customFormat="1" ht="50.1" customHeight="1">
      <c r="A50" s="505"/>
      <c r="B50" s="695"/>
      <c r="C50" s="506" t="str">
        <f>IF(ISNA(MATCH(3,E$39:E$46,0)),"",INDEX($B$39:$B$46,MATCH(3,E$39:E$46,0)))</f>
        <v/>
      </c>
      <c r="D50" s="508"/>
      <c r="E50" s="508"/>
      <c r="F50" s="508" t="str">
        <f>IF(ISNA(MATCH(3,H$39:H$46,0)),"",INDEX($B$39:$B$46,MATCH(3,H$39:H$46,0)))</f>
        <v/>
      </c>
      <c r="G50" s="508"/>
      <c r="H50" s="508"/>
      <c r="I50" s="508" t="str">
        <f>IF(ISNA(MATCH(3,K$39:K$46,0)),"",INDEX($B$39:$B$46,MATCH(3,K$39:K$46,0)))</f>
        <v/>
      </c>
      <c r="J50" s="508"/>
      <c r="K50" s="508"/>
      <c r="L50" s="508" t="str">
        <f>IF(ISNA(MATCH(3,N$39:N$46,0)),"",INDEX($B$39:$B$46,MATCH(3,N$39:N$46,0)))</f>
        <v/>
      </c>
      <c r="M50" s="508"/>
      <c r="N50" s="508"/>
      <c r="O50" s="509" t="str">
        <f>IF(ISNA(MATCH(3,Q$39:Q$46,0)),"",INDEX($B$39:$B$46,MATCH(3,Q$39:Q$46,0)))</f>
        <v/>
      </c>
      <c r="P50" s="507"/>
      <c r="Q50" s="509"/>
      <c r="R50" s="506" t="str">
        <f>IF(ISNA(MATCH(3,T$39:T$46,0)),"",INDEX($B$39:$B$46,MATCH(3,T$39:T$46,0)))</f>
        <v/>
      </c>
      <c r="S50" s="508"/>
      <c r="T50" s="508"/>
      <c r="U50" s="508" t="str">
        <f>IF(ISNA(MATCH(3,W$39:W$46,0)),"",INDEX($B$39:$B$46,MATCH(3,W$39:W$46,0)))</f>
        <v/>
      </c>
      <c r="V50" s="508"/>
      <c r="W50" s="508"/>
      <c r="X50" s="508" t="str">
        <f>IF(ISNA(MATCH(3,Z$39:Z$46,0)),"",INDEX($B$39:$B$46,MATCH(3,Z$39:Z$46,0)))</f>
        <v/>
      </c>
      <c r="Y50" s="508"/>
      <c r="Z50" s="508"/>
      <c r="AA50" s="508" t="str">
        <f>IF(ISNA(MATCH(3,AC$39:AC$46,0)),"",INDEX($B$39:$B$46,MATCH(3,AC$39:AC$46,0)))</f>
        <v/>
      </c>
      <c r="AB50" s="508"/>
      <c r="AC50" s="508"/>
      <c r="AD50" s="509" t="str">
        <f>IF(ISNA(MATCH(3,AF$39:AF$46,0)),"",INDEX($B$39:$B$46,MATCH(3,AF$39:AF$46,0)))</f>
        <v/>
      </c>
      <c r="AE50" s="507"/>
      <c r="AF50" s="509"/>
      <c r="AG50" s="506" t="str">
        <f>IF(ISNA(MATCH(3,AI$39:AI$46,0)),"",INDEX($B$39:$B$46,MATCH(3,AI$39:AI$46,0)))</f>
        <v/>
      </c>
      <c r="AH50" s="508"/>
      <c r="AI50" s="508"/>
      <c r="AJ50" s="508" t="str">
        <f>IF(ISNA(MATCH(3,AL$39:AL$46,0)),"",INDEX($B$39:$B$46,MATCH(3,AL$39:AL$46,0)))</f>
        <v/>
      </c>
      <c r="AK50" s="508"/>
      <c r="AL50" s="508"/>
      <c r="AM50" s="508" t="str">
        <f>IF(ISNA(MATCH(3,AO$39:AO$46,0)),"",INDEX($B$39:$B$46,MATCH(3,AO$39:AO$46,0)))</f>
        <v/>
      </c>
      <c r="AN50" s="508"/>
      <c r="AO50" s="508"/>
      <c r="AP50" s="508" t="str">
        <f>IF(ISNA(MATCH(3,AR$39:AR$46,0)),"",INDEX($B$39:$B$46,MATCH(3,AR$39:AR$46,0)))</f>
        <v/>
      </c>
      <c r="AQ50" s="508"/>
      <c r="AR50" s="508"/>
      <c r="AS50" s="509" t="str">
        <f>IF(ISNA(MATCH(3,AU$39:AU$46,0)),"",INDEX($B$39:$B$46,MATCH(3,AU$39:AU$46,0)))</f>
        <v/>
      </c>
      <c r="AT50" s="507"/>
      <c r="AU50" s="509"/>
      <c r="AV50" s="506" t="str">
        <f>IF(ISNA(MATCH(3,AX$39:AX$46,0)),"",INDEX($B$39:$B$46,MATCH(3,AX$39:AX$46,0)))</f>
        <v/>
      </c>
      <c r="AW50" s="508"/>
      <c r="AX50" s="508"/>
      <c r="AY50" s="508" t="str">
        <f>IF(ISNA(MATCH(3,BA$39:BA$46,0)),"",INDEX($B$39:$B$46,MATCH(3,BA$39:BA$46,0)))</f>
        <v/>
      </c>
      <c r="AZ50" s="508"/>
      <c r="BA50" s="508"/>
      <c r="BB50" s="508" t="str">
        <f>IF(ISNA(MATCH(3,BD$39:BD$46,0)),"",INDEX($B$39:$B$46,MATCH(3,BD$39:BD$46,0)))</f>
        <v/>
      </c>
      <c r="BC50" s="508"/>
      <c r="BD50" s="508"/>
      <c r="BE50" s="508" t="str">
        <f>IF(ISNA(MATCH(3,BG$39:BG$46,0)),"",INDEX($B$39:$B$46,MATCH(3,BG$39:BG$46,0)))</f>
        <v/>
      </c>
      <c r="BF50" s="508"/>
      <c r="BG50" s="508"/>
      <c r="BH50" s="509" t="str">
        <f>IF(ISNA(MATCH(3,BJ$39:BJ$46,0)),"",INDEX($B$39:$B$46,MATCH(3,BJ$39:BJ$46,0)))</f>
        <v/>
      </c>
      <c r="BI50" s="507"/>
      <c r="BJ50" s="509"/>
      <c r="BK50" s="506" t="str">
        <f>IF(ISNA(MATCH(3,BM$39:BM$46,0)),"",INDEX($B$39:$B$46,MATCH(3,BM$39:BM$46,0)))</f>
        <v/>
      </c>
      <c r="BL50" s="508"/>
      <c r="BM50" s="508"/>
      <c r="BN50" s="508" t="str">
        <f>IF(ISNA(MATCH(3,BP$39:BP$46,0)),"",INDEX($B$39:$B$46,MATCH(3,BP$39:BP$46,0)))</f>
        <v/>
      </c>
      <c r="BO50" s="508"/>
      <c r="BP50" s="508"/>
      <c r="BQ50" s="508" t="str">
        <f>IF(ISNA(MATCH(3,BS$39:BS$46,0)),"",INDEX($B$39:$B$46,MATCH(3,BS$39:BS$46,0)))</f>
        <v/>
      </c>
      <c r="BR50" s="508"/>
      <c r="BS50" s="508"/>
      <c r="BT50" s="508" t="str">
        <f>IF(ISNA(MATCH(3,BV$39:BV$46,0)),"",INDEX($B$39:$B$46,MATCH(3,BV$39:BV$46,0)))</f>
        <v/>
      </c>
      <c r="BU50" s="508"/>
      <c r="BV50" s="508"/>
      <c r="BW50" s="509" t="str">
        <f>IF(ISNA(MATCH(3,BY$39:BY$46,0)),"",INDEX($B$39:$B$46,MATCH(3,BY$39:BY$46,0)))</f>
        <v/>
      </c>
      <c r="BX50" s="507"/>
      <c r="BY50" s="509"/>
      <c r="BZ50" s="506" t="str">
        <f>IF(ISNA(MATCH(3,CB$39:CB$46,0)),"",INDEX($B$39:$B$46,MATCH(3,CB$39:CB$46,0)))</f>
        <v/>
      </c>
      <c r="CA50" s="508"/>
      <c r="CB50" s="508"/>
      <c r="CC50" s="508" t="str">
        <f>IF(ISNA(MATCH(3,CE$39:CE$46,0)),"",INDEX($B$39:$B$46,MATCH(3,CE$39:CE$46,0)))</f>
        <v/>
      </c>
      <c r="CD50" s="508"/>
      <c r="CE50" s="508"/>
      <c r="CF50" s="508" t="str">
        <f>IF(ISNA(MATCH(3,CH$39:CH$46,0)),"",INDEX($B$39:$B$46,MATCH(3,CH$39:CH$46,0)))</f>
        <v/>
      </c>
      <c r="CG50" s="508"/>
      <c r="CH50" s="508"/>
      <c r="CI50" s="508" t="str">
        <f>IF(ISNA(MATCH(3,CK$39:CK$46,0)),"",INDEX($B$39:$B$46,MATCH(3,CK$39:CK$46,0)))</f>
        <v/>
      </c>
      <c r="CJ50" s="508"/>
      <c r="CK50" s="508"/>
      <c r="CL50" s="509" t="str">
        <f>IF(ISNA(MATCH(3,CN$39:CN$46,0)),"",INDEX($B$39:$B$46,MATCH(3,CN$39:CN$46,0)))</f>
        <v/>
      </c>
      <c r="CM50" s="507"/>
      <c r="CN50" s="509"/>
      <c r="CO50" s="506" t="str">
        <f>IF(ISNA(MATCH(3,CQ$39:CQ$46,0)),"",INDEX($B$39:$B$46,MATCH(3,CQ$39:CQ$46,0)))</f>
        <v/>
      </c>
      <c r="CP50" s="508"/>
      <c r="CQ50" s="508"/>
      <c r="CR50" s="508" t="str">
        <f>IF(ISNA(MATCH(3,CT$39:CT$46,0)),"",INDEX($B$39:$B$46,MATCH(3,CT$39:CT$46,0)))</f>
        <v/>
      </c>
      <c r="CS50" s="508"/>
      <c r="CT50" s="508"/>
      <c r="CU50" s="508" t="str">
        <f>IF(ISNA(MATCH(3,CW$39:CW$46,0)),"",INDEX($B$39:$B$46,MATCH(3,CW$39:CW$46,0)))</f>
        <v/>
      </c>
      <c r="CV50" s="508"/>
      <c r="CW50" s="508"/>
      <c r="CX50" s="508" t="str">
        <f>IF(ISNA(MATCH(3,CZ$39:CZ$46,0)),"",INDEX($B$39:$B$46,MATCH(3,CZ$39:CZ$46,0)))</f>
        <v/>
      </c>
      <c r="CY50" s="508"/>
      <c r="CZ50" s="508"/>
      <c r="DA50" s="509" t="str">
        <f>IF(ISNA(MATCH(3,DC$39:DC$46,0)),"",INDEX($B$39:$B$46,MATCH(3,DC$39:DC$46,0)))</f>
        <v/>
      </c>
      <c r="DD50" s="219"/>
      <c r="DE50" s="220"/>
      <c r="DF50" s="221"/>
      <c r="DG50" s="220"/>
      <c r="DH50" s="222"/>
    </row>
    <row r="51" spans="1:112" s="37" customFormat="1" ht="50.1" customHeight="1">
      <c r="A51" s="505"/>
      <c r="B51" s="695"/>
      <c r="C51" s="506" t="str">
        <f>IF(ISNA(MATCH(4,E$39:E$46,0)),"",INDEX($B$39:$B$46,MATCH(4,E$39:E$46,0)))</f>
        <v/>
      </c>
      <c r="D51" s="508"/>
      <c r="E51" s="508"/>
      <c r="F51" s="508" t="str">
        <f>IF(ISNA(MATCH(4,H$39:H$46,0)),"",INDEX($B$39:$B$46,MATCH(4,H$39:H$46,0)))</f>
        <v/>
      </c>
      <c r="G51" s="508"/>
      <c r="H51" s="508"/>
      <c r="I51" s="508" t="str">
        <f>IF(ISNA(MATCH(4,K$39:K$46,0)),"",INDEX($B$39:$B$46,MATCH(4,K$39:K$46,0)))</f>
        <v/>
      </c>
      <c r="J51" s="508"/>
      <c r="K51" s="508"/>
      <c r="L51" s="508" t="str">
        <f>IF(ISNA(MATCH(4,N$39:N$46,0)),"",INDEX($B$39:$B$46,MATCH(4,N$39:N$46,0)))</f>
        <v/>
      </c>
      <c r="M51" s="508"/>
      <c r="N51" s="508"/>
      <c r="O51" s="509" t="str">
        <f>IF(ISNA(MATCH(4,Q$39:Q$46,0)),"",INDEX($B$39:$B$46,MATCH(4,Q$39:Q$46,0)))</f>
        <v/>
      </c>
      <c r="P51" s="507"/>
      <c r="Q51" s="509"/>
      <c r="R51" s="506" t="str">
        <f>IF(ISNA(MATCH(4,T$39:T$46,0)),"",INDEX($B$39:$B$46,MATCH(4,T$39:T$46,0)))</f>
        <v/>
      </c>
      <c r="S51" s="508"/>
      <c r="T51" s="508"/>
      <c r="U51" s="508" t="str">
        <f>IF(ISNA(MATCH(4,W$39:W$46,0)),"",INDEX($B$39:$B$46,MATCH(4,W$39:W$46,0)))</f>
        <v/>
      </c>
      <c r="V51" s="508"/>
      <c r="W51" s="508"/>
      <c r="X51" s="508" t="str">
        <f>IF(ISNA(MATCH(4,Z$39:Z$46,0)),"",INDEX($B$39:$B$46,MATCH(4,Z$39:Z$46,0)))</f>
        <v/>
      </c>
      <c r="Y51" s="508"/>
      <c r="Z51" s="508"/>
      <c r="AA51" s="508" t="str">
        <f>IF(ISNA(MATCH(4,AC$39:AC$46,0)),"",INDEX($B$39:$B$46,MATCH(4,AC$39:AC$46,0)))</f>
        <v/>
      </c>
      <c r="AB51" s="508"/>
      <c r="AC51" s="508"/>
      <c r="AD51" s="509" t="str">
        <f>IF(ISNA(MATCH(4,AF$39:AF$46,0)),"",INDEX($B$39:$B$46,MATCH(4,AF$39:AF$46,0)))</f>
        <v/>
      </c>
      <c r="AE51" s="507"/>
      <c r="AF51" s="509"/>
      <c r="AG51" s="506" t="str">
        <f>IF(ISNA(MATCH(4,AI$39:AI$46,0)),"",INDEX($B$39:$B$46,MATCH(4,AI$39:AI$46,0)))</f>
        <v/>
      </c>
      <c r="AH51" s="508"/>
      <c r="AI51" s="508"/>
      <c r="AJ51" s="508" t="str">
        <f>IF(ISNA(MATCH(4,AL$39:AL$46,0)),"",INDEX($B$39:$B$46,MATCH(4,AL$39:AL$46,0)))</f>
        <v/>
      </c>
      <c r="AK51" s="508"/>
      <c r="AL51" s="508"/>
      <c r="AM51" s="508" t="str">
        <f>IF(ISNA(MATCH(4,AO$39:AO$46,0)),"",INDEX($B$39:$B$46,MATCH(4,AO$39:AO$46,0)))</f>
        <v/>
      </c>
      <c r="AN51" s="508"/>
      <c r="AO51" s="508"/>
      <c r="AP51" s="508" t="str">
        <f>IF(ISNA(MATCH(4,AR$39:AR$46,0)),"",INDEX($B$39:$B$46,MATCH(4,AR$39:AR$46,0)))</f>
        <v/>
      </c>
      <c r="AQ51" s="508"/>
      <c r="AR51" s="508"/>
      <c r="AS51" s="509" t="str">
        <f>IF(ISNA(MATCH(4,AU$39:AU$46,0)),"",INDEX($B$39:$B$46,MATCH(4,AU$39:AU$46,0)))</f>
        <v/>
      </c>
      <c r="AT51" s="507"/>
      <c r="AU51" s="509"/>
      <c r="AV51" s="506" t="str">
        <f>IF(ISNA(MATCH(4,AX$39:AX$46,0)),"",INDEX($B$39:$B$46,MATCH(4,AX$39:AX$46,0)))</f>
        <v/>
      </c>
      <c r="AW51" s="508"/>
      <c r="AX51" s="508"/>
      <c r="AY51" s="508" t="str">
        <f>IF(ISNA(MATCH(4,BA$39:BA$46,0)),"",INDEX($B$39:$B$46,MATCH(4,BA$39:BA$46,0)))</f>
        <v/>
      </c>
      <c r="AZ51" s="508"/>
      <c r="BA51" s="508"/>
      <c r="BB51" s="508" t="str">
        <f>IF(ISNA(MATCH(4,BD$39:BD$46,0)),"",INDEX($B$39:$B$46,MATCH(4,BD$39:BD$46,0)))</f>
        <v/>
      </c>
      <c r="BC51" s="508"/>
      <c r="BD51" s="508"/>
      <c r="BE51" s="508" t="str">
        <f>IF(ISNA(MATCH(4,BG$39:BG$46,0)),"",INDEX($B$39:$B$46,MATCH(4,BG$39:BG$46,0)))</f>
        <v/>
      </c>
      <c r="BF51" s="508"/>
      <c r="BG51" s="508"/>
      <c r="BH51" s="509" t="str">
        <f>IF(ISNA(MATCH(4,BJ$39:BJ$46,0)),"",INDEX($B$39:$B$46,MATCH(4,BJ$39:BJ$46,0)))</f>
        <v/>
      </c>
      <c r="BI51" s="507"/>
      <c r="BJ51" s="509"/>
      <c r="BK51" s="506" t="str">
        <f>IF(ISNA(MATCH(4,BM$39:BM$46,0)),"",INDEX($B$39:$B$46,MATCH(4,BM$39:BM$46,0)))</f>
        <v/>
      </c>
      <c r="BL51" s="508"/>
      <c r="BM51" s="508"/>
      <c r="BN51" s="508" t="str">
        <f>IF(ISNA(MATCH(4,BP$39:BP$46,0)),"",INDEX($B$39:$B$46,MATCH(4,BP$39:BP$46,0)))</f>
        <v/>
      </c>
      <c r="BO51" s="508"/>
      <c r="BP51" s="508"/>
      <c r="BQ51" s="508" t="str">
        <f>IF(ISNA(MATCH(4,BS$39:BS$46,0)),"",INDEX($B$39:$B$46,MATCH(4,BS$39:BS$46,0)))</f>
        <v/>
      </c>
      <c r="BR51" s="508"/>
      <c r="BS51" s="508"/>
      <c r="BT51" s="508" t="str">
        <f>IF(ISNA(MATCH(4,BV$39:BV$46,0)),"",INDEX($B$39:$B$46,MATCH(4,BV$39:BV$46,0)))</f>
        <v/>
      </c>
      <c r="BU51" s="508"/>
      <c r="BV51" s="508"/>
      <c r="BW51" s="509" t="str">
        <f>IF(ISNA(MATCH(4,BY$39:BY$46,0)),"",INDEX($B$39:$B$46,MATCH(4,BY$39:BY$46,0)))</f>
        <v/>
      </c>
      <c r="BX51" s="507"/>
      <c r="BY51" s="509"/>
      <c r="BZ51" s="506" t="str">
        <f>IF(ISNA(MATCH(4,CB$39:CB$46,0)),"",INDEX($B$39:$B$46,MATCH(4,CB$39:CB$46,0)))</f>
        <v/>
      </c>
      <c r="CA51" s="508"/>
      <c r="CB51" s="508"/>
      <c r="CC51" s="508" t="str">
        <f>IF(ISNA(MATCH(4,CE$39:CE$46,0)),"",INDEX($B$39:$B$46,MATCH(4,CE$39:CE$46,0)))</f>
        <v/>
      </c>
      <c r="CD51" s="508"/>
      <c r="CE51" s="508"/>
      <c r="CF51" s="508" t="str">
        <f>IF(ISNA(MATCH(4,CH$39:CH$46,0)),"",INDEX($B$39:$B$46,MATCH(4,CH$39:CH$46,0)))</f>
        <v/>
      </c>
      <c r="CG51" s="508"/>
      <c r="CH51" s="508"/>
      <c r="CI51" s="508" t="str">
        <f>IF(ISNA(MATCH(4,CK$39:CK$46,0)),"",INDEX($B$39:$B$46,MATCH(4,CK$39:CK$46,0)))</f>
        <v/>
      </c>
      <c r="CJ51" s="508"/>
      <c r="CK51" s="508"/>
      <c r="CL51" s="509" t="str">
        <f>IF(ISNA(MATCH(4,CN$39:CN$46,0)),"",INDEX($B$39:$B$46,MATCH(4,CN$39:CN$46,0)))</f>
        <v/>
      </c>
      <c r="CM51" s="507"/>
      <c r="CN51" s="509"/>
      <c r="CO51" s="506" t="str">
        <f>IF(ISNA(MATCH(4,CQ$39:CQ$46,0)),"",INDEX($B$39:$B$46,MATCH(4,CQ$39:CQ$46,0)))</f>
        <v/>
      </c>
      <c r="CP51" s="508"/>
      <c r="CQ51" s="508"/>
      <c r="CR51" s="508" t="str">
        <f>IF(ISNA(MATCH(4,CT$39:CT$46,0)),"",INDEX($B$39:$B$46,MATCH(4,CT$39:CT$46,0)))</f>
        <v/>
      </c>
      <c r="CS51" s="508"/>
      <c r="CT51" s="508"/>
      <c r="CU51" s="508" t="str">
        <f>IF(ISNA(MATCH(4,CW$39:CW$46,0)),"",INDEX($B$39:$B$46,MATCH(4,CW$39:CW$46,0)))</f>
        <v/>
      </c>
      <c r="CV51" s="508"/>
      <c r="CW51" s="508"/>
      <c r="CX51" s="508" t="str">
        <f>IF(ISNA(MATCH(4,CZ$39:CZ$46,0)),"",INDEX($B$39:$B$46,MATCH(4,CZ$39:CZ$46,0)))</f>
        <v/>
      </c>
      <c r="CY51" s="508"/>
      <c r="CZ51" s="508"/>
      <c r="DA51" s="509" t="str">
        <f>IF(ISNA(MATCH(4,DC$39:DC$46,0)),"",INDEX($B$39:$B$46,MATCH(4,DC$39:DC$46,0)))</f>
        <v/>
      </c>
      <c r="DD51" s="219"/>
      <c r="DE51" s="220"/>
      <c r="DF51" s="221"/>
      <c r="DG51" s="220"/>
      <c r="DH51" s="222"/>
    </row>
    <row r="52" spans="1:112" s="37" customFormat="1" ht="50.1" customHeight="1">
      <c r="A52" s="505"/>
      <c r="B52" s="695"/>
      <c r="C52" s="506" t="str">
        <f>IF(ISNA(MATCH(5,E$39:E$46,0)),"",INDEX($B$39:$B$46,MATCH(5,E$39:E$46,0)))</f>
        <v/>
      </c>
      <c r="D52" s="508"/>
      <c r="E52" s="508"/>
      <c r="F52" s="508" t="str">
        <f>IF(ISNA(MATCH(5,H$39:H$46,0)),"",INDEX($B$39:$B$46,MATCH(5,H$39:H$46,0)))</f>
        <v/>
      </c>
      <c r="G52" s="508"/>
      <c r="H52" s="508"/>
      <c r="I52" s="508" t="str">
        <f>IF(ISNA(MATCH(5,K$39:K$46,0)),"",INDEX($B$39:$B$46,MATCH(5,K$39:K$46,0)))</f>
        <v/>
      </c>
      <c r="J52" s="508"/>
      <c r="K52" s="508"/>
      <c r="L52" s="508" t="str">
        <f>IF(ISNA(MATCH(5,N$39:N$46,0)),"",INDEX($B$39:$B$46,MATCH(5,N$39:N$46,0)))</f>
        <v/>
      </c>
      <c r="M52" s="508"/>
      <c r="N52" s="508"/>
      <c r="O52" s="509" t="str">
        <f>IF(ISNA(MATCH(5,Q$39:Q$46,0)),"",INDEX($B$39:$B$46,MATCH(5,Q$39:Q$46,0)))</f>
        <v/>
      </c>
      <c r="P52" s="507"/>
      <c r="Q52" s="509"/>
      <c r="R52" s="506" t="str">
        <f>IF(ISNA(MATCH(5,T$39:T$46,0)),"",INDEX($B$39:$B$46,MATCH(5,T$39:T$46,0)))</f>
        <v/>
      </c>
      <c r="S52" s="508"/>
      <c r="T52" s="508"/>
      <c r="U52" s="508" t="str">
        <f>IF(ISNA(MATCH(5,W$39:W$46,0)),"",INDEX($B$39:$B$46,MATCH(5,W$39:W$46,0)))</f>
        <v/>
      </c>
      <c r="V52" s="508"/>
      <c r="W52" s="508"/>
      <c r="X52" s="508" t="str">
        <f>IF(ISNA(MATCH(5,Z$39:Z$46,0)),"",INDEX($B$39:$B$46,MATCH(5,Z$39:Z$46,0)))</f>
        <v/>
      </c>
      <c r="Y52" s="508"/>
      <c r="Z52" s="508"/>
      <c r="AA52" s="508" t="str">
        <f>IF(ISNA(MATCH(5,AC$39:AC$46,0)),"",INDEX($B$39:$B$46,MATCH(5,AC$39:AC$46,0)))</f>
        <v/>
      </c>
      <c r="AB52" s="508"/>
      <c r="AC52" s="508"/>
      <c r="AD52" s="509" t="str">
        <f>IF(ISNA(MATCH(5,AF$39:AF$46,0)),"",INDEX($B$39:$B$46,MATCH(5,AF$39:AF$46,0)))</f>
        <v/>
      </c>
      <c r="AE52" s="507"/>
      <c r="AF52" s="509"/>
      <c r="AG52" s="506" t="str">
        <f>IF(ISNA(MATCH(5,AI$39:AI$46,0)),"",INDEX($B$39:$B$46,MATCH(5,AI$39:AI$46,0)))</f>
        <v/>
      </c>
      <c r="AH52" s="508"/>
      <c r="AI52" s="508"/>
      <c r="AJ52" s="508" t="str">
        <f>IF(ISNA(MATCH(5,AL$39:AL$46,0)),"",INDEX($B$39:$B$46,MATCH(5,AL$39:AL$46,0)))</f>
        <v/>
      </c>
      <c r="AK52" s="508"/>
      <c r="AL52" s="508"/>
      <c r="AM52" s="508" t="str">
        <f>IF(ISNA(MATCH(5,AO$39:AO$46,0)),"",INDEX($B$39:$B$46,MATCH(5,AO$39:AO$46,0)))</f>
        <v/>
      </c>
      <c r="AN52" s="508"/>
      <c r="AO52" s="508"/>
      <c r="AP52" s="508" t="str">
        <f>IF(ISNA(MATCH(5,AR$39:AR$46,0)),"",INDEX($B$39:$B$46,MATCH(5,AR$39:AR$46,0)))</f>
        <v/>
      </c>
      <c r="AQ52" s="508"/>
      <c r="AR52" s="508"/>
      <c r="AS52" s="509" t="str">
        <f>IF(ISNA(MATCH(5,AU$39:AU$46,0)),"",INDEX($B$39:$B$46,MATCH(5,AU$39:AU$46,0)))</f>
        <v/>
      </c>
      <c r="AT52" s="507"/>
      <c r="AU52" s="509"/>
      <c r="AV52" s="506" t="str">
        <f>IF(ISNA(MATCH(5,AX$39:AX$46,0)),"",INDEX($B$39:$B$46,MATCH(5,AX$39:AX$46,0)))</f>
        <v/>
      </c>
      <c r="AW52" s="508"/>
      <c r="AX52" s="508"/>
      <c r="AY52" s="508" t="str">
        <f>IF(ISNA(MATCH(5,BA$39:BA$46,0)),"",INDEX($B$39:$B$46,MATCH(5,BA$39:BA$46,0)))</f>
        <v/>
      </c>
      <c r="AZ52" s="508"/>
      <c r="BA52" s="508"/>
      <c r="BB52" s="508" t="str">
        <f>IF(ISNA(MATCH(5,BD$39:BD$46,0)),"",INDEX($B$39:$B$46,MATCH(5,BD$39:BD$46,0)))</f>
        <v/>
      </c>
      <c r="BC52" s="508"/>
      <c r="BD52" s="508"/>
      <c r="BE52" s="508" t="str">
        <f>IF(ISNA(MATCH(5,BG$39:BG$46,0)),"",INDEX($B$39:$B$46,MATCH(5,BG$39:BG$46,0)))</f>
        <v/>
      </c>
      <c r="BF52" s="508"/>
      <c r="BG52" s="508"/>
      <c r="BH52" s="509" t="str">
        <f>IF(ISNA(MATCH(5,BJ$39:BJ$46,0)),"",INDEX($B$39:$B$46,MATCH(5,BJ$39:BJ$46,0)))</f>
        <v/>
      </c>
      <c r="BI52" s="507"/>
      <c r="BJ52" s="509"/>
      <c r="BK52" s="506" t="str">
        <f>IF(ISNA(MATCH(5,BM$39:BM$46,0)),"",INDEX($B$39:$B$46,MATCH(5,BM$39:BM$46,0)))</f>
        <v/>
      </c>
      <c r="BL52" s="508"/>
      <c r="BM52" s="508"/>
      <c r="BN52" s="508" t="str">
        <f>IF(ISNA(MATCH(5,BP$39:BP$46,0)),"",INDEX($B$39:$B$46,MATCH(5,BP$39:BP$46,0)))</f>
        <v/>
      </c>
      <c r="BO52" s="508"/>
      <c r="BP52" s="508"/>
      <c r="BQ52" s="508" t="str">
        <f>IF(ISNA(MATCH(5,BS$39:BS$46,0)),"",INDEX($B$39:$B$46,MATCH(5,BS$39:BS$46,0)))</f>
        <v/>
      </c>
      <c r="BR52" s="508"/>
      <c r="BS52" s="508"/>
      <c r="BT52" s="508" t="str">
        <f>IF(ISNA(MATCH(5,BV$39:BV$46,0)),"",INDEX($B$39:$B$46,MATCH(5,BV$39:BV$46,0)))</f>
        <v/>
      </c>
      <c r="BU52" s="508"/>
      <c r="BV52" s="508"/>
      <c r="BW52" s="509" t="str">
        <f>IF(ISNA(MATCH(5,BY$39:BY$46,0)),"",INDEX($B$39:$B$46,MATCH(5,BY$39:BY$46,0)))</f>
        <v/>
      </c>
      <c r="BX52" s="507"/>
      <c r="BY52" s="509"/>
      <c r="BZ52" s="506" t="str">
        <f>IF(ISNA(MATCH(5,CB$39:CB$46,0)),"",INDEX($B$39:$B$46,MATCH(5,CB$39:CB$46,0)))</f>
        <v/>
      </c>
      <c r="CA52" s="508"/>
      <c r="CB52" s="508"/>
      <c r="CC52" s="508" t="str">
        <f>IF(ISNA(MATCH(5,CE$39:CE$46,0)),"",INDEX($B$39:$B$46,MATCH(5,CE$39:CE$46,0)))</f>
        <v/>
      </c>
      <c r="CD52" s="508"/>
      <c r="CE52" s="508"/>
      <c r="CF52" s="508" t="str">
        <f>IF(ISNA(MATCH(5,CH$39:CH$46,0)),"",INDEX($B$39:$B$46,MATCH(5,CH$39:CH$46,0)))</f>
        <v/>
      </c>
      <c r="CG52" s="508"/>
      <c r="CH52" s="508"/>
      <c r="CI52" s="508" t="str">
        <f>IF(ISNA(MATCH(5,CK$39:CK$46,0)),"",INDEX($B$39:$B$46,MATCH(5,CK$39:CK$46,0)))</f>
        <v/>
      </c>
      <c r="CJ52" s="508"/>
      <c r="CK52" s="508"/>
      <c r="CL52" s="509" t="str">
        <f>IF(ISNA(MATCH(5,CN$39:CN$46,0)),"",INDEX($B$39:$B$46,MATCH(5,CN$39:CN$46,0)))</f>
        <v/>
      </c>
      <c r="CM52" s="507"/>
      <c r="CN52" s="509"/>
      <c r="CO52" s="506" t="str">
        <f>IF(ISNA(MATCH(5,CQ$39:CQ$46,0)),"",INDEX($B$39:$B$46,MATCH(5,CQ$39:CQ$46,0)))</f>
        <v/>
      </c>
      <c r="CP52" s="508"/>
      <c r="CQ52" s="508"/>
      <c r="CR52" s="508" t="str">
        <f>IF(ISNA(MATCH(5,CT$39:CT$46,0)),"",INDEX($B$39:$B$46,MATCH(5,CT$39:CT$46,0)))</f>
        <v/>
      </c>
      <c r="CS52" s="508"/>
      <c r="CT52" s="508"/>
      <c r="CU52" s="508" t="str">
        <f>IF(ISNA(MATCH(5,CW$39:CW$46,0)),"",INDEX($B$39:$B$46,MATCH(5,CW$39:CW$46,0)))</f>
        <v/>
      </c>
      <c r="CV52" s="508"/>
      <c r="CW52" s="508"/>
      <c r="CX52" s="508" t="str">
        <f>IF(ISNA(MATCH(5,CZ$39:CZ$46,0)),"",INDEX($B$39:$B$46,MATCH(5,CZ$39:CZ$46,0)))</f>
        <v/>
      </c>
      <c r="CY52" s="508"/>
      <c r="CZ52" s="508"/>
      <c r="DA52" s="509" t="str">
        <f>IF(ISNA(MATCH(5,DC$39:DC$46,0)),"",INDEX($B$39:$B$46,MATCH(5,DC$39:DC$46,0)))</f>
        <v/>
      </c>
      <c r="DD52" s="219"/>
      <c r="DE52" s="220"/>
      <c r="DF52" s="221"/>
      <c r="DG52" s="220"/>
      <c r="DH52" s="222"/>
    </row>
    <row r="53" spans="1:112" s="37" customFormat="1" ht="50.1" customHeight="1">
      <c r="A53" s="505"/>
      <c r="B53" s="695"/>
      <c r="C53" s="506" t="str">
        <f>IF(ISNA(MATCH(6,E$39:E$46,0)),"",INDEX($B$39:$B$46,MATCH(6,E$39:E$46,0)))</f>
        <v/>
      </c>
      <c r="D53" s="508"/>
      <c r="E53" s="508"/>
      <c r="F53" s="508" t="str">
        <f>IF(ISNA(MATCH(6,H$39:H$46,0)),"",INDEX($B$39:$B$46,MATCH(6,H$39:H$46,0)))</f>
        <v/>
      </c>
      <c r="G53" s="508" t="str">
        <f t="shared" ref="G53:CZ53" si="165">IF(ISNA(MATCH(6,$E$39:$E$46,0)),"",INDEX($B$39:$B$46,MATCH(6,$E$39:$E$46,0)))</f>
        <v/>
      </c>
      <c r="H53" s="508" t="str">
        <f t="shared" si="165"/>
        <v/>
      </c>
      <c r="I53" s="508" t="str">
        <f>IF(ISNA(MATCH(6,K$39:K$46,0)),"",INDEX($B$39:$B$46,MATCH(6,K$39:K$46,0)))</f>
        <v/>
      </c>
      <c r="J53" s="508" t="str">
        <f t="shared" si="165"/>
        <v/>
      </c>
      <c r="K53" s="508" t="str">
        <f t="shared" si="165"/>
        <v/>
      </c>
      <c r="L53" s="508" t="str">
        <f>IF(ISNA(MATCH(6,N$39:N$46,0)),"",INDEX($B$39:$B$46,MATCH(6,N$39:N$46,0)))</f>
        <v/>
      </c>
      <c r="M53" s="508" t="str">
        <f t="shared" si="165"/>
        <v/>
      </c>
      <c r="N53" s="508" t="str">
        <f t="shared" si="165"/>
        <v/>
      </c>
      <c r="O53" s="509" t="str">
        <f>IF(ISNA(MATCH(6,Q$39:Q$46,0)),"",INDEX($B$39:$B$46,MATCH(6,Q$39:Q$46,0)))</f>
        <v/>
      </c>
      <c r="P53" s="507"/>
      <c r="Q53" s="509"/>
      <c r="R53" s="506" t="str">
        <f>IF(ISNA(MATCH(6,T$39:T$46,0)),"",INDEX($B$39:$B$46,MATCH(6,T$39:T$46,0)))</f>
        <v/>
      </c>
      <c r="S53" s="508"/>
      <c r="T53" s="508"/>
      <c r="U53" s="508" t="str">
        <f>IF(ISNA(MATCH(6,W$39:W$46,0)),"",INDEX($B$39:$B$46,MATCH(6,W$39:W$46,0)))</f>
        <v/>
      </c>
      <c r="V53" s="508"/>
      <c r="W53" s="508"/>
      <c r="X53" s="508" t="str">
        <f>IF(ISNA(MATCH(6,Z$39:Z$46,0)),"",INDEX($B$39:$B$46,MATCH(6,Z$39:Z$46,0)))</f>
        <v/>
      </c>
      <c r="Y53" s="508"/>
      <c r="Z53" s="508"/>
      <c r="AA53" s="508" t="str">
        <f>IF(ISNA(MATCH(6,AC$39:AC$46,0)),"",INDEX($B$39:$B$46,MATCH(6,AC$39:AC$46,0)))</f>
        <v/>
      </c>
      <c r="AB53" s="508"/>
      <c r="AC53" s="508"/>
      <c r="AD53" s="509" t="str">
        <f>IF(ISNA(MATCH(6,AF$39:AF$46,0)),"",INDEX($B$39:$B$46,MATCH(6,AF$39:AF$46,0)))</f>
        <v/>
      </c>
      <c r="AE53" s="507"/>
      <c r="AF53" s="509"/>
      <c r="AG53" s="506" t="str">
        <f>IF(ISNA(MATCH(6,AI$39:AI$46,0)),"",INDEX($B$39:$B$46,MATCH(6,AI$39:AI$46,0)))</f>
        <v/>
      </c>
      <c r="AH53" s="508"/>
      <c r="AI53" s="508"/>
      <c r="AJ53" s="508" t="str">
        <f>IF(ISNA(MATCH(6,AL$39:AL$46,0)),"",INDEX($B$39:$B$46,MATCH(6,AL$39:AL$46,0)))</f>
        <v/>
      </c>
      <c r="AK53" s="508"/>
      <c r="AL53" s="508"/>
      <c r="AM53" s="508" t="str">
        <f>IF(ISNA(MATCH(6,AO$39:AO$46,0)),"",INDEX($B$39:$B$46,MATCH(6,AO$39:AO$46,0)))</f>
        <v/>
      </c>
      <c r="AN53" s="508"/>
      <c r="AO53" s="508"/>
      <c r="AP53" s="508" t="str">
        <f>IF(ISNA(MATCH(6,AR$39:AR$46,0)),"",INDEX($B$39:$B$46,MATCH(6,AR$39:AR$46,0)))</f>
        <v/>
      </c>
      <c r="AQ53" s="508"/>
      <c r="AR53" s="508"/>
      <c r="AS53" s="509" t="str">
        <f>IF(ISNA(MATCH(6,AU$39:AU$46,0)),"",INDEX($B$39:$B$46,MATCH(6,AU$39:AU$46,0)))</f>
        <v/>
      </c>
      <c r="AT53" s="507"/>
      <c r="AU53" s="509"/>
      <c r="AV53" s="506" t="str">
        <f>IF(ISNA(MATCH(6,AX$39:AX$46,0)),"",INDEX($B$39:$B$46,MATCH(6,AX$39:AX$46,0)))</f>
        <v/>
      </c>
      <c r="AW53" s="508"/>
      <c r="AX53" s="508"/>
      <c r="AY53" s="508" t="str">
        <f>IF(ISNA(MATCH(6,BA$39:BA$46,0)),"",INDEX($B$39:$B$46,MATCH(6,BA$39:BA$46,0)))</f>
        <v/>
      </c>
      <c r="AZ53" s="508" t="str">
        <f t="shared" si="165"/>
        <v/>
      </c>
      <c r="BA53" s="508" t="str">
        <f t="shared" si="165"/>
        <v/>
      </c>
      <c r="BB53" s="508" t="str">
        <f>IF(ISNA(MATCH(6,BD$39:BD$46,0)),"",INDEX($B$39:$B$46,MATCH(6,BD$39:BD$46,0)))</f>
        <v/>
      </c>
      <c r="BC53" s="508" t="str">
        <f t="shared" si="165"/>
        <v/>
      </c>
      <c r="BD53" s="508" t="str">
        <f t="shared" si="165"/>
        <v/>
      </c>
      <c r="BE53" s="508" t="str">
        <f>IF(ISNA(MATCH(6,BG$39:BG$46,0)),"",INDEX($B$39:$B$46,MATCH(6,BG$39:BG$46,0)))</f>
        <v/>
      </c>
      <c r="BF53" s="508" t="str">
        <f t="shared" si="165"/>
        <v/>
      </c>
      <c r="BG53" s="508" t="str">
        <f t="shared" si="165"/>
        <v/>
      </c>
      <c r="BH53" s="509" t="str">
        <f>IF(ISNA(MATCH(6,BJ$39:BJ$46,0)),"",INDEX($B$39:$B$46,MATCH(6,BJ$39:BJ$46,0)))</f>
        <v/>
      </c>
      <c r="BI53" s="507"/>
      <c r="BJ53" s="509"/>
      <c r="BK53" s="506" t="str">
        <f>IF(ISNA(MATCH(6,BM$39:BM$46,0)),"",INDEX($B$39:$B$46,MATCH(6,BM$39:BM$46,0)))</f>
        <v/>
      </c>
      <c r="BL53" s="508"/>
      <c r="BM53" s="508"/>
      <c r="BN53" s="508" t="str">
        <f>IF(ISNA(MATCH(6,BP$39:BP$46,0)),"",INDEX($B$39:$B$46,MATCH(6,BP$39:BP$46,0)))</f>
        <v/>
      </c>
      <c r="BO53" s="508"/>
      <c r="BP53" s="508"/>
      <c r="BQ53" s="508" t="str">
        <f>IF(ISNA(MATCH(6,BS$39:BS$46,0)),"",INDEX($B$39:$B$46,MATCH(6,BS$39:BS$46,0)))</f>
        <v/>
      </c>
      <c r="BR53" s="508"/>
      <c r="BS53" s="508"/>
      <c r="BT53" s="508" t="str">
        <f>IF(ISNA(MATCH(6,BV$39:BV$46,0)),"",INDEX($B$39:$B$46,MATCH(6,BV$39:BV$46,0)))</f>
        <v/>
      </c>
      <c r="BU53" s="508"/>
      <c r="BV53" s="508"/>
      <c r="BW53" s="509" t="str">
        <f>IF(ISNA(MATCH(6,BY$39:BY$46,0)),"",INDEX($B$39:$B$46,MATCH(6,BY$39:BY$46,0)))</f>
        <v/>
      </c>
      <c r="BX53" s="507"/>
      <c r="BY53" s="509"/>
      <c r="BZ53" s="506" t="str">
        <f>IF(ISNA(MATCH(6,CB$39:CB$46,0)),"",INDEX($B$39:$B$46,MATCH(6,CB$39:CB$46,0)))</f>
        <v/>
      </c>
      <c r="CA53" s="508"/>
      <c r="CB53" s="508"/>
      <c r="CC53" s="508" t="str">
        <f>IF(ISNA(MATCH(6,CE$39:CE$46,0)),"",INDEX($B$39:$B$46,MATCH(6,CE$39:CE$46,0)))</f>
        <v/>
      </c>
      <c r="CD53" s="508"/>
      <c r="CE53" s="508"/>
      <c r="CF53" s="508" t="str">
        <f>IF(ISNA(MATCH(6,CH$39:CH$46,0)),"",INDEX($B$39:$B$46,MATCH(6,CH$39:CH$46,0)))</f>
        <v/>
      </c>
      <c r="CG53" s="508"/>
      <c r="CH53" s="508"/>
      <c r="CI53" s="508" t="str">
        <f>IF(ISNA(MATCH(6,CK$39:CK$46,0)),"",INDEX($B$39:$B$46,MATCH(6,CK$39:CK$46,0)))</f>
        <v/>
      </c>
      <c r="CJ53" s="508"/>
      <c r="CK53" s="508"/>
      <c r="CL53" s="509" t="str">
        <f>IF(ISNA(MATCH(6,CN$39:CN$46,0)),"",INDEX($B$39:$B$46,MATCH(6,CN$39:CN$46,0)))</f>
        <v/>
      </c>
      <c r="CM53" s="507"/>
      <c r="CN53" s="509"/>
      <c r="CO53" s="506" t="str">
        <f>IF(ISNA(MATCH(6,CQ$39:CQ$46,0)),"",INDEX($B$39:$B$46,MATCH(6,CQ$39:CQ$46,0)))</f>
        <v/>
      </c>
      <c r="CP53" s="508"/>
      <c r="CQ53" s="508"/>
      <c r="CR53" s="508" t="str">
        <f>IF(ISNA(MATCH(6,CT$39:CT$46,0)),"",INDEX($B$39:$B$46,MATCH(6,CT$39:CT$46,0)))</f>
        <v/>
      </c>
      <c r="CS53" s="508"/>
      <c r="CT53" s="508"/>
      <c r="CU53" s="508" t="str">
        <f>IF(ISNA(MATCH(6,CW$39:CW$46,0)),"",INDEX($B$39:$B$46,MATCH(6,CW$39:CW$46,0)))</f>
        <v/>
      </c>
      <c r="CV53" s="508"/>
      <c r="CW53" s="508"/>
      <c r="CX53" s="508" t="str">
        <f>IF(ISNA(MATCH(6,CZ$39:CZ$46,0)),"",INDEX($B$39:$B$46,MATCH(6,CZ$39:CZ$46,0)))</f>
        <v/>
      </c>
      <c r="CY53" s="508" t="str">
        <f t="shared" si="165"/>
        <v/>
      </c>
      <c r="CZ53" s="508" t="str">
        <f t="shared" si="165"/>
        <v/>
      </c>
      <c r="DA53" s="509" t="str">
        <f>IF(ISNA(MATCH(6,DC$39:DC$46,0)),"",INDEX($B$39:$B$46,MATCH(6,DC$39:DC$46,0)))</f>
        <v/>
      </c>
      <c r="DD53" s="219"/>
      <c r="DE53" s="220"/>
      <c r="DF53" s="221"/>
      <c r="DG53" s="220"/>
      <c r="DH53" s="222"/>
    </row>
    <row r="54" spans="1:112" s="37" customFormat="1" ht="50.1" customHeight="1">
      <c r="A54" s="505"/>
      <c r="B54" s="695"/>
      <c r="C54" s="506" t="str">
        <f>IF(ISNA(MATCH(7,E$39:E$46,0)),"",INDEX($B$39:$B$46,MATCH(7,E$39:E$46,0)))</f>
        <v/>
      </c>
      <c r="D54" s="508"/>
      <c r="E54" s="508"/>
      <c r="F54" s="508" t="str">
        <f>IF(ISNA(MATCH(7,H$39:H$46,0)),"",INDEX($B$39:$B$46,MATCH(7,H$39:H$46,0)))</f>
        <v/>
      </c>
      <c r="G54" s="508" t="str">
        <f t="shared" ref="G54:CZ54" si="166">IF(ISNA(MATCH(7,$E$39:$E$46,0)),"",INDEX($B$39:$B$46,MATCH(7,$E$39:$E$46,0)))</f>
        <v/>
      </c>
      <c r="H54" s="508" t="str">
        <f t="shared" si="166"/>
        <v/>
      </c>
      <c r="I54" s="508" t="str">
        <f>IF(ISNA(MATCH(7,K$39:K$46,0)),"",INDEX($B$39:$B$46,MATCH(7,K$39:K$46,0)))</f>
        <v/>
      </c>
      <c r="J54" s="508" t="str">
        <f t="shared" si="166"/>
        <v/>
      </c>
      <c r="K54" s="508" t="str">
        <f t="shared" si="166"/>
        <v/>
      </c>
      <c r="L54" s="508" t="str">
        <f>IF(ISNA(MATCH(7,N$39:N$46,0)),"",INDEX($B$39:$B$46,MATCH(7,N$39:N$46,0)))</f>
        <v/>
      </c>
      <c r="M54" s="508" t="str">
        <f t="shared" si="166"/>
        <v/>
      </c>
      <c r="N54" s="508" t="str">
        <f t="shared" si="166"/>
        <v/>
      </c>
      <c r="O54" s="509" t="str">
        <f>IF(ISNA(MATCH(7,Q$39:Q$46,0)),"",INDEX($B$39:$B$46,MATCH(7,Q$39:Q$46,0)))</f>
        <v/>
      </c>
      <c r="P54" s="507"/>
      <c r="Q54" s="509"/>
      <c r="R54" s="506" t="str">
        <f>IF(ISNA(MATCH(7,T$39:T$46,0)),"",INDEX($B$39:$B$46,MATCH(7,T$39:T$46,0)))</f>
        <v/>
      </c>
      <c r="S54" s="508"/>
      <c r="T54" s="508"/>
      <c r="U54" s="508" t="str">
        <f>IF(ISNA(MATCH(7,W$39:W$46,0)),"",INDEX($B$39:$B$46,MATCH(7,W$39:W$46,0)))</f>
        <v/>
      </c>
      <c r="V54" s="508"/>
      <c r="W54" s="508"/>
      <c r="X54" s="508" t="str">
        <f>IF(ISNA(MATCH(7,Z$39:Z$46,0)),"",INDEX($B$39:$B$46,MATCH(7,Z$39:Z$46,0)))</f>
        <v/>
      </c>
      <c r="Y54" s="508"/>
      <c r="Z54" s="508"/>
      <c r="AA54" s="508" t="str">
        <f>IF(ISNA(MATCH(7,AC$39:AC$46,0)),"",INDEX($B$39:$B$46,MATCH(7,AC$39:AC$46,0)))</f>
        <v/>
      </c>
      <c r="AB54" s="508"/>
      <c r="AC54" s="508"/>
      <c r="AD54" s="509" t="str">
        <f>IF(ISNA(MATCH(7,AF$39:AF$46,0)),"",INDEX($B$39:$B$46,MATCH(7,AF$39:AF$46,0)))</f>
        <v/>
      </c>
      <c r="AE54" s="507"/>
      <c r="AF54" s="509"/>
      <c r="AG54" s="506" t="str">
        <f>IF(ISNA(MATCH(7,AI$39:AI$46,0)),"",INDEX($B$39:$B$46,MATCH(7,AI$39:AI$46,0)))</f>
        <v/>
      </c>
      <c r="AH54" s="508"/>
      <c r="AI54" s="508"/>
      <c r="AJ54" s="508" t="str">
        <f>IF(ISNA(MATCH(7,AL$39:AL$46,0)),"",INDEX($B$39:$B$46,MATCH(7,AL$39:AL$46,0)))</f>
        <v/>
      </c>
      <c r="AK54" s="508"/>
      <c r="AL54" s="508"/>
      <c r="AM54" s="508" t="str">
        <f>IF(ISNA(MATCH(7,AO$39:AO$46,0)),"",INDEX($B$39:$B$46,MATCH(7,AO$39:AO$46,0)))</f>
        <v/>
      </c>
      <c r="AN54" s="508"/>
      <c r="AO54" s="508"/>
      <c r="AP54" s="508" t="str">
        <f>IF(ISNA(MATCH(7,AR$39:AR$46,0)),"",INDEX($B$39:$B$46,MATCH(7,AR$39:AR$46,0)))</f>
        <v/>
      </c>
      <c r="AQ54" s="508"/>
      <c r="AR54" s="508"/>
      <c r="AS54" s="509" t="str">
        <f>IF(ISNA(MATCH(7,AU$39:AU$46,0)),"",INDEX($B$39:$B$46,MATCH(7,AU$39:AU$46,0)))</f>
        <v/>
      </c>
      <c r="AT54" s="507"/>
      <c r="AU54" s="509"/>
      <c r="AV54" s="506" t="str">
        <f>IF(ISNA(MATCH(7,AX$39:AX$46,0)),"",INDEX($B$39:$B$46,MATCH(7,AX$39:AX$46,0)))</f>
        <v/>
      </c>
      <c r="AW54" s="508"/>
      <c r="AX54" s="508"/>
      <c r="AY54" s="508" t="str">
        <f>IF(ISNA(MATCH(7,BA$39:BA$46,0)),"",INDEX($B$39:$B$46,MATCH(7,BA$39:BA$46,0)))</f>
        <v/>
      </c>
      <c r="AZ54" s="508" t="str">
        <f t="shared" si="166"/>
        <v/>
      </c>
      <c r="BA54" s="508" t="str">
        <f t="shared" si="166"/>
        <v/>
      </c>
      <c r="BB54" s="508" t="str">
        <f>IF(ISNA(MATCH(7,BD$39:BD$46,0)),"",INDEX($B$39:$B$46,MATCH(7,BD$39:BD$46,0)))</f>
        <v/>
      </c>
      <c r="BC54" s="508" t="str">
        <f t="shared" si="166"/>
        <v/>
      </c>
      <c r="BD54" s="508" t="str">
        <f t="shared" si="166"/>
        <v/>
      </c>
      <c r="BE54" s="508" t="str">
        <f>IF(ISNA(MATCH(7,BG$39:BG$46,0)),"",INDEX($B$39:$B$46,MATCH(7,BG$39:BG$46,0)))</f>
        <v/>
      </c>
      <c r="BF54" s="508" t="str">
        <f t="shared" si="166"/>
        <v/>
      </c>
      <c r="BG54" s="508" t="str">
        <f t="shared" si="166"/>
        <v/>
      </c>
      <c r="BH54" s="509" t="str">
        <f>IF(ISNA(MATCH(7,BJ$39:BJ$46,0)),"",INDEX($B$39:$B$46,MATCH(7,BJ$39:BJ$46,0)))</f>
        <v/>
      </c>
      <c r="BI54" s="507"/>
      <c r="BJ54" s="509"/>
      <c r="BK54" s="506" t="str">
        <f>IF(ISNA(MATCH(7,BM$39:BM$46,0)),"",INDEX($B$39:$B$46,MATCH(7,BM$39:BM$46,0)))</f>
        <v/>
      </c>
      <c r="BL54" s="508"/>
      <c r="BM54" s="508"/>
      <c r="BN54" s="508" t="str">
        <f>IF(ISNA(MATCH(7,BP$39:BP$46,0)),"",INDEX($B$39:$B$46,MATCH(7,BP$39:BP$46,0)))</f>
        <v/>
      </c>
      <c r="BO54" s="508"/>
      <c r="BP54" s="508"/>
      <c r="BQ54" s="508" t="str">
        <f>IF(ISNA(MATCH(7,BS$39:BS$46,0)),"",INDEX($B$39:$B$46,MATCH(7,BS$39:BS$46,0)))</f>
        <v/>
      </c>
      <c r="BR54" s="508"/>
      <c r="BS54" s="508"/>
      <c r="BT54" s="508" t="str">
        <f>IF(ISNA(MATCH(7,BV$39:BV$46,0)),"",INDEX($B$39:$B$46,MATCH(7,BV$39:BV$46,0)))</f>
        <v/>
      </c>
      <c r="BU54" s="508"/>
      <c r="BV54" s="508"/>
      <c r="BW54" s="509" t="str">
        <f>IF(ISNA(MATCH(7,BY$39:BY$46,0)),"",INDEX($B$39:$B$46,MATCH(7,BY$39:BY$46,0)))</f>
        <v/>
      </c>
      <c r="BX54" s="507"/>
      <c r="BY54" s="509"/>
      <c r="BZ54" s="506" t="str">
        <f>IF(ISNA(MATCH(7,CB$39:CB$46,0)),"",INDEX($B$39:$B$46,MATCH(7,CB$39:CB$46,0)))</f>
        <v/>
      </c>
      <c r="CA54" s="508"/>
      <c r="CB54" s="508"/>
      <c r="CC54" s="508" t="str">
        <f>IF(ISNA(MATCH(7,CE$39:CE$46,0)),"",INDEX($B$39:$B$46,MATCH(7,CE$39:CE$46,0)))</f>
        <v/>
      </c>
      <c r="CD54" s="508"/>
      <c r="CE54" s="508"/>
      <c r="CF54" s="508" t="str">
        <f>IF(ISNA(MATCH(7,CH$39:CH$46,0)),"",INDEX($B$39:$B$46,MATCH(7,CH$39:CH$46,0)))</f>
        <v/>
      </c>
      <c r="CG54" s="508"/>
      <c r="CH54" s="508"/>
      <c r="CI54" s="508" t="str">
        <f>IF(ISNA(MATCH(7,CK$39:CK$46,0)),"",INDEX($B$39:$B$46,MATCH(7,CK$39:CK$46,0)))</f>
        <v/>
      </c>
      <c r="CJ54" s="508"/>
      <c r="CK54" s="508"/>
      <c r="CL54" s="509" t="str">
        <f>IF(ISNA(MATCH(7,CN$39:CN$46,0)),"",INDEX($B$39:$B$46,MATCH(7,CN$39:CN$46,0)))</f>
        <v/>
      </c>
      <c r="CM54" s="507"/>
      <c r="CN54" s="509"/>
      <c r="CO54" s="506" t="str">
        <f>IF(ISNA(MATCH(7,CQ$39:CQ$46,0)),"",INDEX($B$39:$B$46,MATCH(7,CQ$39:CQ$46,0)))</f>
        <v/>
      </c>
      <c r="CP54" s="508"/>
      <c r="CQ54" s="508"/>
      <c r="CR54" s="508" t="str">
        <f>IF(ISNA(MATCH(7,CT$39:CT$46,0)),"",INDEX($B$39:$B$46,MATCH(7,CT$39:CT$46,0)))</f>
        <v/>
      </c>
      <c r="CS54" s="508"/>
      <c r="CT54" s="508"/>
      <c r="CU54" s="508" t="str">
        <f>IF(ISNA(MATCH(7,CW$39:CW$46,0)),"",INDEX($B$39:$B$46,MATCH(7,CW$39:CW$46,0)))</f>
        <v/>
      </c>
      <c r="CV54" s="508"/>
      <c r="CW54" s="508"/>
      <c r="CX54" s="508" t="str">
        <f>IF(ISNA(MATCH(7,CZ$39:CZ$46,0)),"",INDEX($B$39:$B$46,MATCH(7,CZ$39:CZ$46,0)))</f>
        <v/>
      </c>
      <c r="CY54" s="508" t="str">
        <f t="shared" si="166"/>
        <v/>
      </c>
      <c r="CZ54" s="508" t="str">
        <f t="shared" si="166"/>
        <v/>
      </c>
      <c r="DA54" s="509" t="str">
        <f>IF(ISNA(MATCH(7,DC$39:DC$46,0)),"",INDEX($B$39:$B$46,MATCH(7,DC$39:DC$46,0)))</f>
        <v/>
      </c>
      <c r="DD54" s="219"/>
      <c r="DE54" s="220"/>
      <c r="DF54" s="221"/>
      <c r="DG54" s="220"/>
      <c r="DH54" s="222"/>
    </row>
    <row r="55" spans="1:112" s="75" customFormat="1" ht="50.1" customHeight="1">
      <c r="A55" s="603"/>
      <c r="B55" s="695"/>
      <c r="C55" s="657" t="str">
        <f>IF(ISNA(MATCH(8,E$39:E$46,0)),"",INDEX($B$39:$B$46,MATCH(8,E$39:E$46,0)))</f>
        <v/>
      </c>
      <c r="D55" s="658"/>
      <c r="E55" s="658"/>
      <c r="F55" s="658" t="str">
        <f>IF(ISNA(MATCH(8,H$39:H$46,0)),"",INDEX($B$39:$B$46,MATCH(8,H$39:H$46,0)))</f>
        <v/>
      </c>
      <c r="G55" s="658" t="str">
        <f t="shared" ref="G55:CZ55" si="167">IF(ISNA(MATCH(8,$E$39:$E$46,0)),"",INDEX($B$39:$B$46,MATCH(8,$E$39:$E$46,0)))</f>
        <v/>
      </c>
      <c r="H55" s="658" t="str">
        <f t="shared" si="167"/>
        <v/>
      </c>
      <c r="I55" s="658" t="str">
        <f>IF(ISNA(MATCH(8,K$39:K$46,0)),"",INDEX($B$39:$B$46,MATCH(8,K$39:K$46,0)))</f>
        <v/>
      </c>
      <c r="J55" s="658" t="str">
        <f t="shared" si="167"/>
        <v/>
      </c>
      <c r="K55" s="658" t="str">
        <f t="shared" si="167"/>
        <v/>
      </c>
      <c r="L55" s="658" t="str">
        <f>IF(ISNA(MATCH(8,N$39:N$46,0)),"",INDEX($B$39:$B$46,MATCH(8,N$39:N$46,0)))</f>
        <v/>
      </c>
      <c r="M55" s="658" t="str">
        <f t="shared" si="167"/>
        <v/>
      </c>
      <c r="N55" s="658" t="str">
        <f t="shared" si="167"/>
        <v/>
      </c>
      <c r="O55" s="659" t="str">
        <f>IF(ISNA(MATCH(8,Q$39:Q$46,0)),"",INDEX($B$39:$B$46,MATCH(8,Q$39:Q$46,0)))</f>
        <v/>
      </c>
      <c r="P55" s="660"/>
      <c r="Q55" s="659"/>
      <c r="R55" s="657" t="str">
        <f>IF(ISNA(MATCH(8,T$39:T$46,0)),"",INDEX($B$39:$B$46,MATCH(8,T$39:T$46,0)))</f>
        <v/>
      </c>
      <c r="S55" s="658"/>
      <c r="T55" s="658"/>
      <c r="U55" s="658" t="str">
        <f>IF(ISNA(MATCH(8,W$39:W$46,0)),"",INDEX($B$39:$B$46,MATCH(8,W$39:W$46,0)))</f>
        <v/>
      </c>
      <c r="V55" s="658"/>
      <c r="W55" s="658"/>
      <c r="X55" s="658" t="str">
        <f>IF(ISNA(MATCH(8,Z$39:Z$46,0)),"",INDEX($B$39:$B$46,MATCH(8,Z$39:Z$46,0)))</f>
        <v/>
      </c>
      <c r="Y55" s="658"/>
      <c r="Z55" s="658"/>
      <c r="AA55" s="658" t="str">
        <f>IF(ISNA(MATCH(8,AC$39:AC$46,0)),"",INDEX($B$39:$B$46,MATCH(8,AC$39:AC$46,0)))</f>
        <v/>
      </c>
      <c r="AB55" s="658"/>
      <c r="AC55" s="658"/>
      <c r="AD55" s="659" t="str">
        <f>IF(ISNA(MATCH(8,AF$39:AF$46,0)),"",INDEX($B$39:$B$46,MATCH(8,AF$39:AF$46,0)))</f>
        <v/>
      </c>
      <c r="AE55" s="660"/>
      <c r="AF55" s="659"/>
      <c r="AG55" s="657" t="str">
        <f>IF(ISNA(MATCH(8,AI$39:AI$46,0)),"",INDEX($B$39:$B$46,MATCH(8,AI$39:AI$46,0)))</f>
        <v/>
      </c>
      <c r="AH55" s="658"/>
      <c r="AI55" s="658"/>
      <c r="AJ55" s="658" t="str">
        <f>IF(ISNA(MATCH(8,AL$39:AL$46,0)),"",INDEX($B$39:$B$46,MATCH(8,AL$39:AL$46,0)))</f>
        <v/>
      </c>
      <c r="AK55" s="658"/>
      <c r="AL55" s="658"/>
      <c r="AM55" s="658" t="str">
        <f>IF(ISNA(MATCH(8,AO$39:AO$46,0)),"",INDEX($B$39:$B$46,MATCH(8,AO$39:AO$46,0)))</f>
        <v/>
      </c>
      <c r="AN55" s="658"/>
      <c r="AO55" s="658"/>
      <c r="AP55" s="658" t="str">
        <f>IF(ISNA(MATCH(8,AR$39:AR$46,0)),"",INDEX($B$39:$B$46,MATCH(8,AR$39:AR$46,0)))</f>
        <v/>
      </c>
      <c r="AQ55" s="658"/>
      <c r="AR55" s="658"/>
      <c r="AS55" s="659" t="str">
        <f>IF(ISNA(MATCH(8,AU$39:AU$46,0)),"",INDEX($B$39:$B$46,MATCH(8,AU$39:AU$46,0)))</f>
        <v/>
      </c>
      <c r="AT55" s="660"/>
      <c r="AU55" s="659"/>
      <c r="AV55" s="657" t="str">
        <f>IF(ISNA(MATCH(8,AX$39:AX$46,0)),"",INDEX($B$39:$B$46,MATCH(8,AX$39:AX$46,0)))</f>
        <v/>
      </c>
      <c r="AW55" s="658"/>
      <c r="AX55" s="658"/>
      <c r="AY55" s="658" t="str">
        <f>IF(ISNA(MATCH(8,BA$39:BA$46,0)),"",INDEX($B$39:$B$46,MATCH(8,BA$39:BA$46,0)))</f>
        <v/>
      </c>
      <c r="AZ55" s="658" t="str">
        <f t="shared" si="167"/>
        <v/>
      </c>
      <c r="BA55" s="658" t="str">
        <f t="shared" si="167"/>
        <v/>
      </c>
      <c r="BB55" s="658" t="str">
        <f>IF(ISNA(MATCH(8,BD$39:BD$46,0)),"",INDEX($B$39:$B$46,MATCH(8,BD$39:BD$46,0)))</f>
        <v/>
      </c>
      <c r="BC55" s="658" t="str">
        <f t="shared" si="167"/>
        <v/>
      </c>
      <c r="BD55" s="658" t="str">
        <f t="shared" si="167"/>
        <v/>
      </c>
      <c r="BE55" s="658" t="str">
        <f>IF(ISNA(MATCH(8,BG$39:BG$46,0)),"",INDEX($B$39:$B$46,MATCH(8,BG$39:BG$46,0)))</f>
        <v/>
      </c>
      <c r="BF55" s="658" t="str">
        <f t="shared" si="167"/>
        <v/>
      </c>
      <c r="BG55" s="658" t="str">
        <f t="shared" si="167"/>
        <v/>
      </c>
      <c r="BH55" s="659" t="str">
        <f>IF(ISNA(MATCH(8,BJ$39:BJ$46,0)),"",INDEX($B$39:$B$46,MATCH(8,BJ$39:BJ$46,0)))</f>
        <v/>
      </c>
      <c r="BI55" s="660"/>
      <c r="BJ55" s="659"/>
      <c r="BK55" s="657" t="str">
        <f>IF(ISNA(MATCH(8,BM$39:BM$46,0)),"",INDEX($B$39:$B$46,MATCH(8,BM$39:BM$46,0)))</f>
        <v/>
      </c>
      <c r="BL55" s="658"/>
      <c r="BM55" s="658"/>
      <c r="BN55" s="658" t="str">
        <f>IF(ISNA(MATCH(8,BP$39:BP$46,0)),"",INDEX($B$39:$B$46,MATCH(8,BP$39:BP$46,0)))</f>
        <v/>
      </c>
      <c r="BO55" s="658"/>
      <c r="BP55" s="658"/>
      <c r="BQ55" s="658" t="str">
        <f>IF(ISNA(MATCH(8,BS$39:BS$46,0)),"",INDEX($B$39:$B$46,MATCH(8,BS$39:BS$46,0)))</f>
        <v/>
      </c>
      <c r="BR55" s="658"/>
      <c r="BS55" s="658"/>
      <c r="BT55" s="658" t="str">
        <f>IF(ISNA(MATCH(8,BV$39:BV$46,0)),"",INDEX($B$39:$B$46,MATCH(8,BV$39:BV$46,0)))</f>
        <v/>
      </c>
      <c r="BU55" s="658"/>
      <c r="BV55" s="658"/>
      <c r="BW55" s="659" t="str">
        <f>IF(ISNA(MATCH(8,BY$39:BY$46,0)),"",INDEX($B$39:$B$46,MATCH(8,BY$39:BY$46,0)))</f>
        <v/>
      </c>
      <c r="BX55" s="660"/>
      <c r="BY55" s="659"/>
      <c r="BZ55" s="657" t="str">
        <f>IF(ISNA(MATCH(8,CB$39:CB$46,0)),"",INDEX($B$39:$B$46,MATCH(8,CB$39:CB$46,0)))</f>
        <v/>
      </c>
      <c r="CA55" s="658"/>
      <c r="CB55" s="658"/>
      <c r="CC55" s="658" t="str">
        <f>IF(ISNA(MATCH(8,CE$39:CE$46,0)),"",INDEX($B$39:$B$46,MATCH(8,CE$39:CE$46,0)))</f>
        <v/>
      </c>
      <c r="CD55" s="658"/>
      <c r="CE55" s="658"/>
      <c r="CF55" s="658" t="str">
        <f>IF(ISNA(MATCH(8,CH$39:CH$46,0)),"",INDEX($B$39:$B$46,MATCH(8,CH$39:CH$46,0)))</f>
        <v/>
      </c>
      <c r="CG55" s="658"/>
      <c r="CH55" s="658"/>
      <c r="CI55" s="658" t="str">
        <f>IF(ISNA(MATCH(8,CK$39:CK$46,0)),"",INDEX($B$39:$B$46,MATCH(8,CK$39:CK$46,0)))</f>
        <v/>
      </c>
      <c r="CJ55" s="658"/>
      <c r="CK55" s="658"/>
      <c r="CL55" s="659" t="str">
        <f>IF(ISNA(MATCH(8,CN$39:CN$46,0)),"",INDEX($B$39:$B$46,MATCH(8,CN$39:CN$46,0)))</f>
        <v/>
      </c>
      <c r="CM55" s="660"/>
      <c r="CN55" s="659"/>
      <c r="CO55" s="657" t="str">
        <f>IF(ISNA(MATCH(8,CQ$39:CQ$46,0)),"",INDEX($B$39:$B$46,MATCH(8,CQ$39:CQ$46,0)))</f>
        <v/>
      </c>
      <c r="CP55" s="658"/>
      <c r="CQ55" s="658"/>
      <c r="CR55" s="658" t="str">
        <f>IF(ISNA(MATCH(8,CT$39:CT$46,0)),"",INDEX($B$39:$B$46,MATCH(8,CT$39:CT$46,0)))</f>
        <v/>
      </c>
      <c r="CS55" s="658"/>
      <c r="CT55" s="658"/>
      <c r="CU55" s="658" t="str">
        <f>IF(ISNA(MATCH(8,CW$39:CW$46,0)),"",INDEX($B$39:$B$46,MATCH(8,CW$39:CW$46,0)))</f>
        <v/>
      </c>
      <c r="CV55" s="658"/>
      <c r="CW55" s="658"/>
      <c r="CX55" s="658" t="str">
        <f>IF(ISNA(MATCH(8,CZ$39:CZ$46,0)),"",INDEX($B$39:$B$46,MATCH(8,CZ$39:CZ$46,0)))</f>
        <v/>
      </c>
      <c r="CY55" s="658" t="str">
        <f t="shared" si="167"/>
        <v/>
      </c>
      <c r="CZ55" s="658" t="str">
        <f t="shared" si="167"/>
        <v/>
      </c>
      <c r="DA55" s="659" t="str">
        <f>IF(ISNA(MATCH(8,DC$39:DC$46,0)),"",INDEX($B$39:$B$46,MATCH(8,DC$39:DC$46,0)))</f>
        <v/>
      </c>
      <c r="DD55" s="219"/>
      <c r="DE55" s="220"/>
      <c r="DF55" s="221"/>
      <c r="DG55" s="220"/>
      <c r="DH55" s="222"/>
    </row>
    <row r="56" spans="1:112" s="37" customFormat="1" ht="13.5" thickBot="1">
      <c r="A56" s="612"/>
      <c r="B56" s="613" t="s">
        <v>391</v>
      </c>
      <c r="C56" s="614"/>
      <c r="D56" s="615" t="str">
        <f t="shared" ref="D56" si="168">IF(C56="Yes",ROW(),"")</f>
        <v/>
      </c>
      <c r="E56" s="615" t="str">
        <f t="shared" ref="E56" si="169">IF(D56="","",RANK(D56,$D$39:$D$46,-1))</f>
        <v/>
      </c>
      <c r="F56" s="616"/>
      <c r="G56" s="616"/>
      <c r="H56" s="616"/>
      <c r="I56" s="616"/>
      <c r="J56" s="616"/>
      <c r="K56" s="616"/>
      <c r="L56" s="616"/>
      <c r="M56" s="617"/>
      <c r="N56" s="617"/>
      <c r="O56" s="619"/>
      <c r="P56" s="615"/>
      <c r="Q56" s="618"/>
      <c r="R56" s="614"/>
      <c r="S56" s="615"/>
      <c r="T56" s="615"/>
      <c r="U56" s="616"/>
      <c r="V56" s="616"/>
      <c r="W56" s="616"/>
      <c r="X56" s="616"/>
      <c r="Y56" s="616"/>
      <c r="Z56" s="616"/>
      <c r="AA56" s="616"/>
      <c r="AB56" s="617"/>
      <c r="AC56" s="616"/>
      <c r="AD56" s="619"/>
      <c r="AE56" s="615"/>
      <c r="AF56" s="619"/>
      <c r="AG56" s="614"/>
      <c r="AH56" s="615"/>
      <c r="AI56" s="615"/>
      <c r="AJ56" s="616"/>
      <c r="AK56" s="616"/>
      <c r="AL56" s="616"/>
      <c r="AM56" s="616"/>
      <c r="AN56" s="616"/>
      <c r="AO56" s="616"/>
      <c r="AP56" s="616"/>
      <c r="AQ56" s="616"/>
      <c r="AR56" s="616"/>
      <c r="AS56" s="619"/>
      <c r="AT56" s="615"/>
      <c r="AU56" s="619"/>
      <c r="AV56" s="614"/>
      <c r="AW56" s="615" t="str">
        <f t="shared" ref="AW56" si="170">IF(AV56="Yes",ROW(),"")</f>
        <v/>
      </c>
      <c r="AX56" s="615" t="str">
        <f t="shared" ref="AX56" si="171">IF(AW56="","",RANK(AW56,$D$39:$D$46,-1))</f>
        <v/>
      </c>
      <c r="AY56" s="616"/>
      <c r="AZ56" s="616"/>
      <c r="BA56" s="616"/>
      <c r="BB56" s="616"/>
      <c r="BC56" s="616"/>
      <c r="BD56" s="616"/>
      <c r="BE56" s="616"/>
      <c r="BF56" s="617"/>
      <c r="BG56" s="617"/>
      <c r="BH56" s="619"/>
      <c r="BI56" s="615"/>
      <c r="BJ56" s="618"/>
      <c r="BK56" s="614"/>
      <c r="BL56" s="615"/>
      <c r="BM56" s="615"/>
      <c r="BN56" s="616"/>
      <c r="BO56" s="616"/>
      <c r="BP56" s="616"/>
      <c r="BQ56" s="616"/>
      <c r="BR56" s="616"/>
      <c r="BS56" s="616"/>
      <c r="BT56" s="616"/>
      <c r="BU56" s="617"/>
      <c r="BV56" s="616"/>
      <c r="BW56" s="619"/>
      <c r="BX56" s="615"/>
      <c r="BY56" s="619"/>
      <c r="BZ56" s="614"/>
      <c r="CA56" s="615"/>
      <c r="CB56" s="615"/>
      <c r="CC56" s="616"/>
      <c r="CD56" s="616"/>
      <c r="CE56" s="616"/>
      <c r="CF56" s="616"/>
      <c r="CG56" s="616"/>
      <c r="CH56" s="616"/>
      <c r="CI56" s="616"/>
      <c r="CJ56" s="616"/>
      <c r="CK56" s="616"/>
      <c r="CL56" s="619"/>
      <c r="CM56" s="615"/>
      <c r="CN56" s="619"/>
      <c r="CO56" s="614"/>
      <c r="CP56" s="615"/>
      <c r="CQ56" s="615"/>
      <c r="CR56" s="616"/>
      <c r="CS56" s="616"/>
      <c r="CT56" s="616"/>
      <c r="CU56" s="616"/>
      <c r="CV56" s="616"/>
      <c r="CW56" s="616"/>
      <c r="CX56" s="616"/>
      <c r="CY56" s="616"/>
      <c r="CZ56" s="616"/>
      <c r="DA56" s="619"/>
      <c r="DD56" s="387"/>
      <c r="DE56" s="388"/>
      <c r="DF56" s="389"/>
      <c r="DG56" s="388"/>
      <c r="DH56" s="390"/>
    </row>
    <row r="57" spans="1:112" s="75" customFormat="1" ht="15.75">
      <c r="A57" s="641" t="s">
        <v>27</v>
      </c>
      <c r="B57" s="642" t="s">
        <v>406</v>
      </c>
      <c r="C57" s="662" t="str">
        <f>IF(COUNTIF(C58:C61,"MET")=4,"MET",IF(COUNTIF(C58:C61,"NOT MET")&gt;=1,"NOT MET",""))</f>
        <v/>
      </c>
      <c r="D57" s="663"/>
      <c r="E57" s="663"/>
      <c r="F57" s="664" t="str">
        <f>IF(COUNTIF(F58:F61,"MET")=4,"MET",IF(COUNTIF(F58:F61,"NOT MET")&gt;=1,"NOT MET",""))</f>
        <v/>
      </c>
      <c r="G57" s="664"/>
      <c r="H57" s="664"/>
      <c r="I57" s="664" t="str">
        <f>IF(COUNTIF(I58:I61,"MET")=4,"MET",IF(COUNTIF(I58:I61,"NOT MET")&gt;=1,"NOT MET",""))</f>
        <v/>
      </c>
      <c r="J57" s="664"/>
      <c r="K57" s="664"/>
      <c r="L57" s="664" t="str">
        <f>IF(COUNTIF(L58:L61,"MET")=4,"MET",IF(COUNTIF(L58:L61,"NOT MET")&gt;=1,"NOT MET",""))</f>
        <v/>
      </c>
      <c r="M57" s="665"/>
      <c r="N57" s="665"/>
      <c r="O57" s="667" t="str">
        <f>IF(COUNTIF(O58:O61,"MET")=4,"MET",IF(COUNTIF(O58:O61,"NOT MET")&gt;=1,"NOT MET",""))</f>
        <v/>
      </c>
      <c r="P57" s="663"/>
      <c r="Q57" s="666"/>
      <c r="R57" s="662" t="str">
        <f>IF(COUNTIF(R58:R61,"MET")=4,"MET",IF(COUNTIF(R58:R61,"NOT MET")&gt;=1,"NOT MET",""))</f>
        <v/>
      </c>
      <c r="S57" s="663"/>
      <c r="T57" s="663"/>
      <c r="U57" s="664" t="str">
        <f>IF(COUNTIF(U58:U61,"MET")=4,"MET",IF(COUNTIF(U58:U61,"NOT MET")&gt;=1,"NOT MET",""))</f>
        <v/>
      </c>
      <c r="V57" s="664"/>
      <c r="W57" s="664"/>
      <c r="X57" s="664" t="str">
        <f>IF(COUNTIF(X58:X61,"MET")=4,"MET",IF(COUNTIF(X58:X61,"NOT MET")&gt;=1,"NOT MET",""))</f>
        <v/>
      </c>
      <c r="Y57" s="664"/>
      <c r="Z57" s="664"/>
      <c r="AA57" s="664" t="str">
        <f>IF(COUNTIF(AA58:AA61,"MET")=4,"MET",IF(COUNTIF(AA58:AA61,"NOT MET")&gt;=1,"NOT MET",""))</f>
        <v/>
      </c>
      <c r="AB57" s="665"/>
      <c r="AC57" s="664"/>
      <c r="AD57" s="667" t="str">
        <f>IF(COUNTIF(AD58:AD61,"MET")=4,"MET",IF(COUNTIF(AD58:AD61,"NOT MET")&gt;=1,"NOT MET",""))</f>
        <v/>
      </c>
      <c r="AE57" s="663"/>
      <c r="AF57" s="667"/>
      <c r="AG57" s="662" t="str">
        <f>IF(COUNTIF(AG58:AG61,"MET")=4,"MET",IF(COUNTIF(AG58:AG61,"NOT MET")&gt;=1,"NOT MET",""))</f>
        <v/>
      </c>
      <c r="AH57" s="663"/>
      <c r="AI57" s="663"/>
      <c r="AJ57" s="664" t="str">
        <f>IF(COUNTIF(AJ58:AJ61,"MET")=4,"MET",IF(COUNTIF(AJ58:AJ61,"NOT MET")&gt;=1,"NOT MET",""))</f>
        <v/>
      </c>
      <c r="AK57" s="664"/>
      <c r="AL57" s="664"/>
      <c r="AM57" s="664" t="str">
        <f>IF(COUNTIF(AM58:AM61,"MET")=4,"MET",IF(COUNTIF(AM58:AM61,"NOT MET")&gt;=1,"NOT MET",""))</f>
        <v/>
      </c>
      <c r="AN57" s="664"/>
      <c r="AO57" s="664"/>
      <c r="AP57" s="664" t="str">
        <f>IF(COUNTIF(AP58:AP61,"MET")=4,"MET",IF(COUNTIF(AP58:AP61,"NOT MET")&gt;=1,"NOT MET",""))</f>
        <v/>
      </c>
      <c r="AQ57" s="664"/>
      <c r="AR57" s="664"/>
      <c r="AS57" s="667" t="str">
        <f>IF(COUNTIF(AS58:AS61,"MET")=4,"MET",IF(COUNTIF(AS58:AS61,"NOT MET")&gt;=1,"NOT MET",""))</f>
        <v/>
      </c>
      <c r="AT57" s="663"/>
      <c r="AU57" s="667"/>
      <c r="AV57" s="662" t="str">
        <f>IF(COUNTIF(AV58:AV61,"MET")=4,"MET",IF(COUNTIF(AV58:AV61,"NOT MET")&gt;=1,"NOT MET",""))</f>
        <v/>
      </c>
      <c r="AW57" s="663"/>
      <c r="AX57" s="663"/>
      <c r="AY57" s="664" t="str">
        <f>IF(COUNTIF(AY58:AY61,"MET")=4,"MET",IF(COUNTIF(AY58:AY61,"NOT MET")&gt;=1,"NOT MET",""))</f>
        <v/>
      </c>
      <c r="AZ57" s="664"/>
      <c r="BA57" s="664"/>
      <c r="BB57" s="664" t="str">
        <f>IF(COUNTIF(BB58:BB61,"MET")=4,"MET",IF(COUNTIF(BB58:BB61,"NOT MET")&gt;=1,"NOT MET",""))</f>
        <v/>
      </c>
      <c r="BC57" s="664"/>
      <c r="BD57" s="664"/>
      <c r="BE57" s="664" t="str">
        <f>IF(COUNTIF(BE58:BE61,"MET")=4,"MET",IF(COUNTIF(BE58:BE61,"NOT MET")&gt;=1,"NOT MET",""))</f>
        <v/>
      </c>
      <c r="BF57" s="665"/>
      <c r="BG57" s="665"/>
      <c r="BH57" s="667" t="str">
        <f>IF(COUNTIF(BH58:BH61,"MET")=4,"MET",IF(COUNTIF(BH58:BH61,"NOT MET")&gt;=1,"NOT MET",""))</f>
        <v/>
      </c>
      <c r="BI57" s="663"/>
      <c r="BJ57" s="666"/>
      <c r="BK57" s="662" t="str">
        <f>IF(COUNTIF(BK58:BK61,"MET")=4,"MET",IF(COUNTIF(BK58:BK61,"NOT MET")&gt;=1,"NOT MET",""))</f>
        <v/>
      </c>
      <c r="BL57" s="663"/>
      <c r="BM57" s="663"/>
      <c r="BN57" s="664" t="str">
        <f>IF(COUNTIF(BN58:BN61,"MET")=4,"MET",IF(COUNTIF(BN58:BN61,"NOT MET")&gt;=1,"NOT MET",""))</f>
        <v/>
      </c>
      <c r="BO57" s="664"/>
      <c r="BP57" s="664"/>
      <c r="BQ57" s="664" t="str">
        <f>IF(COUNTIF(BQ58:BQ61,"MET")=4,"MET",IF(COUNTIF(BQ58:BQ61,"NOT MET")&gt;=1,"NOT MET",""))</f>
        <v/>
      </c>
      <c r="BR57" s="664"/>
      <c r="BS57" s="664"/>
      <c r="BT57" s="664" t="str">
        <f>IF(COUNTIF(BT58:BT61,"MET")=4,"MET",IF(COUNTIF(BT58:BT61,"NOT MET")&gt;=1,"NOT MET",""))</f>
        <v/>
      </c>
      <c r="BU57" s="665"/>
      <c r="BV57" s="664"/>
      <c r="BW57" s="667" t="str">
        <f>IF(COUNTIF(BW58:BW61,"MET")=4,"MET",IF(COUNTIF(BW58:BW61,"NOT MET")&gt;=1,"NOT MET",""))</f>
        <v/>
      </c>
      <c r="BX57" s="663"/>
      <c r="BY57" s="667"/>
      <c r="BZ57" s="662" t="str">
        <f>IF(COUNTIF(BZ58:BZ61,"MET")=4,"MET",IF(COUNTIF(BZ58:BZ61,"NOT MET")&gt;=1,"NOT MET",""))</f>
        <v/>
      </c>
      <c r="CA57" s="663"/>
      <c r="CB57" s="663"/>
      <c r="CC57" s="664" t="str">
        <f>IF(COUNTIF(CC58:CC61,"MET")=4,"MET",IF(COUNTIF(CC58:CC61,"NOT MET")&gt;=1,"NOT MET",""))</f>
        <v/>
      </c>
      <c r="CD57" s="664"/>
      <c r="CE57" s="664"/>
      <c r="CF57" s="664" t="str">
        <f>IF(COUNTIF(CF58:CF61,"MET")=4,"MET",IF(COUNTIF(CF58:CF61,"NOT MET")&gt;=1,"NOT MET",""))</f>
        <v/>
      </c>
      <c r="CG57" s="664"/>
      <c r="CH57" s="664"/>
      <c r="CI57" s="664" t="str">
        <f>IF(COUNTIF(CI58:CI61,"MET")=4,"MET",IF(COUNTIF(CI58:CI61,"NOT MET")&gt;=1,"NOT MET",""))</f>
        <v/>
      </c>
      <c r="CJ57" s="664"/>
      <c r="CK57" s="664"/>
      <c r="CL57" s="667" t="str">
        <f>IF(COUNTIF(CL58:CL61,"MET")=4,"MET",IF(COUNTIF(CL58:CL61,"NOT MET")&gt;=1,"NOT MET",""))</f>
        <v/>
      </c>
      <c r="CM57" s="663"/>
      <c r="CN57" s="667"/>
      <c r="CO57" s="662" t="str">
        <f>IF(COUNTIF(CO58:CO61,"MET")=4,"MET",IF(COUNTIF(CO58:CO61,"NOT MET")&gt;=1,"NOT MET",""))</f>
        <v/>
      </c>
      <c r="CP57" s="663"/>
      <c r="CQ57" s="663"/>
      <c r="CR57" s="664" t="str">
        <f>IF(COUNTIF(CR58:CR61,"MET")=4,"MET",IF(COUNTIF(CR58:CR61,"NOT MET")&gt;=1,"NOT MET",""))</f>
        <v/>
      </c>
      <c r="CS57" s="664"/>
      <c r="CT57" s="664"/>
      <c r="CU57" s="664" t="str">
        <f>IF(COUNTIF(CU58:CU61,"MET")=4,"MET",IF(COUNTIF(CU58:CU61,"NOT MET")&gt;=1,"NOT MET",""))</f>
        <v/>
      </c>
      <c r="CV57" s="664"/>
      <c r="CW57" s="664"/>
      <c r="CX57" s="664" t="str">
        <f>IF(COUNTIF(CX58:CX61,"MET")=4,"MET",IF(COUNTIF(CX58:CX61,"NOT MET")&gt;=1,"NOT MET",""))</f>
        <v/>
      </c>
      <c r="CY57" s="664"/>
      <c r="CZ57" s="664"/>
      <c r="DA57" s="667" t="str">
        <f>IF(COUNTIF(DA58:DA61,"MET")=4,"MET",IF(COUNTIF(DA58:DA61,"NOT MET")&gt;=1,"NOT MET",""))</f>
        <v/>
      </c>
      <c r="DD57" s="59"/>
      <c r="DE57" s="59"/>
      <c r="DF57" s="59"/>
      <c r="DG57" s="59"/>
      <c r="DH57" s="10"/>
    </row>
    <row r="58" spans="1:112" s="37" customFormat="1" ht="38.25">
      <c r="A58" s="459"/>
      <c r="B58" s="640" t="s">
        <v>402</v>
      </c>
      <c r="C58" s="635" t="str">
        <f>IF(C14="","",C14)</f>
        <v/>
      </c>
      <c r="D58" s="492"/>
      <c r="E58" s="492"/>
      <c r="F58" s="462" t="str">
        <f t="shared" ref="F58:DA58" si="172">IF(F14="","",F14)</f>
        <v/>
      </c>
      <c r="G58" s="492"/>
      <c r="H58" s="492"/>
      <c r="I58" s="499" t="str">
        <f t="shared" si="172"/>
        <v/>
      </c>
      <c r="J58" s="492"/>
      <c r="K58" s="492"/>
      <c r="L58" s="499" t="str">
        <f t="shared" si="172"/>
        <v/>
      </c>
      <c r="M58" s="492"/>
      <c r="N58" s="492"/>
      <c r="O58" s="561" t="str">
        <f t="shared" si="172"/>
        <v/>
      </c>
      <c r="P58" s="499"/>
      <c r="Q58" s="492"/>
      <c r="R58" s="633" t="str">
        <f t="shared" si="172"/>
        <v/>
      </c>
      <c r="S58" s="492"/>
      <c r="T58" s="492"/>
      <c r="U58" s="499" t="str">
        <f t="shared" si="172"/>
        <v/>
      </c>
      <c r="V58" s="492"/>
      <c r="W58" s="492"/>
      <c r="X58" s="499" t="str">
        <f t="shared" si="172"/>
        <v/>
      </c>
      <c r="Y58" s="492"/>
      <c r="Z58" s="492"/>
      <c r="AA58" s="499" t="str">
        <f t="shared" si="172"/>
        <v/>
      </c>
      <c r="AB58" s="492"/>
      <c r="AC58" s="492"/>
      <c r="AD58" s="561" t="str">
        <f t="shared" si="172"/>
        <v/>
      </c>
      <c r="AE58" s="499"/>
      <c r="AF58" s="492"/>
      <c r="AG58" s="633" t="str">
        <f t="shared" si="172"/>
        <v/>
      </c>
      <c r="AH58" s="492"/>
      <c r="AI58" s="492"/>
      <c r="AJ58" s="499" t="str">
        <f t="shared" si="172"/>
        <v/>
      </c>
      <c r="AK58" s="492"/>
      <c r="AL58" s="492"/>
      <c r="AM58" s="499" t="str">
        <f t="shared" si="172"/>
        <v/>
      </c>
      <c r="AN58" s="492"/>
      <c r="AO58" s="492"/>
      <c r="AP58" s="499" t="str">
        <f t="shared" si="172"/>
        <v/>
      </c>
      <c r="AQ58" s="492"/>
      <c r="AR58" s="492"/>
      <c r="AS58" s="561" t="str">
        <f t="shared" si="172"/>
        <v/>
      </c>
      <c r="AT58" s="499"/>
      <c r="AU58" s="492"/>
      <c r="AV58" s="635" t="str">
        <f>IF(AV14="","",AV14)</f>
        <v/>
      </c>
      <c r="AW58" s="492"/>
      <c r="AX58" s="492"/>
      <c r="AY58" s="462" t="str">
        <f t="shared" ref="AY58" si="173">IF(AY14="","",AY14)</f>
        <v/>
      </c>
      <c r="AZ58" s="492"/>
      <c r="BA58" s="492"/>
      <c r="BB58" s="499" t="str">
        <f t="shared" ref="BB58" si="174">IF(BB14="","",BB14)</f>
        <v/>
      </c>
      <c r="BC58" s="492"/>
      <c r="BD58" s="492"/>
      <c r="BE58" s="499" t="str">
        <f t="shared" ref="BE58" si="175">IF(BE14="","",BE14)</f>
        <v/>
      </c>
      <c r="BF58" s="492"/>
      <c r="BG58" s="492"/>
      <c r="BH58" s="561" t="str">
        <f t="shared" ref="BH58" si="176">IF(BH14="","",BH14)</f>
        <v/>
      </c>
      <c r="BI58" s="499"/>
      <c r="BJ58" s="492"/>
      <c r="BK58" s="633" t="str">
        <f t="shared" ref="BK58" si="177">IF(BK14="","",BK14)</f>
        <v/>
      </c>
      <c r="BL58" s="492"/>
      <c r="BM58" s="492"/>
      <c r="BN58" s="499" t="str">
        <f t="shared" ref="BN58" si="178">IF(BN14="","",BN14)</f>
        <v/>
      </c>
      <c r="BO58" s="492"/>
      <c r="BP58" s="492"/>
      <c r="BQ58" s="499" t="str">
        <f t="shared" ref="BQ58" si="179">IF(BQ14="","",BQ14)</f>
        <v/>
      </c>
      <c r="BR58" s="492"/>
      <c r="BS58" s="492"/>
      <c r="BT58" s="499" t="str">
        <f t="shared" ref="BT58" si="180">IF(BT14="","",BT14)</f>
        <v/>
      </c>
      <c r="BU58" s="492"/>
      <c r="BV58" s="492"/>
      <c r="BW58" s="561" t="str">
        <f t="shared" ref="BW58" si="181">IF(BW14="","",BW14)</f>
        <v/>
      </c>
      <c r="BX58" s="499"/>
      <c r="BY58" s="492"/>
      <c r="BZ58" s="633" t="str">
        <f t="shared" ref="BZ58" si="182">IF(BZ14="","",BZ14)</f>
        <v/>
      </c>
      <c r="CA58" s="492"/>
      <c r="CB58" s="492"/>
      <c r="CC58" s="499" t="str">
        <f t="shared" ref="CC58" si="183">IF(CC14="","",CC14)</f>
        <v/>
      </c>
      <c r="CD58" s="492"/>
      <c r="CE58" s="492"/>
      <c r="CF58" s="499" t="str">
        <f t="shared" ref="CF58" si="184">IF(CF14="","",CF14)</f>
        <v/>
      </c>
      <c r="CG58" s="492"/>
      <c r="CH58" s="492"/>
      <c r="CI58" s="499" t="str">
        <f t="shared" ref="CI58" si="185">IF(CI14="","",CI14)</f>
        <v/>
      </c>
      <c r="CJ58" s="492"/>
      <c r="CK58" s="492"/>
      <c r="CL58" s="561" t="str">
        <f t="shared" ref="CL58" si="186">IF(CL14="","",CL14)</f>
        <v/>
      </c>
      <c r="CM58" s="499"/>
      <c r="CN58" s="492"/>
      <c r="CO58" s="633" t="str">
        <f t="shared" si="172"/>
        <v/>
      </c>
      <c r="CP58" s="492"/>
      <c r="CQ58" s="492"/>
      <c r="CR58" s="499" t="str">
        <f t="shared" si="172"/>
        <v/>
      </c>
      <c r="CS58" s="492"/>
      <c r="CT58" s="492"/>
      <c r="CU58" s="499" t="str">
        <f t="shared" si="172"/>
        <v/>
      </c>
      <c r="CV58" s="492"/>
      <c r="CW58" s="492"/>
      <c r="CX58" s="499" t="str">
        <f t="shared" si="172"/>
        <v/>
      </c>
      <c r="CY58" s="492"/>
      <c r="CZ58" s="492"/>
      <c r="DA58" s="463" t="str">
        <f t="shared" si="172"/>
        <v/>
      </c>
      <c r="DB58" s="573" t="str">
        <f>IF(DA58="Yes",ROW(),"")</f>
        <v/>
      </c>
      <c r="DC58" s="573"/>
      <c r="DD58" s="59"/>
      <c r="DE58" s="59"/>
      <c r="DF58" s="59"/>
      <c r="DG58" s="59"/>
      <c r="DH58" s="10"/>
    </row>
    <row r="59" spans="1:112" s="37" customFormat="1" ht="25.5">
      <c r="A59" s="38"/>
      <c r="B59" s="489" t="s">
        <v>407</v>
      </c>
      <c r="C59" s="635" t="str">
        <f>IF(C21="","",C21)</f>
        <v/>
      </c>
      <c r="D59" s="492"/>
      <c r="E59" s="492"/>
      <c r="F59" s="492" t="str">
        <f t="shared" ref="F59:DA59" si="187">IF(F21="","",F21)</f>
        <v/>
      </c>
      <c r="G59" s="492"/>
      <c r="H59" s="492"/>
      <c r="I59" s="499" t="str">
        <f t="shared" si="187"/>
        <v/>
      </c>
      <c r="J59" s="492"/>
      <c r="K59" s="492"/>
      <c r="L59" s="499" t="str">
        <f t="shared" si="187"/>
        <v/>
      </c>
      <c r="M59" s="492"/>
      <c r="N59" s="492"/>
      <c r="O59" s="561" t="str">
        <f t="shared" si="187"/>
        <v/>
      </c>
      <c r="P59" s="499"/>
      <c r="Q59" s="492"/>
      <c r="R59" s="633" t="str">
        <f t="shared" si="187"/>
        <v/>
      </c>
      <c r="S59" s="492"/>
      <c r="T59" s="492"/>
      <c r="U59" s="499" t="str">
        <f t="shared" si="187"/>
        <v/>
      </c>
      <c r="V59" s="492"/>
      <c r="W59" s="492"/>
      <c r="X59" s="499" t="str">
        <f t="shared" si="187"/>
        <v/>
      </c>
      <c r="Y59" s="492"/>
      <c r="Z59" s="492"/>
      <c r="AA59" s="499" t="str">
        <f t="shared" si="187"/>
        <v/>
      </c>
      <c r="AB59" s="492"/>
      <c r="AC59" s="492"/>
      <c r="AD59" s="561" t="str">
        <f t="shared" si="187"/>
        <v/>
      </c>
      <c r="AE59" s="499"/>
      <c r="AF59" s="492"/>
      <c r="AG59" s="633" t="str">
        <f t="shared" si="187"/>
        <v/>
      </c>
      <c r="AH59" s="492"/>
      <c r="AI59" s="492"/>
      <c r="AJ59" s="499" t="str">
        <f t="shared" si="187"/>
        <v/>
      </c>
      <c r="AK59" s="492"/>
      <c r="AL59" s="492"/>
      <c r="AM59" s="499" t="str">
        <f t="shared" si="187"/>
        <v/>
      </c>
      <c r="AN59" s="492"/>
      <c r="AO59" s="492"/>
      <c r="AP59" s="499" t="str">
        <f t="shared" si="187"/>
        <v/>
      </c>
      <c r="AQ59" s="492"/>
      <c r="AR59" s="492"/>
      <c r="AS59" s="561" t="str">
        <f t="shared" si="187"/>
        <v/>
      </c>
      <c r="AT59" s="499"/>
      <c r="AU59" s="492"/>
      <c r="AV59" s="635" t="str">
        <f>IF(AV21="","",AV21)</f>
        <v/>
      </c>
      <c r="AW59" s="492"/>
      <c r="AX59" s="492"/>
      <c r="AY59" s="492" t="str">
        <f t="shared" ref="AY59" si="188">IF(AY21="","",AY21)</f>
        <v/>
      </c>
      <c r="AZ59" s="492"/>
      <c r="BA59" s="492"/>
      <c r="BB59" s="499" t="str">
        <f t="shared" ref="BB59" si="189">IF(BB21="","",BB21)</f>
        <v/>
      </c>
      <c r="BC59" s="492"/>
      <c r="BD59" s="492"/>
      <c r="BE59" s="499" t="str">
        <f t="shared" ref="BE59" si="190">IF(BE21="","",BE21)</f>
        <v/>
      </c>
      <c r="BF59" s="492"/>
      <c r="BG59" s="492"/>
      <c r="BH59" s="561" t="str">
        <f t="shared" ref="BH59" si="191">IF(BH21="","",BH21)</f>
        <v/>
      </c>
      <c r="BI59" s="499"/>
      <c r="BJ59" s="492"/>
      <c r="BK59" s="633" t="str">
        <f t="shared" ref="BK59" si="192">IF(BK21="","",BK21)</f>
        <v/>
      </c>
      <c r="BL59" s="492"/>
      <c r="BM59" s="492"/>
      <c r="BN59" s="499" t="str">
        <f t="shared" ref="BN59" si="193">IF(BN21="","",BN21)</f>
        <v/>
      </c>
      <c r="BO59" s="492"/>
      <c r="BP59" s="492"/>
      <c r="BQ59" s="499" t="str">
        <f t="shared" ref="BQ59" si="194">IF(BQ21="","",BQ21)</f>
        <v/>
      </c>
      <c r="BR59" s="492"/>
      <c r="BS59" s="492"/>
      <c r="BT59" s="499" t="str">
        <f t="shared" ref="BT59" si="195">IF(BT21="","",BT21)</f>
        <v/>
      </c>
      <c r="BU59" s="492"/>
      <c r="BV59" s="492"/>
      <c r="BW59" s="561" t="str">
        <f t="shared" ref="BW59" si="196">IF(BW21="","",BW21)</f>
        <v/>
      </c>
      <c r="BX59" s="499"/>
      <c r="BY59" s="492"/>
      <c r="BZ59" s="633" t="str">
        <f t="shared" ref="BZ59" si="197">IF(BZ21="","",BZ21)</f>
        <v/>
      </c>
      <c r="CA59" s="492"/>
      <c r="CB59" s="492"/>
      <c r="CC59" s="499" t="str">
        <f t="shared" ref="CC59" si="198">IF(CC21="","",CC21)</f>
        <v/>
      </c>
      <c r="CD59" s="492"/>
      <c r="CE59" s="492"/>
      <c r="CF59" s="499" t="str">
        <f t="shared" ref="CF59" si="199">IF(CF21="","",CF21)</f>
        <v/>
      </c>
      <c r="CG59" s="492"/>
      <c r="CH59" s="492"/>
      <c r="CI59" s="499" t="str">
        <f t="shared" ref="CI59" si="200">IF(CI21="","",CI21)</f>
        <v/>
      </c>
      <c r="CJ59" s="492"/>
      <c r="CK59" s="492"/>
      <c r="CL59" s="561" t="str">
        <f t="shared" ref="CL59" si="201">IF(CL21="","",CL21)</f>
        <v/>
      </c>
      <c r="CM59" s="499"/>
      <c r="CN59" s="492"/>
      <c r="CO59" s="633" t="str">
        <f t="shared" si="187"/>
        <v/>
      </c>
      <c r="CP59" s="492"/>
      <c r="CQ59" s="492"/>
      <c r="CR59" s="499" t="str">
        <f t="shared" si="187"/>
        <v/>
      </c>
      <c r="CS59" s="492"/>
      <c r="CT59" s="492"/>
      <c r="CU59" s="499" t="str">
        <f t="shared" si="187"/>
        <v/>
      </c>
      <c r="CV59" s="492"/>
      <c r="CW59" s="492"/>
      <c r="CX59" s="499" t="str">
        <f t="shared" si="187"/>
        <v/>
      </c>
      <c r="CY59" s="492"/>
      <c r="CZ59" s="492"/>
      <c r="DA59" s="634" t="str">
        <f t="shared" si="187"/>
        <v/>
      </c>
      <c r="DB59" s="573" t="str">
        <f t="shared" ref="DB59:DB61" si="202">IF(DA59="Yes",ROW(),"")</f>
        <v/>
      </c>
      <c r="DC59" s="573"/>
      <c r="DD59" s="59"/>
      <c r="DE59" s="59"/>
      <c r="DF59" s="59"/>
      <c r="DG59" s="59"/>
      <c r="DH59" s="10"/>
    </row>
    <row r="60" spans="1:112" s="37" customFormat="1" ht="38.25">
      <c r="A60" s="644"/>
      <c r="B60" s="645" t="s">
        <v>401</v>
      </c>
      <c r="C60" s="646" t="str">
        <f>IF(C23="","",C23)</f>
        <v/>
      </c>
      <c r="D60" s="462"/>
      <c r="E60" s="462"/>
      <c r="F60" s="462" t="str">
        <f>IF(F23="","",F23)</f>
        <v/>
      </c>
      <c r="G60" s="462"/>
      <c r="H60" s="462"/>
      <c r="I60" s="497" t="str">
        <f>IF(I23="","",I23)</f>
        <v/>
      </c>
      <c r="J60" s="462"/>
      <c r="K60" s="462"/>
      <c r="L60" s="497" t="str">
        <f>IF(L23="","",L23)</f>
        <v/>
      </c>
      <c r="M60" s="462"/>
      <c r="N60" s="462"/>
      <c r="O60" s="588" t="str">
        <f>IF(O23="","",O23)</f>
        <v/>
      </c>
      <c r="P60" s="497"/>
      <c r="Q60" s="462"/>
      <c r="R60" s="647" t="str">
        <f>IF(R23="","",R23)</f>
        <v/>
      </c>
      <c r="S60" s="462"/>
      <c r="T60" s="462"/>
      <c r="U60" s="497" t="str">
        <f>IF(U23="","",U23)</f>
        <v/>
      </c>
      <c r="V60" s="462"/>
      <c r="W60" s="462"/>
      <c r="X60" s="497" t="str">
        <f>IF(X23="","",X23)</f>
        <v/>
      </c>
      <c r="Y60" s="462"/>
      <c r="Z60" s="462"/>
      <c r="AA60" s="497" t="str">
        <f>IF(AA23="","",AA23)</f>
        <v/>
      </c>
      <c r="AB60" s="462"/>
      <c r="AC60" s="462"/>
      <c r="AD60" s="588" t="str">
        <f>IF(AD23="","",AD23)</f>
        <v/>
      </c>
      <c r="AE60" s="497"/>
      <c r="AF60" s="462"/>
      <c r="AG60" s="647" t="str">
        <f>IF(AG23="","",AG23)</f>
        <v/>
      </c>
      <c r="AH60" s="462"/>
      <c r="AI60" s="462"/>
      <c r="AJ60" s="497" t="str">
        <f>IF(AJ23="","",AJ23)</f>
        <v/>
      </c>
      <c r="AK60" s="462"/>
      <c r="AL60" s="462"/>
      <c r="AM60" s="497" t="str">
        <f>IF(AM23="","",AM23)</f>
        <v/>
      </c>
      <c r="AN60" s="462"/>
      <c r="AO60" s="462"/>
      <c r="AP60" s="497" t="str">
        <f>IF(AP23="","",AP23)</f>
        <v/>
      </c>
      <c r="AQ60" s="462"/>
      <c r="AR60" s="462"/>
      <c r="AS60" s="588" t="str">
        <f>IF(AS23="","",AS23)</f>
        <v/>
      </c>
      <c r="AT60" s="497"/>
      <c r="AU60" s="462"/>
      <c r="AV60" s="646" t="str">
        <f>IF(AV23="","",AV23)</f>
        <v/>
      </c>
      <c r="AW60" s="462"/>
      <c r="AX60" s="462"/>
      <c r="AY60" s="462" t="str">
        <f>IF(AY23="","",AY23)</f>
        <v/>
      </c>
      <c r="AZ60" s="462"/>
      <c r="BA60" s="462"/>
      <c r="BB60" s="497" t="str">
        <f>IF(BB23="","",BB23)</f>
        <v/>
      </c>
      <c r="BC60" s="462"/>
      <c r="BD60" s="462"/>
      <c r="BE60" s="497" t="str">
        <f>IF(BE23="","",BE23)</f>
        <v/>
      </c>
      <c r="BF60" s="462"/>
      <c r="BG60" s="462"/>
      <c r="BH60" s="588" t="str">
        <f>IF(BH23="","",BH23)</f>
        <v/>
      </c>
      <c r="BI60" s="497"/>
      <c r="BJ60" s="462"/>
      <c r="BK60" s="647" t="str">
        <f>IF(BK23="","",BK23)</f>
        <v/>
      </c>
      <c r="BL60" s="462"/>
      <c r="BM60" s="462"/>
      <c r="BN60" s="497" t="str">
        <f>IF(BN23="","",BN23)</f>
        <v/>
      </c>
      <c r="BO60" s="462"/>
      <c r="BP60" s="462"/>
      <c r="BQ60" s="497" t="str">
        <f>IF(BQ23="","",BQ23)</f>
        <v/>
      </c>
      <c r="BR60" s="462"/>
      <c r="BS60" s="462"/>
      <c r="BT60" s="497" t="str">
        <f>IF(BT23="","",BT23)</f>
        <v/>
      </c>
      <c r="BU60" s="462"/>
      <c r="BV60" s="462"/>
      <c r="BW60" s="588" t="str">
        <f>IF(BW23="","",BW23)</f>
        <v/>
      </c>
      <c r="BX60" s="497"/>
      <c r="BY60" s="462"/>
      <c r="BZ60" s="647" t="str">
        <f>IF(BZ23="","",BZ23)</f>
        <v/>
      </c>
      <c r="CA60" s="462"/>
      <c r="CB60" s="462"/>
      <c r="CC60" s="497" t="str">
        <f>IF(CC23="","",CC23)</f>
        <v/>
      </c>
      <c r="CD60" s="462"/>
      <c r="CE60" s="462"/>
      <c r="CF60" s="497" t="str">
        <f>IF(CF23="","",CF23)</f>
        <v/>
      </c>
      <c r="CG60" s="462"/>
      <c r="CH60" s="462"/>
      <c r="CI60" s="497" t="str">
        <f>IF(CI23="","",CI23)</f>
        <v/>
      </c>
      <c r="CJ60" s="462"/>
      <c r="CK60" s="462"/>
      <c r="CL60" s="588" t="str">
        <f>IF(CL23="","",CL23)</f>
        <v/>
      </c>
      <c r="CM60" s="497"/>
      <c r="CN60" s="462"/>
      <c r="CO60" s="647" t="str">
        <f>IF(CO23="","",CO23)</f>
        <v/>
      </c>
      <c r="CP60" s="462"/>
      <c r="CQ60" s="462"/>
      <c r="CR60" s="497" t="str">
        <f>IF(CR23="","",CR23)</f>
        <v/>
      </c>
      <c r="CS60" s="462"/>
      <c r="CT60" s="462"/>
      <c r="CU60" s="497" t="str">
        <f>IF(CU23="","",CU23)</f>
        <v/>
      </c>
      <c r="CV60" s="462"/>
      <c r="CW60" s="462"/>
      <c r="CX60" s="497" t="str">
        <f>IF(CX23="","",CX23)</f>
        <v/>
      </c>
      <c r="CY60" s="462"/>
      <c r="CZ60" s="462"/>
      <c r="DA60" s="463" t="str">
        <f>IF(DA23="","",DA23)</f>
        <v/>
      </c>
      <c r="DB60" s="573"/>
      <c r="DC60" s="573"/>
      <c r="DD60" s="70"/>
      <c r="DE60" s="70"/>
      <c r="DF60" s="70"/>
      <c r="DG60" s="70"/>
      <c r="DH60" s="10"/>
    </row>
    <row r="61" spans="1:112" s="37" customFormat="1" ht="13.5" thickBot="1">
      <c r="A61" s="636"/>
      <c r="B61" s="637" t="s">
        <v>420</v>
      </c>
      <c r="C61" s="639" t="str">
        <f>IF(D36="","",D36)</f>
        <v/>
      </c>
      <c r="D61" s="638"/>
      <c r="E61" s="638"/>
      <c r="F61" s="638" t="str">
        <f>IF(G36="","",G36)</f>
        <v/>
      </c>
      <c r="G61" s="638"/>
      <c r="H61" s="638"/>
      <c r="I61" s="638" t="str">
        <f>IF(J36="","",J36)</f>
        <v/>
      </c>
      <c r="J61" s="638"/>
      <c r="K61" s="638"/>
      <c r="L61" s="638" t="str">
        <f>IF(M36="","",M36)</f>
        <v/>
      </c>
      <c r="M61" s="638"/>
      <c r="N61" s="638"/>
      <c r="O61" s="661" t="str">
        <f>IF(P36="","",P36)</f>
        <v/>
      </c>
      <c r="P61" s="668"/>
      <c r="Q61" s="638"/>
      <c r="R61" s="639" t="str">
        <f>IF(S36="","",S36)</f>
        <v/>
      </c>
      <c r="S61" s="638"/>
      <c r="T61" s="638"/>
      <c r="U61" s="638" t="str">
        <f>IF(V36="","",V36)</f>
        <v/>
      </c>
      <c r="V61" s="638"/>
      <c r="W61" s="638"/>
      <c r="X61" s="638" t="str">
        <f>IF(Y36="","",Y36)</f>
        <v/>
      </c>
      <c r="Y61" s="638"/>
      <c r="Z61" s="638"/>
      <c r="AA61" s="638" t="str">
        <f>IF(AB36="","",AB36)</f>
        <v/>
      </c>
      <c r="AB61" s="638"/>
      <c r="AC61" s="638"/>
      <c r="AD61" s="661" t="str">
        <f>IF(AE36="","",AE36)</f>
        <v/>
      </c>
      <c r="AE61" s="668"/>
      <c r="AF61" s="638"/>
      <c r="AG61" s="639" t="str">
        <f>IF(AH36="","",AH36)</f>
        <v/>
      </c>
      <c r="AH61" s="638"/>
      <c r="AI61" s="638"/>
      <c r="AJ61" s="638" t="str">
        <f>IF(AK36="","",AK36)</f>
        <v/>
      </c>
      <c r="AK61" s="638"/>
      <c r="AL61" s="638"/>
      <c r="AM61" s="638" t="str">
        <f>IF(AN36="","",AN36)</f>
        <v/>
      </c>
      <c r="AN61" s="638"/>
      <c r="AO61" s="638"/>
      <c r="AP61" s="638" t="str">
        <f>IF(AQ36="","",AQ36)</f>
        <v/>
      </c>
      <c r="AQ61" s="638"/>
      <c r="AR61" s="638"/>
      <c r="AS61" s="661" t="str">
        <f>IF(AT36="","",AT36)</f>
        <v/>
      </c>
      <c r="AT61" s="668"/>
      <c r="AU61" s="638"/>
      <c r="AV61" s="639" t="str">
        <f>IF(AW36="","",AW36)</f>
        <v/>
      </c>
      <c r="AW61" s="638"/>
      <c r="AX61" s="638"/>
      <c r="AY61" s="638" t="str">
        <f>IF(AZ36="","",AZ36)</f>
        <v/>
      </c>
      <c r="AZ61" s="638"/>
      <c r="BA61" s="638"/>
      <c r="BB61" s="638" t="str">
        <f>IF(BC36="","",BC36)</f>
        <v/>
      </c>
      <c r="BC61" s="638"/>
      <c r="BD61" s="638"/>
      <c r="BE61" s="638" t="str">
        <f>IF(BF36="","",BF36)</f>
        <v/>
      </c>
      <c r="BF61" s="638"/>
      <c r="BG61" s="638"/>
      <c r="BH61" s="661" t="str">
        <f>IF(BI36="","",BI36)</f>
        <v/>
      </c>
      <c r="BI61" s="668"/>
      <c r="BJ61" s="638"/>
      <c r="BK61" s="639" t="str">
        <f>IF(BL36="","",BL36)</f>
        <v/>
      </c>
      <c r="BL61" s="638"/>
      <c r="BM61" s="638"/>
      <c r="BN61" s="638" t="str">
        <f>IF(BO36="","",BO36)</f>
        <v/>
      </c>
      <c r="BO61" s="638"/>
      <c r="BP61" s="638"/>
      <c r="BQ61" s="638" t="str">
        <f>IF(BR36="","",BR36)</f>
        <v/>
      </c>
      <c r="BR61" s="638"/>
      <c r="BS61" s="638"/>
      <c r="BT61" s="638" t="str">
        <f>IF(BU36="","",BU36)</f>
        <v/>
      </c>
      <c r="BU61" s="638"/>
      <c r="BV61" s="638"/>
      <c r="BW61" s="661" t="str">
        <f>IF(BX36="","",BX36)</f>
        <v/>
      </c>
      <c r="BX61" s="668"/>
      <c r="BY61" s="638"/>
      <c r="BZ61" s="639" t="str">
        <f>IF(CA36="","",CA36)</f>
        <v/>
      </c>
      <c r="CA61" s="638"/>
      <c r="CB61" s="638"/>
      <c r="CC61" s="638" t="str">
        <f>IF(CD36="","",CD36)</f>
        <v/>
      </c>
      <c r="CD61" s="638"/>
      <c r="CE61" s="638"/>
      <c r="CF61" s="638" t="str">
        <f>IF(CG36="","",CG36)</f>
        <v/>
      </c>
      <c r="CG61" s="638"/>
      <c r="CH61" s="638"/>
      <c r="CI61" s="638" t="str">
        <f>IF(CJ36="","",CJ36)</f>
        <v/>
      </c>
      <c r="CJ61" s="638"/>
      <c r="CK61" s="638"/>
      <c r="CL61" s="661" t="str">
        <f>IF(CM36="","",CM36)</f>
        <v/>
      </c>
      <c r="CM61" s="668"/>
      <c r="CN61" s="638"/>
      <c r="CO61" s="639" t="str">
        <f>IF(CP36="","",CP36)</f>
        <v/>
      </c>
      <c r="CP61" s="638"/>
      <c r="CQ61" s="638"/>
      <c r="CR61" s="638" t="str">
        <f>IF(CS36="","",CS36)</f>
        <v/>
      </c>
      <c r="CS61" s="638"/>
      <c r="CT61" s="638"/>
      <c r="CU61" s="638" t="str">
        <f>IF(CV36="","",CV36)</f>
        <v/>
      </c>
      <c r="CV61" s="638"/>
      <c r="CW61" s="638"/>
      <c r="CX61" s="638" t="str">
        <f>IF(CY36="","",CY36)</f>
        <v/>
      </c>
      <c r="CY61" s="638"/>
      <c r="CZ61" s="638"/>
      <c r="DA61" s="661" t="str">
        <f>IF(DB36="","",DB36)</f>
        <v/>
      </c>
      <c r="DB61" s="573" t="str">
        <f t="shared" si="202"/>
        <v/>
      </c>
      <c r="DC61" s="573"/>
      <c r="DD61" s="10"/>
      <c r="DE61" s="10"/>
      <c r="DF61" s="10"/>
      <c r="DG61" s="10"/>
      <c r="DH61" s="10"/>
    </row>
    <row r="62" spans="1:112" s="10" customFormat="1" ht="13.9" customHeight="1">
      <c r="A62" s="447"/>
      <c r="B62" s="51" t="s">
        <v>31</v>
      </c>
      <c r="C62" s="604"/>
      <c r="D62" s="605"/>
      <c r="E62" s="605"/>
      <c r="F62" s="606"/>
      <c r="G62" s="607"/>
      <c r="H62" s="607"/>
      <c r="I62" s="606"/>
      <c r="J62" s="607"/>
      <c r="K62" s="607"/>
      <c r="L62" s="606"/>
      <c r="M62" s="608"/>
      <c r="N62" s="608"/>
      <c r="O62" s="611"/>
      <c r="P62" s="605"/>
      <c r="Q62" s="609"/>
      <c r="R62" s="604"/>
      <c r="S62" s="605"/>
      <c r="T62" s="605"/>
      <c r="U62" s="606"/>
      <c r="V62" s="607"/>
      <c r="W62" s="607"/>
      <c r="X62" s="606"/>
      <c r="Y62" s="607"/>
      <c r="Z62" s="607"/>
      <c r="AA62" s="606"/>
      <c r="AB62" s="608"/>
      <c r="AC62" s="607"/>
      <c r="AD62" s="611"/>
      <c r="AE62" s="605"/>
      <c r="AF62" s="610"/>
      <c r="AG62" s="604"/>
      <c r="AH62" s="605"/>
      <c r="AI62" s="605"/>
      <c r="AJ62" s="606"/>
      <c r="AK62" s="607"/>
      <c r="AL62" s="607"/>
      <c r="AM62" s="606"/>
      <c r="AN62" s="607"/>
      <c r="AO62" s="607"/>
      <c r="AP62" s="606"/>
      <c r="AQ62" s="607"/>
      <c r="AR62" s="607"/>
      <c r="AS62" s="611"/>
      <c r="AT62" s="605"/>
      <c r="AU62" s="610"/>
      <c r="AV62" s="604"/>
      <c r="AW62" s="605"/>
      <c r="AX62" s="605"/>
      <c r="AY62" s="606"/>
      <c r="AZ62" s="607"/>
      <c r="BA62" s="607"/>
      <c r="BB62" s="606"/>
      <c r="BC62" s="607"/>
      <c r="BD62" s="607"/>
      <c r="BE62" s="606"/>
      <c r="BF62" s="608"/>
      <c r="BG62" s="608"/>
      <c r="BH62" s="611"/>
      <c r="BI62" s="605"/>
      <c r="BJ62" s="609"/>
      <c r="BK62" s="604"/>
      <c r="BL62" s="605"/>
      <c r="BM62" s="605"/>
      <c r="BN62" s="606"/>
      <c r="BO62" s="607"/>
      <c r="BP62" s="607"/>
      <c r="BQ62" s="606"/>
      <c r="BR62" s="607"/>
      <c r="BS62" s="607"/>
      <c r="BT62" s="606"/>
      <c r="BU62" s="608"/>
      <c r="BV62" s="607"/>
      <c r="BW62" s="611"/>
      <c r="BX62" s="605"/>
      <c r="BY62" s="610"/>
      <c r="BZ62" s="604"/>
      <c r="CA62" s="605"/>
      <c r="CB62" s="605"/>
      <c r="CC62" s="606"/>
      <c r="CD62" s="607"/>
      <c r="CE62" s="607"/>
      <c r="CF62" s="606"/>
      <c r="CG62" s="607"/>
      <c r="CH62" s="607"/>
      <c r="CI62" s="606"/>
      <c r="CJ62" s="607"/>
      <c r="CK62" s="607"/>
      <c r="CL62" s="611"/>
      <c r="CM62" s="605"/>
      <c r="CN62" s="610"/>
      <c r="CO62" s="604"/>
      <c r="CP62" s="605"/>
      <c r="CQ62" s="605"/>
      <c r="CR62" s="606"/>
      <c r="CS62" s="607"/>
      <c r="CT62" s="607"/>
      <c r="CU62" s="606"/>
      <c r="CV62" s="607"/>
      <c r="CW62" s="607"/>
      <c r="CX62" s="606"/>
      <c r="CY62" s="607"/>
      <c r="CZ62" s="607"/>
      <c r="DA62" s="611"/>
      <c r="DD62" s="3"/>
      <c r="DE62" s="3"/>
      <c r="DF62" s="3"/>
      <c r="DG62" s="3"/>
      <c r="DH62" s="3"/>
    </row>
    <row r="63" spans="1:112" s="10" customFormat="1" ht="13.9" customHeight="1" thickBot="1">
      <c r="A63" s="594"/>
      <c r="B63" s="51" t="s">
        <v>390</v>
      </c>
      <c r="C63" s="595"/>
      <c r="D63" s="596"/>
      <c r="E63" s="596"/>
      <c r="F63" s="597"/>
      <c r="G63" s="598"/>
      <c r="H63" s="598"/>
      <c r="I63" s="597"/>
      <c r="J63" s="598"/>
      <c r="K63" s="598"/>
      <c r="L63" s="597"/>
      <c r="M63" s="599"/>
      <c r="N63" s="599"/>
      <c r="O63" s="602"/>
      <c r="P63" s="596"/>
      <c r="Q63" s="600"/>
      <c r="R63" s="595"/>
      <c r="S63" s="596"/>
      <c r="T63" s="596"/>
      <c r="U63" s="597"/>
      <c r="V63" s="598"/>
      <c r="W63" s="598"/>
      <c r="X63" s="597"/>
      <c r="Y63" s="598"/>
      <c r="Z63" s="598"/>
      <c r="AA63" s="597"/>
      <c r="AB63" s="599"/>
      <c r="AC63" s="598"/>
      <c r="AD63" s="602"/>
      <c r="AE63" s="596"/>
      <c r="AF63" s="601"/>
      <c r="AG63" s="595"/>
      <c r="AH63" s="596"/>
      <c r="AI63" s="596"/>
      <c r="AJ63" s="597"/>
      <c r="AK63" s="598"/>
      <c r="AL63" s="598"/>
      <c r="AM63" s="597"/>
      <c r="AN63" s="598"/>
      <c r="AO63" s="598"/>
      <c r="AP63" s="597"/>
      <c r="AQ63" s="598"/>
      <c r="AR63" s="598"/>
      <c r="AS63" s="602"/>
      <c r="AT63" s="596"/>
      <c r="AU63" s="601"/>
      <c r="AV63" s="595"/>
      <c r="AW63" s="596"/>
      <c r="AX63" s="596"/>
      <c r="AY63" s="597"/>
      <c r="AZ63" s="598"/>
      <c r="BA63" s="598"/>
      <c r="BB63" s="597"/>
      <c r="BC63" s="598"/>
      <c r="BD63" s="598"/>
      <c r="BE63" s="597"/>
      <c r="BF63" s="599"/>
      <c r="BG63" s="599"/>
      <c r="BH63" s="602"/>
      <c r="BI63" s="596"/>
      <c r="BJ63" s="600"/>
      <c r="BK63" s="595"/>
      <c r="BL63" s="596"/>
      <c r="BM63" s="596"/>
      <c r="BN63" s="597"/>
      <c r="BO63" s="598"/>
      <c r="BP63" s="598"/>
      <c r="BQ63" s="597"/>
      <c r="BR63" s="598"/>
      <c r="BS63" s="598"/>
      <c r="BT63" s="597"/>
      <c r="BU63" s="599"/>
      <c r="BV63" s="598"/>
      <c r="BW63" s="602"/>
      <c r="BX63" s="596"/>
      <c r="BY63" s="601"/>
      <c r="BZ63" s="595"/>
      <c r="CA63" s="596"/>
      <c r="CB63" s="596"/>
      <c r="CC63" s="597"/>
      <c r="CD63" s="598"/>
      <c r="CE63" s="598"/>
      <c r="CF63" s="597"/>
      <c r="CG63" s="598"/>
      <c r="CH63" s="598"/>
      <c r="CI63" s="597"/>
      <c r="CJ63" s="598"/>
      <c r="CK63" s="598"/>
      <c r="CL63" s="602"/>
      <c r="CM63" s="596"/>
      <c r="CN63" s="601"/>
      <c r="CO63" s="595"/>
      <c r="CP63" s="596"/>
      <c r="CQ63" s="596"/>
      <c r="CR63" s="597"/>
      <c r="CS63" s="598"/>
      <c r="CT63" s="598"/>
      <c r="CU63" s="597"/>
      <c r="CV63" s="598"/>
      <c r="CW63" s="598"/>
      <c r="CX63" s="597"/>
      <c r="CY63" s="598"/>
      <c r="CZ63" s="598"/>
      <c r="DA63" s="602"/>
      <c r="DD63" s="3"/>
      <c r="DE63" s="3"/>
      <c r="DF63" s="3"/>
      <c r="DG63" s="3"/>
      <c r="DH63" s="3"/>
    </row>
    <row r="64" spans="1:112" s="10" customFormat="1" ht="13.9" customHeight="1" thickBot="1">
      <c r="A64" s="447"/>
      <c r="B64" s="51"/>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D64" s="3"/>
      <c r="DE64" s="3"/>
      <c r="DF64" s="3"/>
      <c r="DG64" s="3"/>
      <c r="DH64" s="3"/>
    </row>
    <row r="65" spans="1:112" s="10" customFormat="1" ht="13.9" customHeight="1">
      <c r="A65" s="627"/>
      <c r="B65" s="54" t="s">
        <v>32</v>
      </c>
      <c r="C65" s="55">
        <f>COUNTIF(C58:C61,"=Met")</f>
        <v>0</v>
      </c>
      <c r="D65" s="56"/>
      <c r="E65" s="56"/>
      <c r="F65" s="56">
        <f>COUNTIF(F58:F61,"=Met")</f>
        <v>0</v>
      </c>
      <c r="G65" s="56"/>
      <c r="H65" s="56"/>
      <c r="I65" s="173">
        <f>COUNTIF(I58:I61,"=Met")</f>
        <v>0</v>
      </c>
      <c r="J65" s="56"/>
      <c r="K65" s="56"/>
      <c r="L65" s="56">
        <f>COUNTIF(L58:L61,"=Met")</f>
        <v>0</v>
      </c>
      <c r="M65" s="56"/>
      <c r="N65" s="56"/>
      <c r="O65" s="173">
        <f>COUNTIF(O58:O61,"=Met")</f>
        <v>0</v>
      </c>
      <c r="P65" s="56"/>
      <c r="Q65" s="57"/>
      <c r="R65" s="173">
        <f>COUNTIF(R58:R61,"=Met")</f>
        <v>0</v>
      </c>
      <c r="S65" s="56"/>
      <c r="T65" s="56"/>
      <c r="U65" s="173">
        <f>COUNTIF(U58:U61,"=Met")</f>
        <v>0</v>
      </c>
      <c r="V65" s="56"/>
      <c r="W65" s="56"/>
      <c r="X65" s="56">
        <f>COUNTIF(X58:X61,"=Met")</f>
        <v>0</v>
      </c>
      <c r="Y65" s="56"/>
      <c r="Z65" s="56"/>
      <c r="AA65" s="173">
        <f>COUNTIF(AA58:AA61,"=Met")</f>
        <v>0</v>
      </c>
      <c r="AB65" s="56"/>
      <c r="AC65" s="56"/>
      <c r="AD65" s="56">
        <f>COUNTIF(AD58:AD61,"=Met")</f>
        <v>0</v>
      </c>
      <c r="AE65" s="56"/>
      <c r="AF65" s="169"/>
      <c r="AG65" s="55">
        <f>COUNTIF(AG58:AG61,"=Met")</f>
        <v>0</v>
      </c>
      <c r="AH65" s="56"/>
      <c r="AI65" s="56"/>
      <c r="AJ65" s="56">
        <f>COUNTIF(AJ58:AJ61,"=Met")</f>
        <v>0</v>
      </c>
      <c r="AK65" s="56"/>
      <c r="AL65" s="56"/>
      <c r="AM65" s="173">
        <f>COUNTIF(AM58:AM61,"=Met")</f>
        <v>0</v>
      </c>
      <c r="AN65" s="56"/>
      <c r="AO65" s="56"/>
      <c r="AP65" s="56">
        <f>COUNTIF(AP58:AP61,"=Met")</f>
        <v>0</v>
      </c>
      <c r="AQ65" s="56"/>
      <c r="AR65" s="56"/>
      <c r="AS65" s="173">
        <f>COUNTIF(AS58:AS61,"=Met")</f>
        <v>0</v>
      </c>
      <c r="AT65" s="56"/>
      <c r="AU65" s="57"/>
      <c r="AV65" s="55">
        <f>COUNTIF(AV58:AV61,"=Met")</f>
        <v>0</v>
      </c>
      <c r="AW65" s="56"/>
      <c r="AX65" s="56"/>
      <c r="AY65" s="56">
        <f>COUNTIF(AY58:AY61,"=Met")</f>
        <v>0</v>
      </c>
      <c r="AZ65" s="56"/>
      <c r="BA65" s="56"/>
      <c r="BB65" s="173">
        <f>COUNTIF(BB58:BB61,"=Met")</f>
        <v>0</v>
      </c>
      <c r="BC65" s="56"/>
      <c r="BD65" s="56"/>
      <c r="BE65" s="56">
        <f>COUNTIF(BE58:BE61,"=Met")</f>
        <v>0</v>
      </c>
      <c r="BF65" s="56"/>
      <c r="BG65" s="56"/>
      <c r="BH65" s="173">
        <f>COUNTIF(BH58:BH61,"=Met")</f>
        <v>0</v>
      </c>
      <c r="BI65" s="56"/>
      <c r="BJ65" s="57"/>
      <c r="BK65" s="173">
        <f>COUNTIF(BK58:BK61,"=Met")</f>
        <v>0</v>
      </c>
      <c r="BL65" s="56"/>
      <c r="BM65" s="56"/>
      <c r="BN65" s="173">
        <f>COUNTIF(BN58:BN61,"=Met")</f>
        <v>0</v>
      </c>
      <c r="BO65" s="56"/>
      <c r="BP65" s="56"/>
      <c r="BQ65" s="56">
        <f>COUNTIF(BQ58:BQ61,"=Met")</f>
        <v>0</v>
      </c>
      <c r="BR65" s="56"/>
      <c r="BS65" s="56"/>
      <c r="BT65" s="173">
        <f>COUNTIF(BT58:BT61,"=Met")</f>
        <v>0</v>
      </c>
      <c r="BU65" s="56"/>
      <c r="BV65" s="56"/>
      <c r="BW65" s="56">
        <f>COUNTIF(BW58:BW61,"=Met")</f>
        <v>0</v>
      </c>
      <c r="BX65" s="56"/>
      <c r="BY65" s="169"/>
      <c r="BZ65" s="55">
        <f>COUNTIF(BZ58:BZ61,"=Met")</f>
        <v>0</v>
      </c>
      <c r="CA65" s="56"/>
      <c r="CB65" s="56"/>
      <c r="CC65" s="56">
        <f>COUNTIF(CC58:CC61,"=Met")</f>
        <v>0</v>
      </c>
      <c r="CD65" s="56"/>
      <c r="CE65" s="56"/>
      <c r="CF65" s="173">
        <f>COUNTIF(CF58:CF61,"=Met")</f>
        <v>0</v>
      </c>
      <c r="CG65" s="56"/>
      <c r="CH65" s="56"/>
      <c r="CI65" s="56">
        <f>COUNTIF(CI58:CI61,"=Met")</f>
        <v>0</v>
      </c>
      <c r="CJ65" s="56"/>
      <c r="CK65" s="56"/>
      <c r="CL65" s="173">
        <f>COUNTIF(CL58:CL61,"=Met")</f>
        <v>0</v>
      </c>
      <c r="CM65" s="56"/>
      <c r="CN65" s="57"/>
      <c r="CO65" s="173">
        <f>COUNTIF(CO58:CO61,"=Met")</f>
        <v>0</v>
      </c>
      <c r="CP65" s="56"/>
      <c r="CQ65" s="56"/>
      <c r="CR65" s="173">
        <f>COUNTIF(CR58:CR61,"=Met")</f>
        <v>0</v>
      </c>
      <c r="CS65" s="56"/>
      <c r="CT65" s="56"/>
      <c r="CU65" s="56">
        <f>COUNTIF(CU58:CU61,"=Met")</f>
        <v>0</v>
      </c>
      <c r="CV65" s="56"/>
      <c r="CW65" s="56"/>
      <c r="CX65" s="173">
        <f>COUNTIF(CX58:CX61,"=Met")</f>
        <v>0</v>
      </c>
      <c r="CY65" s="56"/>
      <c r="CZ65" s="56"/>
      <c r="DA65" s="57">
        <f>COUNTIF(DA58:DA61,"=Met")</f>
        <v>0</v>
      </c>
      <c r="DB65" s="58"/>
      <c r="DC65" s="59"/>
      <c r="DD65" s="3"/>
      <c r="DE65" s="3"/>
      <c r="DF65" s="3"/>
      <c r="DG65" s="3"/>
      <c r="DH65" s="3"/>
    </row>
    <row r="66" spans="1:112" s="10" customFormat="1" ht="13.9" customHeight="1">
      <c r="A66" s="627"/>
      <c r="B66" s="54" t="s">
        <v>33</v>
      </c>
      <c r="C66" s="60">
        <f t="shared" ref="C66:DA66" si="203">IF(SUM(C65,C67)=0,0,C65/SUM(C65,C67))</f>
        <v>0</v>
      </c>
      <c r="D66" s="61"/>
      <c r="E66" s="61"/>
      <c r="F66" s="61">
        <f t="shared" si="203"/>
        <v>0</v>
      </c>
      <c r="G66" s="61"/>
      <c r="H66" s="61"/>
      <c r="I66" s="174">
        <f t="shared" si="203"/>
        <v>0</v>
      </c>
      <c r="J66" s="61"/>
      <c r="K66" s="61"/>
      <c r="L66" s="61">
        <f t="shared" si="203"/>
        <v>0</v>
      </c>
      <c r="M66" s="61"/>
      <c r="N66" s="61"/>
      <c r="O66" s="174">
        <f t="shared" si="203"/>
        <v>0</v>
      </c>
      <c r="P66" s="61"/>
      <c r="Q66" s="62"/>
      <c r="R66" s="174">
        <f t="shared" si="203"/>
        <v>0</v>
      </c>
      <c r="S66" s="61"/>
      <c r="T66" s="61"/>
      <c r="U66" s="174">
        <f t="shared" si="203"/>
        <v>0</v>
      </c>
      <c r="V66" s="61"/>
      <c r="W66" s="61"/>
      <c r="X66" s="61">
        <f t="shared" si="203"/>
        <v>0</v>
      </c>
      <c r="Y66" s="61"/>
      <c r="Z66" s="61"/>
      <c r="AA66" s="174">
        <f t="shared" si="203"/>
        <v>0</v>
      </c>
      <c r="AB66" s="61"/>
      <c r="AC66" s="61"/>
      <c r="AD66" s="61">
        <f t="shared" si="203"/>
        <v>0</v>
      </c>
      <c r="AE66" s="61"/>
      <c r="AF66" s="170"/>
      <c r="AG66" s="60">
        <f t="shared" si="203"/>
        <v>0</v>
      </c>
      <c r="AH66" s="61"/>
      <c r="AI66" s="61"/>
      <c r="AJ66" s="61">
        <f t="shared" si="203"/>
        <v>0</v>
      </c>
      <c r="AK66" s="61"/>
      <c r="AL66" s="61"/>
      <c r="AM66" s="174">
        <f t="shared" si="203"/>
        <v>0</v>
      </c>
      <c r="AN66" s="61"/>
      <c r="AO66" s="61"/>
      <c r="AP66" s="61">
        <f t="shared" si="203"/>
        <v>0</v>
      </c>
      <c r="AQ66" s="61"/>
      <c r="AR66" s="61"/>
      <c r="AS66" s="174">
        <f t="shared" si="203"/>
        <v>0</v>
      </c>
      <c r="AT66" s="61"/>
      <c r="AU66" s="62"/>
      <c r="AV66" s="60">
        <f t="shared" ref="AV66" si="204">IF(SUM(AV65,AV67)=0,0,AV65/SUM(AV65,AV67))</f>
        <v>0</v>
      </c>
      <c r="AW66" s="61"/>
      <c r="AX66" s="61"/>
      <c r="AY66" s="61">
        <f t="shared" ref="AY66" si="205">IF(SUM(AY65,AY67)=0,0,AY65/SUM(AY65,AY67))</f>
        <v>0</v>
      </c>
      <c r="AZ66" s="61"/>
      <c r="BA66" s="61"/>
      <c r="BB66" s="174">
        <f t="shared" ref="BB66" si="206">IF(SUM(BB65,BB67)=0,0,BB65/SUM(BB65,BB67))</f>
        <v>0</v>
      </c>
      <c r="BC66" s="61"/>
      <c r="BD66" s="61"/>
      <c r="BE66" s="61">
        <f t="shared" ref="BE66" si="207">IF(SUM(BE65,BE67)=0,0,BE65/SUM(BE65,BE67))</f>
        <v>0</v>
      </c>
      <c r="BF66" s="61"/>
      <c r="BG66" s="61"/>
      <c r="BH66" s="174">
        <f t="shared" ref="BH66" si="208">IF(SUM(BH65,BH67)=0,0,BH65/SUM(BH65,BH67))</f>
        <v>0</v>
      </c>
      <c r="BI66" s="61"/>
      <c r="BJ66" s="62"/>
      <c r="BK66" s="174">
        <f t="shared" ref="BK66" si="209">IF(SUM(BK65,BK67)=0,0,BK65/SUM(BK65,BK67))</f>
        <v>0</v>
      </c>
      <c r="BL66" s="61"/>
      <c r="BM66" s="61"/>
      <c r="BN66" s="174">
        <f t="shared" ref="BN66" si="210">IF(SUM(BN65,BN67)=0,0,BN65/SUM(BN65,BN67))</f>
        <v>0</v>
      </c>
      <c r="BO66" s="61"/>
      <c r="BP66" s="61"/>
      <c r="BQ66" s="61">
        <f t="shared" ref="BQ66" si="211">IF(SUM(BQ65,BQ67)=0,0,BQ65/SUM(BQ65,BQ67))</f>
        <v>0</v>
      </c>
      <c r="BR66" s="61"/>
      <c r="BS66" s="61"/>
      <c r="BT66" s="174">
        <f t="shared" ref="BT66" si="212">IF(SUM(BT65,BT67)=0,0,BT65/SUM(BT65,BT67))</f>
        <v>0</v>
      </c>
      <c r="BU66" s="61"/>
      <c r="BV66" s="61"/>
      <c r="BW66" s="61">
        <f t="shared" ref="BW66" si="213">IF(SUM(BW65,BW67)=0,0,BW65/SUM(BW65,BW67))</f>
        <v>0</v>
      </c>
      <c r="BX66" s="61"/>
      <c r="BY66" s="170"/>
      <c r="BZ66" s="60">
        <f t="shared" ref="BZ66" si="214">IF(SUM(BZ65,BZ67)=0,0,BZ65/SUM(BZ65,BZ67))</f>
        <v>0</v>
      </c>
      <c r="CA66" s="61"/>
      <c r="CB66" s="61"/>
      <c r="CC66" s="61">
        <f t="shared" ref="CC66" si="215">IF(SUM(CC65,CC67)=0,0,CC65/SUM(CC65,CC67))</f>
        <v>0</v>
      </c>
      <c r="CD66" s="61"/>
      <c r="CE66" s="61"/>
      <c r="CF66" s="174">
        <f t="shared" ref="CF66" si="216">IF(SUM(CF65,CF67)=0,0,CF65/SUM(CF65,CF67))</f>
        <v>0</v>
      </c>
      <c r="CG66" s="61"/>
      <c r="CH66" s="61"/>
      <c r="CI66" s="61">
        <f t="shared" ref="CI66" si="217">IF(SUM(CI65,CI67)=0,0,CI65/SUM(CI65,CI67))</f>
        <v>0</v>
      </c>
      <c r="CJ66" s="61"/>
      <c r="CK66" s="61"/>
      <c r="CL66" s="174">
        <f t="shared" ref="CL66" si="218">IF(SUM(CL65,CL67)=0,0,CL65/SUM(CL65,CL67))</f>
        <v>0</v>
      </c>
      <c r="CM66" s="61"/>
      <c r="CN66" s="62"/>
      <c r="CO66" s="174">
        <f t="shared" si="203"/>
        <v>0</v>
      </c>
      <c r="CP66" s="61"/>
      <c r="CQ66" s="61"/>
      <c r="CR66" s="174">
        <f t="shared" si="203"/>
        <v>0</v>
      </c>
      <c r="CS66" s="61"/>
      <c r="CT66" s="61"/>
      <c r="CU66" s="61">
        <f t="shared" si="203"/>
        <v>0</v>
      </c>
      <c r="CV66" s="61"/>
      <c r="CW66" s="61"/>
      <c r="CX66" s="174">
        <f t="shared" si="203"/>
        <v>0</v>
      </c>
      <c r="CY66" s="61"/>
      <c r="CZ66" s="61"/>
      <c r="DA66" s="62">
        <f t="shared" si="203"/>
        <v>0</v>
      </c>
      <c r="DB66" s="58"/>
      <c r="DC66" s="59"/>
      <c r="DD66" s="3"/>
      <c r="DE66" s="3"/>
      <c r="DF66" s="3"/>
      <c r="DG66" s="3"/>
      <c r="DH66" s="3"/>
    </row>
    <row r="67" spans="1:112" s="10" customFormat="1" ht="13.9" customHeight="1">
      <c r="A67" s="627"/>
      <c r="B67" s="54" t="s">
        <v>34</v>
      </c>
      <c r="C67" s="63">
        <f>COUNTIF(C58:C61,"=Not Met")</f>
        <v>0</v>
      </c>
      <c r="D67" s="64"/>
      <c r="E67" s="64"/>
      <c r="F67" s="64">
        <f>COUNTIF(F58:F61,"=Not Met")</f>
        <v>0</v>
      </c>
      <c r="G67" s="64"/>
      <c r="H67" s="64"/>
      <c r="I67" s="175">
        <f>COUNTIF(I58:I61,"=Not Met")</f>
        <v>0</v>
      </c>
      <c r="J67" s="64"/>
      <c r="K67" s="64"/>
      <c r="L67" s="64">
        <f>COUNTIF(L58:L61,"=Not Met")</f>
        <v>0</v>
      </c>
      <c r="M67" s="64"/>
      <c r="N67" s="64"/>
      <c r="O67" s="175">
        <f>COUNTIF(O58:O61,"=Not Met")</f>
        <v>0</v>
      </c>
      <c r="P67" s="64"/>
      <c r="Q67" s="65"/>
      <c r="R67" s="175">
        <f>COUNTIF(R58:R61,"=Not Met")</f>
        <v>0</v>
      </c>
      <c r="S67" s="64"/>
      <c r="T67" s="64"/>
      <c r="U67" s="175">
        <f>COUNTIF(U58:U61,"=Not Met")</f>
        <v>0</v>
      </c>
      <c r="V67" s="64"/>
      <c r="W67" s="64"/>
      <c r="X67" s="64">
        <f>COUNTIF(X58:X61,"=Not Met")</f>
        <v>0</v>
      </c>
      <c r="Y67" s="64"/>
      <c r="Z67" s="64"/>
      <c r="AA67" s="175">
        <f>COUNTIF(AA58:AA61,"=Not Met")</f>
        <v>0</v>
      </c>
      <c r="AB67" s="64"/>
      <c r="AC67" s="64"/>
      <c r="AD67" s="64">
        <f>COUNTIF(AD58:AD61,"=Not Met")</f>
        <v>0</v>
      </c>
      <c r="AE67" s="64"/>
      <c r="AF67" s="171"/>
      <c r="AG67" s="63">
        <f>COUNTIF(AG58:AG61,"=Not Met")</f>
        <v>0</v>
      </c>
      <c r="AH67" s="64"/>
      <c r="AI67" s="64"/>
      <c r="AJ67" s="64">
        <f>COUNTIF(AJ58:AJ61,"=Not Met")</f>
        <v>0</v>
      </c>
      <c r="AK67" s="64"/>
      <c r="AL67" s="64"/>
      <c r="AM67" s="175">
        <f>COUNTIF(AM58:AM61,"=Not Met")</f>
        <v>0</v>
      </c>
      <c r="AN67" s="64"/>
      <c r="AO67" s="64"/>
      <c r="AP67" s="64">
        <f>COUNTIF(AP58:AP61,"=Not Met")</f>
        <v>0</v>
      </c>
      <c r="AQ67" s="64"/>
      <c r="AR67" s="64"/>
      <c r="AS67" s="175">
        <f>COUNTIF(AS58:AS61,"=Not Met")</f>
        <v>0</v>
      </c>
      <c r="AT67" s="64"/>
      <c r="AU67" s="65"/>
      <c r="AV67" s="63">
        <f>COUNTIF(AV58:AV61,"=Not Met")</f>
        <v>0</v>
      </c>
      <c r="AW67" s="64"/>
      <c r="AX67" s="64"/>
      <c r="AY67" s="64">
        <f>COUNTIF(AY58:AY61,"=Not Met")</f>
        <v>0</v>
      </c>
      <c r="AZ67" s="64"/>
      <c r="BA67" s="64"/>
      <c r="BB67" s="175">
        <f>COUNTIF(BB58:BB61,"=Not Met")</f>
        <v>0</v>
      </c>
      <c r="BC67" s="64"/>
      <c r="BD67" s="64"/>
      <c r="BE67" s="64">
        <f>COUNTIF(BE58:BE61,"=Not Met")</f>
        <v>0</v>
      </c>
      <c r="BF67" s="64"/>
      <c r="BG67" s="64"/>
      <c r="BH67" s="175">
        <f>COUNTIF(BH58:BH61,"=Not Met")</f>
        <v>0</v>
      </c>
      <c r="BI67" s="64"/>
      <c r="BJ67" s="65"/>
      <c r="BK67" s="175">
        <f>COUNTIF(BK58:BK61,"=Not Met")</f>
        <v>0</v>
      </c>
      <c r="BL67" s="64"/>
      <c r="BM67" s="64"/>
      <c r="BN67" s="175">
        <f>COUNTIF(BN58:BN61,"=Not Met")</f>
        <v>0</v>
      </c>
      <c r="BO67" s="64"/>
      <c r="BP67" s="64"/>
      <c r="BQ67" s="64">
        <f>COUNTIF(BQ58:BQ61,"=Not Met")</f>
        <v>0</v>
      </c>
      <c r="BR67" s="64"/>
      <c r="BS67" s="64"/>
      <c r="BT67" s="175">
        <f>COUNTIF(BT58:BT61,"=Not Met")</f>
        <v>0</v>
      </c>
      <c r="BU67" s="64"/>
      <c r="BV67" s="64"/>
      <c r="BW67" s="64">
        <f>COUNTIF(BW58:BW61,"=Not Met")</f>
        <v>0</v>
      </c>
      <c r="BX67" s="64"/>
      <c r="BY67" s="171"/>
      <c r="BZ67" s="63">
        <f>COUNTIF(BZ58:BZ61,"=Not Met")</f>
        <v>0</v>
      </c>
      <c r="CA67" s="64"/>
      <c r="CB67" s="64"/>
      <c r="CC67" s="64">
        <f>COUNTIF(CC58:CC61,"=Not Met")</f>
        <v>0</v>
      </c>
      <c r="CD67" s="64"/>
      <c r="CE67" s="64"/>
      <c r="CF67" s="175">
        <f>COUNTIF(CF58:CF61,"=Not Met")</f>
        <v>0</v>
      </c>
      <c r="CG67" s="64"/>
      <c r="CH67" s="64"/>
      <c r="CI67" s="64">
        <f>COUNTIF(CI58:CI61,"=Not Met")</f>
        <v>0</v>
      </c>
      <c r="CJ67" s="64"/>
      <c r="CK67" s="64"/>
      <c r="CL67" s="175">
        <f>COUNTIF(CL58:CL61,"=Not Met")</f>
        <v>0</v>
      </c>
      <c r="CM67" s="64"/>
      <c r="CN67" s="65"/>
      <c r="CO67" s="175">
        <f>COUNTIF(CO58:CO61,"=Not Met")</f>
        <v>0</v>
      </c>
      <c r="CP67" s="64"/>
      <c r="CQ67" s="64"/>
      <c r="CR67" s="175">
        <f>COUNTIF(CR58:CR61,"=Not Met")</f>
        <v>0</v>
      </c>
      <c r="CS67" s="64"/>
      <c r="CT67" s="64"/>
      <c r="CU67" s="64">
        <f>COUNTIF(CU58:CU61,"=Not Met")</f>
        <v>0</v>
      </c>
      <c r="CV67" s="64"/>
      <c r="CW67" s="64"/>
      <c r="CX67" s="175">
        <f>COUNTIF(CX58:CX61,"=Not Met")</f>
        <v>0</v>
      </c>
      <c r="CY67" s="64"/>
      <c r="CZ67" s="64"/>
      <c r="DA67" s="65">
        <f>COUNTIF(DA58:DA61,"=Not Met")</f>
        <v>0</v>
      </c>
      <c r="DB67" s="58"/>
      <c r="DC67" s="59"/>
      <c r="DD67" s="3"/>
      <c r="DE67" s="3"/>
      <c r="DF67" s="3"/>
      <c r="DG67" s="3"/>
      <c r="DH67" s="3"/>
    </row>
    <row r="68" spans="1:112" s="10" customFormat="1" ht="13.9" customHeight="1">
      <c r="A68" s="627"/>
      <c r="B68" s="54" t="s">
        <v>35</v>
      </c>
      <c r="C68" s="60">
        <f t="shared" ref="C68:DA68" si="219">IF(SUM(C65,C67)=0,0,C67/SUM(C65,C67))</f>
        <v>0</v>
      </c>
      <c r="D68" s="61"/>
      <c r="E68" s="61"/>
      <c r="F68" s="61">
        <f t="shared" si="219"/>
        <v>0</v>
      </c>
      <c r="G68" s="61"/>
      <c r="H68" s="61"/>
      <c r="I68" s="174">
        <f t="shared" si="219"/>
        <v>0</v>
      </c>
      <c r="J68" s="61"/>
      <c r="K68" s="61"/>
      <c r="L68" s="61">
        <f t="shared" si="219"/>
        <v>0</v>
      </c>
      <c r="M68" s="61"/>
      <c r="N68" s="61"/>
      <c r="O68" s="174">
        <f t="shared" si="219"/>
        <v>0</v>
      </c>
      <c r="P68" s="61"/>
      <c r="Q68" s="62"/>
      <c r="R68" s="174">
        <f t="shared" si="219"/>
        <v>0</v>
      </c>
      <c r="S68" s="61"/>
      <c r="T68" s="61"/>
      <c r="U68" s="174">
        <f t="shared" si="219"/>
        <v>0</v>
      </c>
      <c r="V68" s="61"/>
      <c r="W68" s="61"/>
      <c r="X68" s="61">
        <f t="shared" si="219"/>
        <v>0</v>
      </c>
      <c r="Y68" s="61"/>
      <c r="Z68" s="61"/>
      <c r="AA68" s="174">
        <f t="shared" si="219"/>
        <v>0</v>
      </c>
      <c r="AB68" s="61"/>
      <c r="AC68" s="61"/>
      <c r="AD68" s="61">
        <f t="shared" si="219"/>
        <v>0</v>
      </c>
      <c r="AE68" s="61"/>
      <c r="AF68" s="170"/>
      <c r="AG68" s="60">
        <f t="shared" si="219"/>
        <v>0</v>
      </c>
      <c r="AH68" s="61"/>
      <c r="AI68" s="61"/>
      <c r="AJ68" s="61">
        <f t="shared" si="219"/>
        <v>0</v>
      </c>
      <c r="AK68" s="61"/>
      <c r="AL68" s="61"/>
      <c r="AM68" s="174">
        <f t="shared" si="219"/>
        <v>0</v>
      </c>
      <c r="AN68" s="61"/>
      <c r="AO68" s="61"/>
      <c r="AP68" s="61">
        <f t="shared" si="219"/>
        <v>0</v>
      </c>
      <c r="AQ68" s="61"/>
      <c r="AR68" s="61"/>
      <c r="AS68" s="174">
        <f t="shared" si="219"/>
        <v>0</v>
      </c>
      <c r="AT68" s="61"/>
      <c r="AU68" s="62"/>
      <c r="AV68" s="60">
        <f t="shared" ref="AV68" si="220">IF(SUM(AV65,AV67)=0,0,AV67/SUM(AV65,AV67))</f>
        <v>0</v>
      </c>
      <c r="AW68" s="61"/>
      <c r="AX68" s="61"/>
      <c r="AY68" s="61">
        <f t="shared" ref="AY68" si="221">IF(SUM(AY65,AY67)=0,0,AY67/SUM(AY65,AY67))</f>
        <v>0</v>
      </c>
      <c r="AZ68" s="61"/>
      <c r="BA68" s="61"/>
      <c r="BB68" s="174">
        <f t="shared" ref="BB68" si="222">IF(SUM(BB65,BB67)=0,0,BB67/SUM(BB65,BB67))</f>
        <v>0</v>
      </c>
      <c r="BC68" s="61"/>
      <c r="BD68" s="61"/>
      <c r="BE68" s="61">
        <f t="shared" ref="BE68" si="223">IF(SUM(BE65,BE67)=0,0,BE67/SUM(BE65,BE67))</f>
        <v>0</v>
      </c>
      <c r="BF68" s="61"/>
      <c r="BG68" s="61"/>
      <c r="BH68" s="174">
        <f t="shared" ref="BH68" si="224">IF(SUM(BH65,BH67)=0,0,BH67/SUM(BH65,BH67))</f>
        <v>0</v>
      </c>
      <c r="BI68" s="61"/>
      <c r="BJ68" s="62"/>
      <c r="BK68" s="174">
        <f t="shared" ref="BK68" si="225">IF(SUM(BK65,BK67)=0,0,BK67/SUM(BK65,BK67))</f>
        <v>0</v>
      </c>
      <c r="BL68" s="61"/>
      <c r="BM68" s="61"/>
      <c r="BN68" s="174">
        <f t="shared" ref="BN68" si="226">IF(SUM(BN65,BN67)=0,0,BN67/SUM(BN65,BN67))</f>
        <v>0</v>
      </c>
      <c r="BO68" s="61"/>
      <c r="BP68" s="61"/>
      <c r="BQ68" s="61">
        <f t="shared" ref="BQ68" si="227">IF(SUM(BQ65,BQ67)=0,0,BQ67/SUM(BQ65,BQ67))</f>
        <v>0</v>
      </c>
      <c r="BR68" s="61"/>
      <c r="BS68" s="61"/>
      <c r="BT68" s="174">
        <f t="shared" ref="BT68" si="228">IF(SUM(BT65,BT67)=0,0,BT67/SUM(BT65,BT67))</f>
        <v>0</v>
      </c>
      <c r="BU68" s="61"/>
      <c r="BV68" s="61"/>
      <c r="BW68" s="61">
        <f t="shared" ref="BW68" si="229">IF(SUM(BW65,BW67)=0,0,BW67/SUM(BW65,BW67))</f>
        <v>0</v>
      </c>
      <c r="BX68" s="61"/>
      <c r="BY68" s="170"/>
      <c r="BZ68" s="60">
        <f t="shared" ref="BZ68" si="230">IF(SUM(BZ65,BZ67)=0,0,BZ67/SUM(BZ65,BZ67))</f>
        <v>0</v>
      </c>
      <c r="CA68" s="61"/>
      <c r="CB68" s="61"/>
      <c r="CC68" s="61">
        <f t="shared" ref="CC68" si="231">IF(SUM(CC65,CC67)=0,0,CC67/SUM(CC65,CC67))</f>
        <v>0</v>
      </c>
      <c r="CD68" s="61"/>
      <c r="CE68" s="61"/>
      <c r="CF68" s="174">
        <f t="shared" ref="CF68" si="232">IF(SUM(CF65,CF67)=0,0,CF67/SUM(CF65,CF67))</f>
        <v>0</v>
      </c>
      <c r="CG68" s="61"/>
      <c r="CH68" s="61"/>
      <c r="CI68" s="61">
        <f t="shared" ref="CI68" si="233">IF(SUM(CI65,CI67)=0,0,CI67/SUM(CI65,CI67))</f>
        <v>0</v>
      </c>
      <c r="CJ68" s="61"/>
      <c r="CK68" s="61"/>
      <c r="CL68" s="174">
        <f t="shared" ref="CL68" si="234">IF(SUM(CL65,CL67)=0,0,CL67/SUM(CL65,CL67))</f>
        <v>0</v>
      </c>
      <c r="CM68" s="61"/>
      <c r="CN68" s="62"/>
      <c r="CO68" s="174">
        <f t="shared" si="219"/>
        <v>0</v>
      </c>
      <c r="CP68" s="61"/>
      <c r="CQ68" s="61"/>
      <c r="CR68" s="174">
        <f t="shared" si="219"/>
        <v>0</v>
      </c>
      <c r="CS68" s="61"/>
      <c r="CT68" s="61"/>
      <c r="CU68" s="61">
        <f t="shared" si="219"/>
        <v>0</v>
      </c>
      <c r="CV68" s="61"/>
      <c r="CW68" s="61"/>
      <c r="CX68" s="174">
        <f t="shared" si="219"/>
        <v>0</v>
      </c>
      <c r="CY68" s="61"/>
      <c r="CZ68" s="61"/>
      <c r="DA68" s="62">
        <f t="shared" si="219"/>
        <v>0</v>
      </c>
      <c r="DB68" s="58"/>
      <c r="DC68" s="59"/>
      <c r="DD68" s="3"/>
      <c r="DE68" s="3"/>
      <c r="DF68" s="3"/>
      <c r="DG68" s="3"/>
      <c r="DH68" s="3"/>
    </row>
    <row r="69" spans="1:112" s="10" customFormat="1" ht="13.5" customHeight="1" thickBot="1">
      <c r="A69" s="627"/>
      <c r="B69" s="54" t="s">
        <v>36</v>
      </c>
      <c r="C69" s="66">
        <f>COUNTIF(C58:C61,"=N/A")</f>
        <v>0</v>
      </c>
      <c r="D69" s="67"/>
      <c r="E69" s="67"/>
      <c r="F69" s="67">
        <f>COUNTIF(F58:F61,"=N/A")</f>
        <v>0</v>
      </c>
      <c r="G69" s="67"/>
      <c r="H69" s="67"/>
      <c r="I69" s="176">
        <f>COUNTIF(I58:I61,"=N/A")</f>
        <v>0</v>
      </c>
      <c r="J69" s="67"/>
      <c r="K69" s="67"/>
      <c r="L69" s="67">
        <f>COUNTIF(L58:L61,"=N/A")</f>
        <v>0</v>
      </c>
      <c r="M69" s="67"/>
      <c r="N69" s="67"/>
      <c r="O69" s="176">
        <f>COUNTIF(O58:O61,"=N/A")</f>
        <v>0</v>
      </c>
      <c r="P69" s="67"/>
      <c r="Q69" s="68"/>
      <c r="R69" s="176">
        <f>COUNTIF(R58:R61,"=N/A")</f>
        <v>0</v>
      </c>
      <c r="S69" s="67"/>
      <c r="T69" s="67"/>
      <c r="U69" s="176">
        <f>COUNTIF(U58:U61,"=N/A")</f>
        <v>0</v>
      </c>
      <c r="V69" s="67"/>
      <c r="W69" s="67"/>
      <c r="X69" s="67">
        <f>COUNTIF(X58:X61,"=N/A")</f>
        <v>0</v>
      </c>
      <c r="Y69" s="67"/>
      <c r="Z69" s="67"/>
      <c r="AA69" s="176">
        <f>COUNTIF(AA58:AA61,"=N/A")</f>
        <v>0</v>
      </c>
      <c r="AB69" s="67"/>
      <c r="AC69" s="67"/>
      <c r="AD69" s="67">
        <f>COUNTIF(AD58:AD61,"=N/A")</f>
        <v>0</v>
      </c>
      <c r="AE69" s="67"/>
      <c r="AF69" s="172"/>
      <c r="AG69" s="66">
        <f>COUNTIF(AG58:AG61,"=N/A")</f>
        <v>0</v>
      </c>
      <c r="AH69" s="67"/>
      <c r="AI69" s="67"/>
      <c r="AJ69" s="67">
        <f>COUNTIF(AJ58:AJ61,"=N/A")</f>
        <v>0</v>
      </c>
      <c r="AK69" s="67"/>
      <c r="AL69" s="67"/>
      <c r="AM69" s="176">
        <f>COUNTIF(AM58:AM61,"=N/A")</f>
        <v>0</v>
      </c>
      <c r="AN69" s="67"/>
      <c r="AO69" s="67"/>
      <c r="AP69" s="67">
        <f>COUNTIF(AP58:AP61,"=N/A")</f>
        <v>0</v>
      </c>
      <c r="AQ69" s="67"/>
      <c r="AR69" s="67"/>
      <c r="AS69" s="176">
        <f>COUNTIF(AS58:AS61,"=N/A")</f>
        <v>0</v>
      </c>
      <c r="AT69" s="67"/>
      <c r="AU69" s="68"/>
      <c r="AV69" s="66">
        <f>COUNTIF(AV58:AV61,"=N/A")</f>
        <v>0</v>
      </c>
      <c r="AW69" s="67"/>
      <c r="AX69" s="67"/>
      <c r="AY69" s="67">
        <f>COUNTIF(AY58:AY61,"=N/A")</f>
        <v>0</v>
      </c>
      <c r="AZ69" s="67"/>
      <c r="BA69" s="67"/>
      <c r="BB69" s="176">
        <f>COUNTIF(BB58:BB61,"=N/A")</f>
        <v>0</v>
      </c>
      <c r="BC69" s="67"/>
      <c r="BD69" s="67"/>
      <c r="BE69" s="67">
        <f>COUNTIF(BE58:BE61,"=N/A")</f>
        <v>0</v>
      </c>
      <c r="BF69" s="67"/>
      <c r="BG69" s="67"/>
      <c r="BH69" s="176">
        <f>COUNTIF(BH58:BH61,"=N/A")</f>
        <v>0</v>
      </c>
      <c r="BI69" s="67"/>
      <c r="BJ69" s="68"/>
      <c r="BK69" s="176">
        <f>COUNTIF(BK58:BK61,"=N/A")</f>
        <v>0</v>
      </c>
      <c r="BL69" s="67"/>
      <c r="BM69" s="67"/>
      <c r="BN69" s="176">
        <f>COUNTIF(BN58:BN61,"=N/A")</f>
        <v>0</v>
      </c>
      <c r="BO69" s="67"/>
      <c r="BP69" s="67"/>
      <c r="BQ69" s="67">
        <f>COUNTIF(BQ58:BQ61,"=N/A")</f>
        <v>0</v>
      </c>
      <c r="BR69" s="67"/>
      <c r="BS69" s="67"/>
      <c r="BT69" s="176">
        <f>COUNTIF(BT58:BT61,"=N/A")</f>
        <v>0</v>
      </c>
      <c r="BU69" s="67"/>
      <c r="BV69" s="67"/>
      <c r="BW69" s="67">
        <f>COUNTIF(BW58:BW61,"=N/A")</f>
        <v>0</v>
      </c>
      <c r="BX69" s="67"/>
      <c r="BY69" s="172"/>
      <c r="BZ69" s="66">
        <f>COUNTIF(BZ58:BZ61,"=N/A")</f>
        <v>0</v>
      </c>
      <c r="CA69" s="67"/>
      <c r="CB69" s="67"/>
      <c r="CC69" s="67">
        <f>COUNTIF(CC58:CC61,"=N/A")</f>
        <v>0</v>
      </c>
      <c r="CD69" s="67"/>
      <c r="CE69" s="67"/>
      <c r="CF69" s="176">
        <f>COUNTIF(CF58:CF61,"=N/A")</f>
        <v>0</v>
      </c>
      <c r="CG69" s="67"/>
      <c r="CH69" s="67"/>
      <c r="CI69" s="67">
        <f>COUNTIF(CI58:CI61,"=N/A")</f>
        <v>0</v>
      </c>
      <c r="CJ69" s="67"/>
      <c r="CK69" s="67"/>
      <c r="CL69" s="176">
        <f>COUNTIF(CL58:CL61,"=N/A")</f>
        <v>0</v>
      </c>
      <c r="CM69" s="67"/>
      <c r="CN69" s="68"/>
      <c r="CO69" s="176">
        <f>COUNTIF(CO58:CO61,"=N/A")</f>
        <v>0</v>
      </c>
      <c r="CP69" s="67"/>
      <c r="CQ69" s="67"/>
      <c r="CR69" s="176">
        <f>COUNTIF(CR58:CR61,"=N/A")</f>
        <v>0</v>
      </c>
      <c r="CS69" s="67"/>
      <c r="CT69" s="67"/>
      <c r="CU69" s="67">
        <f>COUNTIF(CU58:CU61,"=N/A")</f>
        <v>0</v>
      </c>
      <c r="CV69" s="67"/>
      <c r="CW69" s="67"/>
      <c r="CX69" s="176">
        <f>COUNTIF(CX58:CX61,"=N/A")</f>
        <v>0</v>
      </c>
      <c r="CY69" s="67"/>
      <c r="CZ69" s="67"/>
      <c r="DA69" s="68">
        <f>COUNTIF(DA58:DA61,"=N/A")</f>
        <v>0</v>
      </c>
      <c r="DB69" s="69"/>
      <c r="DC69" s="70"/>
      <c r="DD69" s="3"/>
      <c r="DE69" s="3"/>
      <c r="DF69" s="3"/>
      <c r="DG69" s="3"/>
      <c r="DH69" s="3"/>
    </row>
    <row r="70" spans="1:112" s="10" customFormat="1" ht="13.9" customHeight="1">
      <c r="A70" s="447"/>
      <c r="B70" s="51"/>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D70" s="3"/>
      <c r="DE70" s="3"/>
      <c r="DF70" s="3"/>
      <c r="DG70" s="3"/>
      <c r="DH70" s="3"/>
    </row>
    <row r="71" spans="1:112" s="10" customFormat="1" ht="13.9" customHeight="1">
      <c r="A71" s="632"/>
      <c r="B71" s="51"/>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D71" s="3"/>
      <c r="DE71" s="3"/>
      <c r="DF71" s="3"/>
      <c r="DG71" s="3"/>
      <c r="DH71" s="3"/>
    </row>
    <row r="72" spans="1:112" hidden="1">
      <c r="A72" s="447" t="s">
        <v>411</v>
      </c>
      <c r="B72" s="476" t="s">
        <v>364</v>
      </c>
    </row>
    <row r="73" spans="1:112" hidden="1">
      <c r="B73" s="476" t="s">
        <v>365</v>
      </c>
    </row>
    <row r="74" spans="1:112" hidden="1">
      <c r="B74" s="476" t="s">
        <v>386</v>
      </c>
    </row>
    <row r="75" spans="1:112" hidden="1">
      <c r="B75" s="476" t="s">
        <v>366</v>
      </c>
    </row>
    <row r="76" spans="1:112" hidden="1"/>
    <row r="77" spans="1:112" hidden="1">
      <c r="A77" s="447" t="s">
        <v>412</v>
      </c>
      <c r="B77" s="643" t="s">
        <v>413</v>
      </c>
    </row>
    <row r="78" spans="1:112" hidden="1">
      <c r="A78" s="627"/>
      <c r="B78" s="643" t="s">
        <v>414</v>
      </c>
    </row>
    <row r="79" spans="1:112" hidden="1">
      <c r="A79" s="627"/>
      <c r="B79" s="643" t="s">
        <v>415</v>
      </c>
    </row>
    <row r="80" spans="1:112" hidden="1">
      <c r="A80" s="627"/>
      <c r="B80" s="643" t="s">
        <v>416</v>
      </c>
    </row>
    <row r="81" spans="1:2" hidden="1">
      <c r="A81" s="627"/>
      <c r="B81" s="643" t="s">
        <v>417</v>
      </c>
    </row>
    <row r="82" spans="1:2" hidden="1">
      <c r="A82" s="632"/>
      <c r="B82" s="643" t="s">
        <v>421</v>
      </c>
    </row>
    <row r="83" spans="1:2" hidden="1">
      <c r="B83" s="487" t="s">
        <v>370</v>
      </c>
    </row>
    <row r="84" spans="1:2" hidden="1">
      <c r="B84" s="487" t="s">
        <v>371</v>
      </c>
    </row>
    <row r="85" spans="1:2" hidden="1">
      <c r="B85" s="487" t="s">
        <v>372</v>
      </c>
    </row>
    <row r="86" spans="1:2" hidden="1">
      <c r="B86" s="487" t="s">
        <v>373</v>
      </c>
    </row>
    <row r="87" spans="1:2" hidden="1">
      <c r="B87" s="487" t="s">
        <v>374</v>
      </c>
    </row>
    <row r="88" spans="1:2" hidden="1">
      <c r="B88" s="487" t="s">
        <v>375</v>
      </c>
    </row>
    <row r="89" spans="1:2" hidden="1">
      <c r="B89" s="487" t="s">
        <v>376</v>
      </c>
    </row>
  </sheetData>
  <sheetProtection sheet="1" objects="1" scenarios="1"/>
  <dataConsolidate/>
  <mergeCells count="9">
    <mergeCell ref="DD1:DH4"/>
    <mergeCell ref="B48:B55"/>
    <mergeCell ref="C1:O1"/>
    <mergeCell ref="R1:AD1"/>
    <mergeCell ref="AG1:AS1"/>
    <mergeCell ref="CO1:DA1"/>
    <mergeCell ref="AV1:BH1"/>
    <mergeCell ref="BK1:BW1"/>
    <mergeCell ref="BZ1:CL1"/>
  </mergeCells>
  <conditionalFormatting sqref="C14:AU22 C27:AU30 C32:AU37 C39:AU46 CO39:DA46 CO32:DA37 CO27:DA30 CO14:DA22">
    <cfRule type="cellIs" dxfId="336" priority="112" stopIfTrue="1" operator="equal">
      <formula>"N/A"</formula>
    </cfRule>
    <cfRule type="cellIs" dxfId="335" priority="151" stopIfTrue="1" operator="equal">
      <formula>"NO"</formula>
    </cfRule>
    <cfRule type="cellIs" dxfId="334" priority="153" stopIfTrue="1" operator="equal">
      <formula>"Unable to Determine"</formula>
    </cfRule>
  </conditionalFormatting>
  <conditionalFormatting sqref="C15:AU31 C33:AU37 C56:AU56 C39:AU47 CO39:DA47 CO56:DA56 CO33:DA37 CO15:DA31 CO58:DA63 C58:AU63">
    <cfRule type="expression" dxfId="333" priority="150" stopIfTrue="1">
      <formula>AND(C$14&lt;&gt;"",C15="")</formula>
    </cfRule>
  </conditionalFormatting>
  <conditionalFormatting sqref="C15:AU16 CO15:DA16">
    <cfRule type="expression" dxfId="332" priority="147" stopIfTrue="1">
      <formula>C$14="NOT MET"</formula>
    </cfRule>
  </conditionalFormatting>
  <conditionalFormatting sqref="C19:AU21 CO19:DA21">
    <cfRule type="expression" dxfId="331" priority="146">
      <formula>C$18="No"</formula>
    </cfRule>
  </conditionalFormatting>
  <conditionalFormatting sqref="C33:AT35 CO33:DA35">
    <cfRule type="expression" dxfId="330" priority="131" stopIfTrue="1">
      <formula>D$30="Y"</formula>
    </cfRule>
  </conditionalFormatting>
  <conditionalFormatting sqref="C38:AU38 CO38:DA38">
    <cfRule type="cellIs" dxfId="329" priority="129" stopIfTrue="1" operator="equal">
      <formula>"Not Met"</formula>
    </cfRule>
    <cfRule type="cellIs" dxfId="328" priority="130" stopIfTrue="1" operator="equal">
      <formula>"N/A"</formula>
    </cfRule>
  </conditionalFormatting>
  <conditionalFormatting sqref="C47:AU55 CO47:DA55">
    <cfRule type="cellIs" dxfId="327" priority="127" stopIfTrue="1" operator="equal">
      <formula>"NO"</formula>
    </cfRule>
    <cfRule type="cellIs" dxfId="326" priority="128" stopIfTrue="1" operator="equal">
      <formula>"Unable to Determine"</formula>
    </cfRule>
  </conditionalFormatting>
  <conditionalFormatting sqref="C47:AU47 CO47:DA47">
    <cfRule type="expression" dxfId="325" priority="126" stopIfTrue="1">
      <formula>AND(C$14&lt;&gt;"",C47="")</formula>
    </cfRule>
  </conditionalFormatting>
  <conditionalFormatting sqref="DB39:DB46">
    <cfRule type="cellIs" dxfId="324" priority="124" stopIfTrue="1" operator="equal">
      <formula>"NO"</formula>
    </cfRule>
    <cfRule type="cellIs" dxfId="323" priority="125" stopIfTrue="1" operator="equal">
      <formula>"Unable to Determine"</formula>
    </cfRule>
  </conditionalFormatting>
  <conditionalFormatting sqref="DB39:DB46">
    <cfRule type="expression" dxfId="322" priority="123" stopIfTrue="1">
      <formula>AND(DB$14&lt;&gt;"",DB39="")</formula>
    </cfRule>
  </conditionalFormatting>
  <conditionalFormatting sqref="DB30:DC30">
    <cfRule type="cellIs" dxfId="321" priority="121" stopIfTrue="1" operator="equal">
      <formula>"NO"</formula>
    </cfRule>
    <cfRule type="cellIs" dxfId="320" priority="122" stopIfTrue="1" operator="equal">
      <formula>"Unable to Determine"</formula>
    </cfRule>
  </conditionalFormatting>
  <conditionalFormatting sqref="DB30:DC30">
    <cfRule type="expression" dxfId="319" priority="120" stopIfTrue="1">
      <formula>AND(DB$14&lt;&gt;"",DB30="")</formula>
    </cfRule>
  </conditionalFormatting>
  <conditionalFormatting sqref="C31:AU31 CO31:DA31">
    <cfRule type="cellIs" dxfId="318" priority="118" stopIfTrue="1" operator="equal">
      <formula>"NO"</formula>
    </cfRule>
    <cfRule type="cellIs" dxfId="317" priority="119" stopIfTrue="1" operator="equal">
      <formula>"Unable to Determine"</formula>
    </cfRule>
  </conditionalFormatting>
  <conditionalFormatting sqref="C31:AU31 CO31:DA31">
    <cfRule type="expression" dxfId="316" priority="117" stopIfTrue="1">
      <formula>AND(C$14&lt;&gt;"",C31="")</formula>
    </cfRule>
  </conditionalFormatting>
  <conditionalFormatting sqref="C56:AU56 CO56:DA56">
    <cfRule type="expression" dxfId="315" priority="116" stopIfTrue="1">
      <formula>AND(C$14&lt;&gt;"",C56="")</formula>
    </cfRule>
  </conditionalFormatting>
  <conditionalFormatting sqref="C56:AU56 CO56:DA56">
    <cfRule type="cellIs" dxfId="314" priority="114" stopIfTrue="1" operator="equal">
      <formula>"NO"</formula>
    </cfRule>
    <cfRule type="cellIs" dxfId="313" priority="115" stopIfTrue="1" operator="equal">
      <formula>"Unable to Determine"</formula>
    </cfRule>
  </conditionalFormatting>
  <conditionalFormatting sqref="C56:AU56 CO56:DA56">
    <cfRule type="expression" dxfId="312" priority="113" stopIfTrue="1">
      <formula>AND(C$14&lt;&gt;"",C56="")</formula>
    </cfRule>
  </conditionalFormatting>
  <conditionalFormatting sqref="C23:AU26 CO23:DA26">
    <cfRule type="cellIs" dxfId="311" priority="107" stopIfTrue="1" operator="equal">
      <formula>"N/A"</formula>
    </cfRule>
    <cfRule type="cellIs" dxfId="310" priority="110" stopIfTrue="1" operator="equal">
      <formula>"NO"</formula>
    </cfRule>
    <cfRule type="cellIs" dxfId="309" priority="111" stopIfTrue="1" operator="equal">
      <formula>"Unable to Determine"</formula>
    </cfRule>
  </conditionalFormatting>
  <conditionalFormatting sqref="C24:AU26 CO24:DA26">
    <cfRule type="expression" dxfId="308" priority="109" stopIfTrue="1">
      <formula>AND(C$14&lt;&gt;"",C24="")</formula>
    </cfRule>
  </conditionalFormatting>
  <conditionalFormatting sqref="C24:AU25 CO24:DA25">
    <cfRule type="expression" dxfId="307" priority="108" stopIfTrue="1">
      <formula>C$23="NOT MET"</formula>
    </cfRule>
  </conditionalFormatting>
  <conditionalFormatting sqref="C14:AU14 C21:AU21 C23:AU23 C58:AU61 CO58:DA61 CO23:DA23 CO21:DA21 CO14:DA14">
    <cfRule type="cellIs" dxfId="306" priority="106" operator="equal">
      <formula>"NOT MET"</formula>
    </cfRule>
  </conditionalFormatting>
  <conditionalFormatting sqref="C58:AU61 CO58:DA61">
    <cfRule type="cellIs" dxfId="305" priority="97" stopIfTrue="1" operator="equal">
      <formula>"N/A"</formula>
    </cfRule>
    <cfRule type="cellIs" dxfId="304" priority="104" stopIfTrue="1" operator="equal">
      <formula>"NO"</formula>
    </cfRule>
    <cfRule type="cellIs" dxfId="303" priority="105" stopIfTrue="1" operator="equal">
      <formula>"Unable to Determine"</formula>
    </cfRule>
  </conditionalFormatting>
  <conditionalFormatting sqref="C58:AU61 CO58:DA61">
    <cfRule type="expression" dxfId="302" priority="103" stopIfTrue="1">
      <formula>AND(C$14&lt;&gt;"",C58="")</formula>
    </cfRule>
  </conditionalFormatting>
  <conditionalFormatting sqref="DB58:DC61">
    <cfRule type="cellIs" dxfId="301" priority="99" stopIfTrue="1" operator="equal">
      <formula>"NO"</formula>
    </cfRule>
    <cfRule type="cellIs" dxfId="300" priority="100" stopIfTrue="1" operator="equal">
      <formula>"Unable to Determine"</formula>
    </cfRule>
  </conditionalFormatting>
  <conditionalFormatting sqref="DB58:DC61">
    <cfRule type="expression" dxfId="299" priority="98" stopIfTrue="1">
      <formula>AND(DB$14&lt;&gt;"",DB58="")</formula>
    </cfRule>
  </conditionalFormatting>
  <conditionalFormatting sqref="DB36:DC36">
    <cfRule type="cellIs" dxfId="298" priority="85" stopIfTrue="1" operator="equal">
      <formula>"N/A"</formula>
    </cfRule>
    <cfRule type="cellIs" dxfId="297" priority="87" stopIfTrue="1" operator="equal">
      <formula>"NO"</formula>
    </cfRule>
    <cfRule type="cellIs" dxfId="296" priority="88" stopIfTrue="1" operator="equal">
      <formula>"Unable to Determine"</formula>
    </cfRule>
  </conditionalFormatting>
  <conditionalFormatting sqref="DB36:DC36">
    <cfRule type="expression" dxfId="295" priority="86" stopIfTrue="1">
      <formula>AND(DB$14&lt;&gt;"",DB36="")</formula>
    </cfRule>
  </conditionalFormatting>
  <conditionalFormatting sqref="DC39:DC46">
    <cfRule type="cellIs" dxfId="294" priority="75" stopIfTrue="1" operator="equal">
      <formula>"N/A"</formula>
    </cfRule>
    <cfRule type="cellIs" dxfId="293" priority="77" stopIfTrue="1" operator="equal">
      <formula>"NO"</formula>
    </cfRule>
    <cfRule type="cellIs" dxfId="292" priority="78" stopIfTrue="1" operator="equal">
      <formula>"Unable to Determine"</formula>
    </cfRule>
  </conditionalFormatting>
  <conditionalFormatting sqref="DC39:DC46">
    <cfRule type="expression" dxfId="291" priority="76" stopIfTrue="1">
      <formula>AND(DC$14&lt;&gt;"",DC39="")</formula>
    </cfRule>
  </conditionalFormatting>
  <conditionalFormatting sqref="AU33:AU35">
    <cfRule type="expression" dxfId="290" priority="472" stopIfTrue="1">
      <formula>CO$30="Y"</formula>
    </cfRule>
  </conditionalFormatting>
  <conditionalFormatting sqref="AV14:CN22 AV27:CN30 AV32:CN37 AV39:CN46">
    <cfRule type="cellIs" dxfId="289" priority="55" stopIfTrue="1" operator="equal">
      <formula>"N/A"</formula>
    </cfRule>
    <cfRule type="cellIs" dxfId="288" priority="72" stopIfTrue="1" operator="equal">
      <formula>"NO"</formula>
    </cfRule>
    <cfRule type="cellIs" dxfId="287" priority="73" stopIfTrue="1" operator="equal">
      <formula>"Unable to Determine"</formula>
    </cfRule>
  </conditionalFormatting>
  <conditionalFormatting sqref="AV15:CN31 AV33:CN37 AV56:CN56 AV39:CN47 AV58:CN63">
    <cfRule type="expression" dxfId="286" priority="71" stopIfTrue="1">
      <formula>AND(AV$14&lt;&gt;"",AV15="")</formula>
    </cfRule>
  </conditionalFormatting>
  <conditionalFormatting sqref="AV15:CN16">
    <cfRule type="expression" dxfId="285" priority="70" stopIfTrue="1">
      <formula>AV$14="NOT MET"</formula>
    </cfRule>
  </conditionalFormatting>
  <conditionalFormatting sqref="AV19:CN21">
    <cfRule type="expression" dxfId="284" priority="69">
      <formula>AV$18="No"</formula>
    </cfRule>
  </conditionalFormatting>
  <conditionalFormatting sqref="AV33:CM35">
    <cfRule type="expression" dxfId="283" priority="68" stopIfTrue="1">
      <formula>AW$30="Y"</formula>
    </cfRule>
  </conditionalFormatting>
  <conditionalFormatting sqref="AV38:CN38">
    <cfRule type="cellIs" dxfId="282" priority="66" stopIfTrue="1" operator="equal">
      <formula>"Not Met"</formula>
    </cfRule>
    <cfRule type="cellIs" dxfId="281" priority="67" stopIfTrue="1" operator="equal">
      <formula>"N/A"</formula>
    </cfRule>
  </conditionalFormatting>
  <conditionalFormatting sqref="AV47:CN47 AW48:AX55 AZ48:BA55 BC48:BD55 BF48:BG55 BI48:BJ55 BL48:BM55 BO48:BP55 BR48:BS55 BU48:BV55 BX48:BY55 CA48:CB55 CD48:CE55 CG48:CH55 CJ48:CK55 CM48:CN55">
    <cfRule type="cellIs" dxfId="280" priority="64" stopIfTrue="1" operator="equal">
      <formula>"NO"</formula>
    </cfRule>
    <cfRule type="cellIs" dxfId="279" priority="65" stopIfTrue="1" operator="equal">
      <formula>"Unable to Determine"</formula>
    </cfRule>
  </conditionalFormatting>
  <conditionalFormatting sqref="AV47:CN47">
    <cfRule type="expression" dxfId="278" priority="63" stopIfTrue="1">
      <formula>AND(AV$14&lt;&gt;"",AV47="")</formula>
    </cfRule>
  </conditionalFormatting>
  <conditionalFormatting sqref="AV31:CN31">
    <cfRule type="cellIs" dxfId="277" priority="61" stopIfTrue="1" operator="equal">
      <formula>"NO"</formula>
    </cfRule>
    <cfRule type="cellIs" dxfId="276" priority="62" stopIfTrue="1" operator="equal">
      <formula>"Unable to Determine"</formula>
    </cfRule>
  </conditionalFormatting>
  <conditionalFormatting sqref="AV31:CN31">
    <cfRule type="expression" dxfId="275" priority="60" stopIfTrue="1">
      <formula>AND(AV$14&lt;&gt;"",AV31="")</formula>
    </cfRule>
  </conditionalFormatting>
  <conditionalFormatting sqref="AV56:CN56">
    <cfRule type="expression" dxfId="274" priority="59" stopIfTrue="1">
      <formula>AND(AV$14&lt;&gt;"",AV56="")</formula>
    </cfRule>
  </conditionalFormatting>
  <conditionalFormatting sqref="AV56:CN56">
    <cfRule type="cellIs" dxfId="273" priority="57" stopIfTrue="1" operator="equal">
      <formula>"NO"</formula>
    </cfRule>
    <cfRule type="cellIs" dxfId="272" priority="58" stopIfTrue="1" operator="equal">
      <formula>"Unable to Determine"</formula>
    </cfRule>
  </conditionalFormatting>
  <conditionalFormatting sqref="AV56:CN56">
    <cfRule type="expression" dxfId="271" priority="56" stopIfTrue="1">
      <formula>AND(AV$14&lt;&gt;"",AV56="")</formula>
    </cfRule>
  </conditionalFormatting>
  <conditionalFormatting sqref="AV23:CN26">
    <cfRule type="cellIs" dxfId="270" priority="50" stopIfTrue="1" operator="equal">
      <formula>"N/A"</formula>
    </cfRule>
    <cfRule type="cellIs" dxfId="269" priority="53" stopIfTrue="1" operator="equal">
      <formula>"NO"</formula>
    </cfRule>
    <cfRule type="cellIs" dxfId="268" priority="54" stopIfTrue="1" operator="equal">
      <formula>"Unable to Determine"</formula>
    </cfRule>
  </conditionalFormatting>
  <conditionalFormatting sqref="AV24:CN26">
    <cfRule type="expression" dxfId="267" priority="52" stopIfTrue="1">
      <formula>AND(AV$14&lt;&gt;"",AV24="")</formula>
    </cfRule>
  </conditionalFormatting>
  <conditionalFormatting sqref="AV24:CN25">
    <cfRule type="expression" dxfId="266" priority="51" stopIfTrue="1">
      <formula>AV$23="NOT MET"</formula>
    </cfRule>
  </conditionalFormatting>
  <conditionalFormatting sqref="AV14:CN14 AV21:CN21 AV23:CN23 AV58:CN61">
    <cfRule type="cellIs" dxfId="265" priority="49" operator="equal">
      <formula>"NOT MET"</formula>
    </cfRule>
  </conditionalFormatting>
  <conditionalFormatting sqref="AV58:CN61">
    <cfRule type="cellIs" dxfId="264" priority="43" stopIfTrue="1" operator="equal">
      <formula>"N/A"</formula>
    </cfRule>
    <cfRule type="cellIs" dxfId="263" priority="47" stopIfTrue="1" operator="equal">
      <formula>"NO"</formula>
    </cfRule>
    <cfRule type="cellIs" dxfId="262" priority="48" stopIfTrue="1" operator="equal">
      <formula>"Unable to Determine"</formula>
    </cfRule>
  </conditionalFormatting>
  <conditionalFormatting sqref="AV58:CN61">
    <cfRule type="expression" dxfId="261" priority="46" stopIfTrue="1">
      <formula>AND(AV$14&lt;&gt;"",AV58="")</formula>
    </cfRule>
  </conditionalFormatting>
  <conditionalFormatting sqref="CN33:CN35">
    <cfRule type="expression" dxfId="260" priority="74" stopIfTrue="1">
      <formula>EH$30="Y"</formula>
    </cfRule>
  </conditionalFormatting>
  <conditionalFormatting sqref="AV48:AV55">
    <cfRule type="cellIs" dxfId="259" priority="39" stopIfTrue="1" operator="equal">
      <formula>"NO"</formula>
    </cfRule>
    <cfRule type="cellIs" dxfId="258" priority="40" stopIfTrue="1" operator="equal">
      <formula>"Unable to Determine"</formula>
    </cfRule>
  </conditionalFormatting>
  <conditionalFormatting sqref="AY48:AY55">
    <cfRule type="cellIs" dxfId="257" priority="37" stopIfTrue="1" operator="equal">
      <formula>"NO"</formula>
    </cfRule>
    <cfRule type="cellIs" dxfId="256" priority="38" stopIfTrue="1" operator="equal">
      <formula>"Unable to Determine"</formula>
    </cfRule>
  </conditionalFormatting>
  <conditionalFormatting sqref="BB48:BB55">
    <cfRule type="cellIs" dxfId="255" priority="35" stopIfTrue="1" operator="equal">
      <formula>"NO"</formula>
    </cfRule>
    <cfRule type="cellIs" dxfId="254" priority="36" stopIfTrue="1" operator="equal">
      <formula>"Unable to Determine"</formula>
    </cfRule>
  </conditionalFormatting>
  <conditionalFormatting sqref="BE48:BE55">
    <cfRule type="cellIs" dxfId="253" priority="33" stopIfTrue="1" operator="equal">
      <formula>"NO"</formula>
    </cfRule>
    <cfRule type="cellIs" dxfId="252" priority="34" stopIfTrue="1" operator="equal">
      <formula>"Unable to Determine"</formula>
    </cfRule>
  </conditionalFormatting>
  <conditionalFormatting sqref="BH48:BH55">
    <cfRule type="cellIs" dxfId="251" priority="31" stopIfTrue="1" operator="equal">
      <formula>"NO"</formula>
    </cfRule>
    <cfRule type="cellIs" dxfId="250" priority="32" stopIfTrue="1" operator="equal">
      <formula>"Unable to Determine"</formula>
    </cfRule>
  </conditionalFormatting>
  <conditionalFormatting sqref="BK48:BK55">
    <cfRule type="cellIs" dxfId="249" priority="29" stopIfTrue="1" operator="equal">
      <formula>"NO"</formula>
    </cfRule>
    <cfRule type="cellIs" dxfId="248" priority="30" stopIfTrue="1" operator="equal">
      <formula>"Unable to Determine"</formula>
    </cfRule>
  </conditionalFormatting>
  <conditionalFormatting sqref="BN48:BN55">
    <cfRule type="cellIs" dxfId="247" priority="27" stopIfTrue="1" operator="equal">
      <formula>"NO"</formula>
    </cfRule>
    <cfRule type="cellIs" dxfId="246" priority="28" stopIfTrue="1" operator="equal">
      <formula>"Unable to Determine"</formula>
    </cfRule>
  </conditionalFormatting>
  <conditionalFormatting sqref="BQ48:BQ55">
    <cfRule type="cellIs" dxfId="245" priority="25" stopIfTrue="1" operator="equal">
      <formula>"NO"</formula>
    </cfRule>
    <cfRule type="cellIs" dxfId="244" priority="26" stopIfTrue="1" operator="equal">
      <formula>"Unable to Determine"</formula>
    </cfRule>
  </conditionalFormatting>
  <conditionalFormatting sqref="BT48:BT55">
    <cfRule type="cellIs" dxfId="243" priority="23" stopIfTrue="1" operator="equal">
      <formula>"NO"</formula>
    </cfRule>
    <cfRule type="cellIs" dxfId="242" priority="24" stopIfTrue="1" operator="equal">
      <formula>"Unable to Determine"</formula>
    </cfRule>
  </conditionalFormatting>
  <conditionalFormatting sqref="BW48:BW55">
    <cfRule type="cellIs" dxfId="241" priority="21" stopIfTrue="1" operator="equal">
      <formula>"NO"</formula>
    </cfRule>
    <cfRule type="cellIs" dxfId="240" priority="22" stopIfTrue="1" operator="equal">
      <formula>"Unable to Determine"</formula>
    </cfRule>
  </conditionalFormatting>
  <conditionalFormatting sqref="BZ48:BZ55">
    <cfRule type="cellIs" dxfId="239" priority="19" stopIfTrue="1" operator="equal">
      <formula>"NO"</formula>
    </cfRule>
    <cfRule type="cellIs" dxfId="238" priority="20" stopIfTrue="1" operator="equal">
      <formula>"Unable to Determine"</formula>
    </cfRule>
  </conditionalFormatting>
  <conditionalFormatting sqref="CC48:CC55">
    <cfRule type="cellIs" dxfId="237" priority="17" stopIfTrue="1" operator="equal">
      <formula>"NO"</formula>
    </cfRule>
    <cfRule type="cellIs" dxfId="236" priority="18" stopIfTrue="1" operator="equal">
      <formula>"Unable to Determine"</formula>
    </cfRule>
  </conditionalFormatting>
  <conditionalFormatting sqref="CF48:CF55">
    <cfRule type="cellIs" dxfId="235" priority="15" stopIfTrue="1" operator="equal">
      <formula>"NO"</formula>
    </cfRule>
    <cfRule type="cellIs" dxfId="234" priority="16" stopIfTrue="1" operator="equal">
      <formula>"Unable to Determine"</formula>
    </cfRule>
  </conditionalFormatting>
  <conditionalFormatting sqref="CI48:CI55">
    <cfRule type="cellIs" dxfId="233" priority="13" stopIfTrue="1" operator="equal">
      <formula>"NO"</formula>
    </cfRule>
    <cfRule type="cellIs" dxfId="232" priority="14" stopIfTrue="1" operator="equal">
      <formula>"Unable to Determine"</formula>
    </cfRule>
  </conditionalFormatting>
  <conditionalFormatting sqref="CL48:CL55">
    <cfRule type="cellIs" dxfId="231" priority="11" stopIfTrue="1" operator="equal">
      <formula>"NO"</formula>
    </cfRule>
    <cfRule type="cellIs" dxfId="230" priority="12" stopIfTrue="1" operator="equal">
      <formula>"Unable to Determine"</formula>
    </cfRule>
  </conditionalFormatting>
  <conditionalFormatting sqref="C57:AU57 CO57:DA57">
    <cfRule type="expression" dxfId="229" priority="10" stopIfTrue="1">
      <formula>AND(C$14&lt;&gt;"",C57="")</formula>
    </cfRule>
  </conditionalFormatting>
  <conditionalFormatting sqref="C57:AU57 CO57:DA57">
    <cfRule type="cellIs" dxfId="228" priority="6" operator="equal">
      <formula>"MET"</formula>
    </cfRule>
    <cfRule type="cellIs" dxfId="227" priority="7" operator="equal">
      <formula>"NOT MET"</formula>
    </cfRule>
    <cfRule type="cellIs" dxfId="226" priority="8" stopIfTrue="1" operator="equal">
      <formula>"Not Met"</formula>
    </cfRule>
    <cfRule type="cellIs" dxfId="225" priority="9" stopIfTrue="1" operator="equal">
      <formula>"N/A"</formula>
    </cfRule>
  </conditionalFormatting>
  <conditionalFormatting sqref="AV57:CN57">
    <cfRule type="expression" dxfId="224" priority="5" stopIfTrue="1">
      <formula>AND(AV$14&lt;&gt;"",AV57="")</formula>
    </cfRule>
  </conditionalFormatting>
  <conditionalFormatting sqref="AV57:CN57">
    <cfRule type="cellIs" dxfId="223" priority="1" operator="equal">
      <formula>"MET"</formula>
    </cfRule>
    <cfRule type="cellIs" dxfId="222" priority="2" operator="equal">
      <formula>"NOT MET"</formula>
    </cfRule>
    <cfRule type="cellIs" dxfId="221" priority="3" stopIfTrue="1" operator="equal">
      <formula>"Not Met"</formula>
    </cfRule>
    <cfRule type="cellIs" dxfId="220" priority="4" stopIfTrue="1" operator="equal">
      <formula>"N/A"</formula>
    </cfRule>
  </conditionalFormatting>
  <dataValidations count="9">
    <dataValidation type="list" allowBlank="1" showInputMessage="1" showErrorMessage="1" sqref="C6:DA6">
      <formula1>"State Psychiatric Hospital,ADATC,Community Psych Hospital,FBC,Non-Hospital Medical Detox"</formula1>
    </dataValidation>
    <dataValidation type="list" allowBlank="1" showInputMessage="1" showErrorMessage="1" sqref="DA33 DA16 CO33 DA18 DA39:DA46 C39:C46 F39:F46 I39:I46 L39:L46 O39:O46 R39:R46 U39:U46 X39:X46 AA39:AA46 AD39:AD46 AG39:AG46 AJ39:AJ46 AM39:AM46 AP39:AP46 AS39:AS46 CO39:CO46 CR39:CR46 CU39:CU46 CX39:CX46 C33 AJ33 C18 AS18 C16 F16 F33 AP16 F18 CO18 AS33 I16 I33 AJ18 I18 L18 CO16 L16 L33 CU33 AS16 O18 CR16 O16 O33 R33 AM16 R18 CR33 R16 U16 U33 AM33 U18 CX18 CR18 X16 X33 AP33 X18 AA18 CX16 AA16 AA33 AM18 AP18 AD18 CX33 AD16 AD33 AG33 CU18 AG18 CU16 AG16 AJ16 DA25 C25 F25 AP25 I25 CO25 L25 AS25 CR25 O25 AM25 R25 U25 X25 CX25 AA25 AD25 CU25 AG25 AJ25 AV39:AV46 AY39:AY46 BB39:BB46 BE39:BE46 BH39:BH46 BK39:BK46 BN39:BN46 BQ39:BQ46 BT39:BT46 BW39:BW46 BZ39:BZ46 CC39:CC46 CF39:CF46 CI39:CI46 CL39:CL46 AV33 CC33 AV18 CL18 AV16 AY16 AY33 CI16 AY18 CL33 BB16 BB33 CC18 BB18 BE18 BE16 BE33 CL16 BH18 BH16 BH33 BK33 CF16 BK18 BK16 BN16 BN33 CF33 BN18 BQ16 BQ33 CI33 BQ18 BT18 BT16 BT33 CF18 CI18 BW18 BW16 BW33 BZ33 BZ18 BZ16 CC16 AV25 AY25 CI25 BB25 BE25 CL25 BH25 CF25 BK25 BN25 BQ25 BT25 BW25 BZ25 CC25">
      <formula1>"YES,NO"</formula1>
    </dataValidation>
    <dataValidation type="list" allowBlank="1" showInputMessage="1" showErrorMessage="1" sqref="C20 F20 I20 L20 O20 R20 U20 X20 AA20 AD20 AG20 AJ20 AM20 AP20 AS20 CO20 CR20 CU20 CX20 DA20 AV20 AY20 BB20 BE20 BH20 BK20 BN20 BQ20 BT20 BW20 BZ20 CC20 CF20 CI20 CL20">
      <formula1>"YES,NO,UNABLE TO DETERMINE"</formula1>
    </dataValidation>
    <dataValidation type="list" allowBlank="1" showInputMessage="1" showErrorMessage="1" sqref="DA30 CX30 CU30 CR30 CO30 AS30 AP30 AM30 AJ30 AG30 AD30 AA30 X30 U30 R30 O30 L30 I30 F30 C30 CL30 CI30 CF30 CC30 BZ30 BW30 BT30 BQ30 BN30 BK30 BH30 BE30 BB30 AY30 AV30">
      <formula1>$B$72:$B$75</formula1>
    </dataValidation>
    <dataValidation type="list" allowBlank="1" showInputMessage="1" showErrorMessage="1" sqref="C7:DA7">
      <formula1>"MH,SUD"</formula1>
    </dataValidation>
    <dataValidation type="list" allowBlank="1" showInputMessage="1" showErrorMessage="1" sqref="C28:DA28">
      <formula1>"Clinical,Administrative,Other,N/A"</formula1>
    </dataValidation>
    <dataValidation type="list" allowBlank="1" showInputMessage="1" showErrorMessage="1" sqref="C14 F14 I14 L14 O14 R14 U14 X14 AA14 AD14 AG14 AJ14 AM14 AP14 AS14 CO14 CR14 CU14 CX14 DA14 C23 F23 I23 L23 O23 R23 U23 X23 AA23 AD23 AG23 AJ23 AM23 AP23 AS23 CO23 CR23 CU23 CX23 DA23 AV14 AY14 BB14 BE14 BH14 BK14 BN14 BQ14 BT14 BW14 BZ14 CC14 CF14 CI14 CL14 AV23 AY23 BB23 BE23 BH23 BK23 BN23 BQ23 BT23 BW23 BZ23 CC23 CF23 CI23 CL23">
      <formula1>"MET, NOT MET"</formula1>
    </dataValidation>
    <dataValidation type="list" allowBlank="1" showInputMessage="1" showErrorMessage="1" sqref="C21 F21 I21 L21 O21 R21 U21 X21 AA21 AD21 AG21 AJ21 AM21 AP21 AS21 CO21 CR21 CU21 CX21 DA21 AV21 AY21 BB21 BE21 BH21 BK21 BN21 BQ21 BT21 BW21 BZ21 CC21 CF21 CI21 CL21">
      <formula1>"MET,NOT MET"</formula1>
    </dataValidation>
    <dataValidation type="list" allowBlank="1" showInputMessage="1" showErrorMessage="1" sqref="C36 DA36 CX36 CU36 CR36 CO36 AS36 AP36 AM36 AJ36 AG36 AD36 AA36 X36 U36 R36 O36 L36 I36 F36 AV36 CL36 CI36 CF36 CC36 BZ36 BW36 BT36 BQ36 BN36 BK36 BH36 BE36 BB36 AY36">
      <formula1>$B$77:$B$89</formula1>
    </dataValidation>
  </dataValidations>
  <printOptions horizontalCentered="1"/>
  <pageMargins left="0.2" right="0.2" top="0.3" bottom="0.25" header="0.25" footer="0"/>
  <pageSetup paperSize="5" orientation="landscape" r:id="rId1"/>
  <headerFooter alignWithMargins="0">
    <oddFooter>&amp;L&amp;8&amp;K000000Mental Health/Substance Use Disorder Adult&amp;R&amp;8&amp;K000000&amp;P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DH89"/>
  <sheetViews>
    <sheetView zoomScaleNormal="100" zoomScaleSheetLayoutView="50" workbookViewId="0">
      <pane xSplit="2" ySplit="13" topLeftCell="C14" activePane="bottomRight" state="frozen"/>
      <selection activeCell="J6" sqref="J6:O6"/>
      <selection pane="topRight" activeCell="J6" sqref="J6:O6"/>
      <selection pane="bottomLeft" activeCell="J6" sqref="J6:O6"/>
      <selection pane="bottomRight" activeCell="C5" sqref="C5"/>
    </sheetView>
  </sheetViews>
  <sheetFormatPr defaultColWidth="8.85546875" defaultRowHeight="12.75"/>
  <cols>
    <col min="1" max="1" width="3.28515625" style="632" customWidth="1"/>
    <col min="2" max="2" width="50.7109375" style="71" customWidth="1"/>
    <col min="3" max="3" width="24.28515625" style="72" customWidth="1"/>
    <col min="4" max="5" width="2.7109375" style="72" hidden="1" customWidth="1"/>
    <col min="6" max="6" width="24.28515625" style="72" customWidth="1"/>
    <col min="7" max="8" width="2.7109375" style="72" hidden="1" customWidth="1"/>
    <col min="9" max="9" width="24.28515625" style="72" customWidth="1"/>
    <col min="10" max="11" width="2.7109375" style="72" hidden="1" customWidth="1"/>
    <col min="12" max="12" width="24.28515625" style="72" customWidth="1"/>
    <col min="13" max="14" width="2.7109375" style="72" hidden="1" customWidth="1"/>
    <col min="15" max="15" width="24.28515625" style="72" customWidth="1"/>
    <col min="16" max="17" width="2.7109375" style="72" hidden="1" customWidth="1"/>
    <col min="18" max="18" width="24.28515625" style="72" customWidth="1"/>
    <col min="19" max="20" width="2.7109375" style="72" hidden="1" customWidth="1"/>
    <col min="21" max="21" width="24.28515625" style="72" customWidth="1"/>
    <col min="22" max="23" width="2.7109375" style="72" hidden="1" customWidth="1"/>
    <col min="24" max="24" width="24.28515625" style="72" customWidth="1"/>
    <col min="25" max="26" width="2.7109375" style="72" hidden="1" customWidth="1"/>
    <col min="27" max="27" width="24.28515625" style="72" customWidth="1"/>
    <col min="28" max="29" width="2.7109375" style="72" hidden="1" customWidth="1"/>
    <col min="30" max="30" width="24.28515625" style="72" customWidth="1"/>
    <col min="31" max="32" width="2.7109375" style="72" hidden="1" customWidth="1"/>
    <col min="33" max="33" width="24.28515625" style="72" customWidth="1"/>
    <col min="34" max="35" width="2.7109375" style="72" hidden="1" customWidth="1"/>
    <col min="36" max="36" width="24.28515625" style="72" customWidth="1"/>
    <col min="37" max="38" width="2.7109375" style="72" hidden="1" customWidth="1"/>
    <col min="39" max="39" width="24.28515625" style="72" customWidth="1"/>
    <col min="40" max="41" width="2.7109375" style="72" hidden="1" customWidth="1"/>
    <col min="42" max="42" width="24.28515625" style="72" customWidth="1"/>
    <col min="43" max="44" width="2.7109375" style="72" hidden="1" customWidth="1"/>
    <col min="45" max="45" width="24.28515625" style="72" customWidth="1"/>
    <col min="46" max="47" width="2.7109375" style="72" hidden="1" customWidth="1"/>
    <col min="48" max="48" width="24.28515625" style="72" customWidth="1"/>
    <col min="49" max="50" width="2.7109375" style="72" hidden="1" customWidth="1"/>
    <col min="51" max="51" width="24.28515625" style="72" customWidth="1"/>
    <col min="52" max="53" width="2.7109375" style="72" hidden="1" customWidth="1"/>
    <col min="54" max="54" width="24.28515625" style="72" customWidth="1"/>
    <col min="55" max="56" width="2.7109375" style="72" hidden="1" customWidth="1"/>
    <col min="57" max="57" width="24.28515625" style="72" customWidth="1"/>
    <col min="58" max="59" width="2.7109375" style="72" hidden="1" customWidth="1"/>
    <col min="60" max="60" width="24.28515625" style="72" customWidth="1"/>
    <col min="61" max="62" width="2.7109375" style="72" hidden="1" customWidth="1"/>
    <col min="63" max="63" width="24.28515625" style="72" customWidth="1"/>
    <col min="64" max="65" width="2.7109375" style="72" hidden="1" customWidth="1"/>
    <col min="66" max="66" width="24.28515625" style="72" customWidth="1"/>
    <col min="67" max="68" width="2.7109375" style="72" hidden="1" customWidth="1"/>
    <col min="69" max="69" width="24.28515625" style="72" customWidth="1"/>
    <col min="70" max="71" width="2.7109375" style="72" hidden="1" customWidth="1"/>
    <col min="72" max="72" width="24.28515625" style="72" customWidth="1"/>
    <col min="73" max="74" width="2.7109375" style="72" hidden="1" customWidth="1"/>
    <col min="75" max="75" width="24.28515625" style="72" customWidth="1"/>
    <col min="76" max="77" width="2.7109375" style="72" hidden="1" customWidth="1"/>
    <col min="78" max="78" width="24.28515625" style="72" customWidth="1"/>
    <col min="79" max="80" width="2.7109375" style="72" hidden="1" customWidth="1"/>
    <col min="81" max="81" width="24.28515625" style="72" customWidth="1"/>
    <col min="82" max="83" width="2.7109375" style="72" hidden="1" customWidth="1"/>
    <col min="84" max="84" width="24.28515625" style="72" customWidth="1"/>
    <col min="85" max="86" width="2.7109375" style="72" hidden="1" customWidth="1"/>
    <col min="87" max="87" width="24.28515625" style="72" customWidth="1"/>
    <col min="88" max="89" width="2.7109375" style="72" hidden="1" customWidth="1"/>
    <col min="90" max="90" width="24.28515625" style="72" customWidth="1"/>
    <col min="91" max="92" width="2.7109375" style="72" hidden="1" customWidth="1"/>
    <col min="93" max="93" width="24.28515625" style="72" customWidth="1"/>
    <col min="94" max="95" width="2.7109375" style="72" hidden="1" customWidth="1"/>
    <col min="96" max="96" width="24.28515625" style="72" customWidth="1"/>
    <col min="97" max="98" width="2.7109375" style="72" hidden="1" customWidth="1"/>
    <col min="99" max="99" width="24.28515625" style="72" customWidth="1"/>
    <col min="100" max="101" width="2.7109375" style="72" hidden="1" customWidth="1"/>
    <col min="102" max="102" width="24.28515625" style="72" customWidth="1"/>
    <col min="103" max="104" width="2.7109375" style="72" hidden="1" customWidth="1"/>
    <col min="105" max="105" width="24.28515625" style="72" customWidth="1"/>
    <col min="106" max="107" width="2.7109375" style="3" hidden="1" customWidth="1"/>
    <col min="108" max="108" width="8.85546875" style="3" customWidth="1"/>
    <col min="109" max="16384" width="8.85546875" style="3"/>
  </cols>
  <sheetData>
    <row r="1" spans="1:112" ht="18" customHeight="1">
      <c r="A1" s="147"/>
      <c r="B1" s="320"/>
      <c r="C1" s="696" t="s">
        <v>423</v>
      </c>
      <c r="D1" s="697"/>
      <c r="E1" s="697"/>
      <c r="F1" s="697"/>
      <c r="G1" s="697"/>
      <c r="H1" s="697"/>
      <c r="I1" s="697"/>
      <c r="J1" s="697"/>
      <c r="K1" s="697"/>
      <c r="L1" s="697"/>
      <c r="M1" s="697"/>
      <c r="N1" s="697"/>
      <c r="O1" s="698"/>
      <c r="P1" s="574"/>
      <c r="Q1" s="581"/>
      <c r="R1" s="696" t="s">
        <v>423</v>
      </c>
      <c r="S1" s="697"/>
      <c r="T1" s="697"/>
      <c r="U1" s="697"/>
      <c r="V1" s="697"/>
      <c r="W1" s="697"/>
      <c r="X1" s="697"/>
      <c r="Y1" s="697"/>
      <c r="Z1" s="697"/>
      <c r="AA1" s="697"/>
      <c r="AB1" s="697"/>
      <c r="AC1" s="697"/>
      <c r="AD1" s="698"/>
      <c r="AE1" s="628"/>
      <c r="AF1" s="629"/>
      <c r="AG1" s="696" t="s">
        <v>423</v>
      </c>
      <c r="AH1" s="697"/>
      <c r="AI1" s="697"/>
      <c r="AJ1" s="697"/>
      <c r="AK1" s="697"/>
      <c r="AL1" s="697"/>
      <c r="AM1" s="697"/>
      <c r="AN1" s="697"/>
      <c r="AO1" s="697"/>
      <c r="AP1" s="697"/>
      <c r="AQ1" s="697"/>
      <c r="AR1" s="697"/>
      <c r="AS1" s="698"/>
      <c r="AT1" s="574"/>
      <c r="AU1" s="581"/>
      <c r="AV1" s="696" t="s">
        <v>423</v>
      </c>
      <c r="AW1" s="697"/>
      <c r="AX1" s="697"/>
      <c r="AY1" s="697"/>
      <c r="AZ1" s="697"/>
      <c r="BA1" s="697"/>
      <c r="BB1" s="697"/>
      <c r="BC1" s="697"/>
      <c r="BD1" s="697"/>
      <c r="BE1" s="697"/>
      <c r="BF1" s="697"/>
      <c r="BG1" s="697"/>
      <c r="BH1" s="698"/>
      <c r="BI1" s="574"/>
      <c r="BJ1" s="581"/>
      <c r="BK1" s="696" t="s">
        <v>423</v>
      </c>
      <c r="BL1" s="697"/>
      <c r="BM1" s="697"/>
      <c r="BN1" s="697"/>
      <c r="BO1" s="697"/>
      <c r="BP1" s="697"/>
      <c r="BQ1" s="697"/>
      <c r="BR1" s="697"/>
      <c r="BS1" s="697"/>
      <c r="BT1" s="697"/>
      <c r="BU1" s="697"/>
      <c r="BV1" s="697"/>
      <c r="BW1" s="698"/>
      <c r="BX1" s="628"/>
      <c r="BY1" s="629"/>
      <c r="BZ1" s="696" t="s">
        <v>423</v>
      </c>
      <c r="CA1" s="697"/>
      <c r="CB1" s="697"/>
      <c r="CC1" s="697"/>
      <c r="CD1" s="697"/>
      <c r="CE1" s="697"/>
      <c r="CF1" s="697"/>
      <c r="CG1" s="697"/>
      <c r="CH1" s="697"/>
      <c r="CI1" s="697"/>
      <c r="CJ1" s="697"/>
      <c r="CK1" s="697"/>
      <c r="CL1" s="698"/>
      <c r="CM1" s="574"/>
      <c r="CN1" s="581"/>
      <c r="CO1" s="696" t="s">
        <v>423</v>
      </c>
      <c r="CP1" s="697"/>
      <c r="CQ1" s="697"/>
      <c r="CR1" s="697"/>
      <c r="CS1" s="697"/>
      <c r="CT1" s="697"/>
      <c r="CU1" s="697"/>
      <c r="CV1" s="697"/>
      <c r="CW1" s="697"/>
      <c r="CX1" s="697"/>
      <c r="CY1" s="697"/>
      <c r="CZ1" s="697"/>
      <c r="DA1" s="698"/>
      <c r="DB1" s="682"/>
      <c r="DC1" s="682"/>
      <c r="DD1" s="685"/>
      <c r="DE1" s="686"/>
      <c r="DF1" s="686"/>
      <c r="DG1" s="686"/>
      <c r="DH1" s="687"/>
    </row>
    <row r="2" spans="1:112" ht="18" customHeight="1">
      <c r="A2" s="149"/>
      <c r="B2" s="683" t="s">
        <v>181</v>
      </c>
      <c r="C2" s="164" t="str">
        <f>IF('Workbook Set-up'!$B$4="","[Name of LME-MCO]",'Workbook Set-up'!$B$4)</f>
        <v>[Name of LME-MCO]</v>
      </c>
      <c r="D2" s="493"/>
      <c r="E2" s="493"/>
      <c r="F2" s="150"/>
      <c r="G2" s="150"/>
      <c r="H2" s="150"/>
      <c r="I2" s="150"/>
      <c r="J2" s="150"/>
      <c r="K2" s="150"/>
      <c r="L2" s="150"/>
      <c r="M2" s="150"/>
      <c r="N2" s="150"/>
      <c r="O2" s="158"/>
      <c r="P2" s="150"/>
      <c r="Q2" s="158"/>
      <c r="R2" s="164" t="str">
        <f>IF('Workbook Set-up'!$B$4="","[Name of LME-MCO]",'Workbook Set-up'!$B$4)</f>
        <v>[Name of LME-MCO]</v>
      </c>
      <c r="S2" s="493"/>
      <c r="T2" s="493"/>
      <c r="U2" s="150"/>
      <c r="V2" s="150"/>
      <c r="W2" s="150"/>
      <c r="X2" s="150"/>
      <c r="Y2" s="150"/>
      <c r="Z2" s="150"/>
      <c r="AA2" s="150"/>
      <c r="AB2" s="150"/>
      <c r="AC2" s="150"/>
      <c r="AD2" s="158"/>
      <c r="AE2" s="150"/>
      <c r="AF2" s="158"/>
      <c r="AG2" s="164" t="str">
        <f>IF('Workbook Set-up'!$B$4="","[Name of LME-MCO]",'Workbook Set-up'!$B$4)</f>
        <v>[Name of LME-MCO]</v>
      </c>
      <c r="AH2" s="493"/>
      <c r="AI2" s="493"/>
      <c r="AJ2" s="150"/>
      <c r="AK2" s="150"/>
      <c r="AL2" s="150"/>
      <c r="AM2" s="150"/>
      <c r="AN2" s="150"/>
      <c r="AO2" s="150"/>
      <c r="AP2" s="150"/>
      <c r="AQ2" s="150"/>
      <c r="AR2" s="150"/>
      <c r="AS2" s="158"/>
      <c r="AT2" s="150"/>
      <c r="AU2" s="158"/>
      <c r="AV2" s="164" t="str">
        <f>IF('Workbook Set-up'!$B$4="","[Name of LME-MCO]",'Workbook Set-up'!$B$4)</f>
        <v>[Name of LME-MCO]</v>
      </c>
      <c r="AW2" s="493"/>
      <c r="AX2" s="493"/>
      <c r="AY2" s="150"/>
      <c r="AZ2" s="150"/>
      <c r="BA2" s="150"/>
      <c r="BB2" s="150"/>
      <c r="BC2" s="150"/>
      <c r="BD2" s="150"/>
      <c r="BE2" s="150"/>
      <c r="BF2" s="150"/>
      <c r="BG2" s="150"/>
      <c r="BH2" s="158"/>
      <c r="BI2" s="150"/>
      <c r="BJ2" s="158"/>
      <c r="BK2" s="164" t="str">
        <f>IF('Workbook Set-up'!$B$4="","[Name of LME-MCO]",'Workbook Set-up'!$B$4)</f>
        <v>[Name of LME-MCO]</v>
      </c>
      <c r="BL2" s="493"/>
      <c r="BM2" s="493"/>
      <c r="BN2" s="150"/>
      <c r="BO2" s="150"/>
      <c r="BP2" s="150"/>
      <c r="BQ2" s="150"/>
      <c r="BR2" s="150"/>
      <c r="BS2" s="150"/>
      <c r="BT2" s="150"/>
      <c r="BU2" s="150"/>
      <c r="BV2" s="150"/>
      <c r="BW2" s="158"/>
      <c r="BX2" s="150"/>
      <c r="BY2" s="158"/>
      <c r="BZ2" s="164" t="str">
        <f>IF('Workbook Set-up'!$B$4="","[Name of LME-MCO]",'Workbook Set-up'!$B$4)</f>
        <v>[Name of LME-MCO]</v>
      </c>
      <c r="CA2" s="493"/>
      <c r="CB2" s="493"/>
      <c r="CC2" s="150"/>
      <c r="CD2" s="150"/>
      <c r="CE2" s="150"/>
      <c r="CF2" s="150"/>
      <c r="CG2" s="150"/>
      <c r="CH2" s="150"/>
      <c r="CI2" s="150"/>
      <c r="CJ2" s="150"/>
      <c r="CK2" s="150"/>
      <c r="CL2" s="158"/>
      <c r="CM2" s="150"/>
      <c r="CN2" s="158"/>
      <c r="CO2" s="164" t="str">
        <f>IF('Workbook Set-up'!$B$4="","[Name of LME-MCO]",'Workbook Set-up'!$B$4)</f>
        <v>[Name of LME-MCO]</v>
      </c>
      <c r="CP2" s="493"/>
      <c r="CQ2" s="493"/>
      <c r="CR2" s="150"/>
      <c r="CS2" s="150"/>
      <c r="CT2" s="150"/>
      <c r="CU2" s="150"/>
      <c r="CV2" s="150"/>
      <c r="CW2" s="150"/>
      <c r="CX2" s="150"/>
      <c r="CY2" s="150"/>
      <c r="CZ2" s="150"/>
      <c r="DA2" s="158"/>
      <c r="DB2" s="682"/>
      <c r="DC2" s="682"/>
      <c r="DD2" s="688"/>
      <c r="DE2" s="689"/>
      <c r="DF2" s="689"/>
      <c r="DG2" s="689"/>
      <c r="DH2" s="690"/>
    </row>
    <row r="3" spans="1:112" ht="18" customHeight="1">
      <c r="A3" s="149"/>
      <c r="B3" s="683" t="s">
        <v>3</v>
      </c>
      <c r="C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493"/>
      <c r="E3" s="493"/>
      <c r="F3" s="493"/>
      <c r="G3" s="493"/>
      <c r="H3" s="493"/>
      <c r="I3" s="493"/>
      <c r="J3" s="493"/>
      <c r="K3" s="493"/>
      <c r="L3" s="493"/>
      <c r="M3" s="493"/>
      <c r="N3" s="493"/>
      <c r="O3" s="583"/>
      <c r="P3" s="575"/>
      <c r="Q3" s="582"/>
      <c r="R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S3" s="493"/>
      <c r="T3" s="493"/>
      <c r="U3" s="493"/>
      <c r="V3" s="493"/>
      <c r="W3" s="493"/>
      <c r="X3" s="493"/>
      <c r="Y3" s="493"/>
      <c r="Z3" s="493"/>
      <c r="AA3" s="493"/>
      <c r="AB3" s="493"/>
      <c r="AC3" s="493"/>
      <c r="AD3" s="583"/>
      <c r="AE3" s="630"/>
      <c r="AF3" s="631"/>
      <c r="AG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493"/>
      <c r="AI3" s="493"/>
      <c r="AJ3" s="493"/>
      <c r="AK3" s="493"/>
      <c r="AL3" s="493"/>
      <c r="AM3" s="493"/>
      <c r="AN3" s="493"/>
      <c r="AO3" s="493"/>
      <c r="AP3" s="493"/>
      <c r="AQ3" s="493"/>
      <c r="AR3" s="493"/>
      <c r="AS3" s="583"/>
      <c r="AT3" s="575"/>
      <c r="AU3" s="582"/>
      <c r="AV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W3" s="493"/>
      <c r="AX3" s="493"/>
      <c r="AY3" s="493"/>
      <c r="AZ3" s="493"/>
      <c r="BA3" s="493"/>
      <c r="BB3" s="493"/>
      <c r="BC3" s="493"/>
      <c r="BD3" s="493"/>
      <c r="BE3" s="493"/>
      <c r="BF3" s="493"/>
      <c r="BG3" s="493"/>
      <c r="BH3" s="583"/>
      <c r="BI3" s="575"/>
      <c r="BJ3" s="582"/>
      <c r="BK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493"/>
      <c r="BM3" s="493"/>
      <c r="BN3" s="493"/>
      <c r="BO3" s="493"/>
      <c r="BP3" s="493"/>
      <c r="BQ3" s="493"/>
      <c r="BR3" s="493"/>
      <c r="BS3" s="493"/>
      <c r="BT3" s="493"/>
      <c r="BU3" s="493"/>
      <c r="BV3" s="493"/>
      <c r="BW3" s="583"/>
      <c r="BX3" s="630"/>
      <c r="BY3" s="631"/>
      <c r="BZ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A3" s="493"/>
      <c r="CB3" s="493"/>
      <c r="CC3" s="493"/>
      <c r="CD3" s="493"/>
      <c r="CE3" s="493"/>
      <c r="CF3" s="493"/>
      <c r="CG3" s="493"/>
      <c r="CH3" s="493"/>
      <c r="CI3" s="493"/>
      <c r="CJ3" s="493"/>
      <c r="CK3" s="493"/>
      <c r="CL3" s="583"/>
      <c r="CM3" s="575"/>
      <c r="CN3" s="582"/>
      <c r="CO3" s="16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493"/>
      <c r="CQ3" s="493"/>
      <c r="CR3" s="493"/>
      <c r="CS3" s="493"/>
      <c r="CT3" s="493"/>
      <c r="CU3" s="493"/>
      <c r="CV3" s="493"/>
      <c r="CW3" s="493"/>
      <c r="CX3" s="493"/>
      <c r="CY3" s="493"/>
      <c r="CZ3" s="493"/>
      <c r="DA3" s="583"/>
      <c r="DB3" s="682"/>
      <c r="DC3" s="682"/>
      <c r="DD3" s="688"/>
      <c r="DE3" s="689"/>
      <c r="DF3" s="689"/>
      <c r="DG3" s="689"/>
      <c r="DH3" s="690"/>
    </row>
    <row r="4" spans="1:112" ht="17.25" customHeight="1" thickBot="1">
      <c r="A4" s="152"/>
      <c r="B4" s="684" t="s">
        <v>10</v>
      </c>
      <c r="C4" s="152" t="str">
        <f>IF(AND('Workbook Set-up'!$B$13="",'Workbook Set-up'!$B$14=""),"",IF('Workbook Set-up'!$B$13='Workbook Set-up'!$B$14,TEXT('Workbook Set-up'!$B$13,"m/d/yyyy"),IF('Workbook Set-up'!$B$13&lt;&gt;'Workbook Set-up'!$B$14,TEXT('Workbook Set-up'!$B$13,"m/d/yyyy")&amp;" to "&amp;TEXT('Workbook Set-up'!$B$14,"m/d/yyyy"),"")))</f>
        <v/>
      </c>
      <c r="D4" s="153"/>
      <c r="E4" s="153"/>
      <c r="F4" s="153"/>
      <c r="G4" s="153"/>
      <c r="H4" s="153"/>
      <c r="I4" s="153"/>
      <c r="J4" s="153"/>
      <c r="K4" s="153"/>
      <c r="L4" s="153"/>
      <c r="M4" s="153"/>
      <c r="N4" s="153"/>
      <c r="O4" s="155"/>
      <c r="P4" s="153"/>
      <c r="Q4" s="155"/>
      <c r="R4" s="152" t="str">
        <f>IF(AND('Workbook Set-up'!$B$13="",'Workbook Set-up'!$B$14=""),"",IF('Workbook Set-up'!$B$13='Workbook Set-up'!$B$14,TEXT('Workbook Set-up'!$B$13,"m/d/yyyy"),IF('Workbook Set-up'!$B$13&lt;&gt;'Workbook Set-up'!$B$14,TEXT('Workbook Set-up'!$B$13,"m/d/yyyy")&amp;" to "&amp;TEXT('Workbook Set-up'!$B$14,"m/d/yyyy"),"")))</f>
        <v/>
      </c>
      <c r="S4" s="153"/>
      <c r="T4" s="153"/>
      <c r="U4" s="153"/>
      <c r="V4" s="153"/>
      <c r="W4" s="153"/>
      <c r="X4" s="153"/>
      <c r="Y4" s="153"/>
      <c r="Z4" s="153"/>
      <c r="AA4" s="153"/>
      <c r="AB4" s="153"/>
      <c r="AC4" s="153"/>
      <c r="AD4" s="155"/>
      <c r="AE4" s="153"/>
      <c r="AF4" s="155"/>
      <c r="AG4" s="152" t="str">
        <f>IF(AND('Workbook Set-up'!$B$13="",'Workbook Set-up'!$B$14=""),"",IF('Workbook Set-up'!$B$13='Workbook Set-up'!$B$14,TEXT('Workbook Set-up'!$B$13,"m/d/yyyy"),IF('Workbook Set-up'!$B$13&lt;&gt;'Workbook Set-up'!$B$14,TEXT('Workbook Set-up'!$B$13,"m/d/yyyy")&amp;" to "&amp;TEXT('Workbook Set-up'!$B$14,"m/d/yyyy"),"")))</f>
        <v/>
      </c>
      <c r="AH4" s="153"/>
      <c r="AI4" s="153"/>
      <c r="AJ4" s="153"/>
      <c r="AK4" s="153"/>
      <c r="AL4" s="153"/>
      <c r="AM4" s="153"/>
      <c r="AN4" s="153"/>
      <c r="AO4" s="153"/>
      <c r="AP4" s="153"/>
      <c r="AQ4" s="153"/>
      <c r="AR4" s="153"/>
      <c r="AS4" s="155"/>
      <c r="AT4" s="153"/>
      <c r="AU4" s="155"/>
      <c r="AV4" s="152" t="str">
        <f>IF(AND('Workbook Set-up'!$B$13="",'Workbook Set-up'!$B$14=""),"",IF('Workbook Set-up'!$B$13='Workbook Set-up'!$B$14,TEXT('Workbook Set-up'!$B$13,"m/d/yyyy"),IF('Workbook Set-up'!$B$13&lt;&gt;'Workbook Set-up'!$B$14,TEXT('Workbook Set-up'!$B$13,"m/d/yyyy")&amp;" to "&amp;TEXT('Workbook Set-up'!$B$14,"m/d/yyyy"),"")))</f>
        <v/>
      </c>
      <c r="AW4" s="153"/>
      <c r="AX4" s="153"/>
      <c r="AY4" s="153"/>
      <c r="AZ4" s="153"/>
      <c r="BA4" s="153"/>
      <c r="BB4" s="153"/>
      <c r="BC4" s="153"/>
      <c r="BD4" s="153"/>
      <c r="BE4" s="153"/>
      <c r="BF4" s="153"/>
      <c r="BG4" s="153"/>
      <c r="BH4" s="155"/>
      <c r="BI4" s="153"/>
      <c r="BJ4" s="155"/>
      <c r="BK4" s="152" t="str">
        <f>IF(AND('Workbook Set-up'!$B$13="",'Workbook Set-up'!$B$14=""),"",IF('Workbook Set-up'!$B$13='Workbook Set-up'!$B$14,TEXT('Workbook Set-up'!$B$13,"m/d/yyyy"),IF('Workbook Set-up'!$B$13&lt;&gt;'Workbook Set-up'!$B$14,TEXT('Workbook Set-up'!$B$13,"m/d/yyyy")&amp;" to "&amp;TEXT('Workbook Set-up'!$B$14,"m/d/yyyy"),"")))</f>
        <v/>
      </c>
      <c r="BL4" s="153"/>
      <c r="BM4" s="153"/>
      <c r="BN4" s="153"/>
      <c r="BO4" s="153"/>
      <c r="BP4" s="153"/>
      <c r="BQ4" s="153"/>
      <c r="BR4" s="153"/>
      <c r="BS4" s="153"/>
      <c r="BT4" s="153"/>
      <c r="BU4" s="153"/>
      <c r="BV4" s="153"/>
      <c r="BW4" s="155"/>
      <c r="BX4" s="153"/>
      <c r="BY4" s="155"/>
      <c r="BZ4" s="152" t="str">
        <f>IF(AND('Workbook Set-up'!$B$13="",'Workbook Set-up'!$B$14=""),"",IF('Workbook Set-up'!$B$13='Workbook Set-up'!$B$14,TEXT('Workbook Set-up'!$B$13,"m/d/yyyy"),IF('Workbook Set-up'!$B$13&lt;&gt;'Workbook Set-up'!$B$14,TEXT('Workbook Set-up'!$B$13,"m/d/yyyy")&amp;" to "&amp;TEXT('Workbook Set-up'!$B$14,"m/d/yyyy"),"")))</f>
        <v/>
      </c>
      <c r="CA4" s="153"/>
      <c r="CB4" s="153"/>
      <c r="CC4" s="153"/>
      <c r="CD4" s="153"/>
      <c r="CE4" s="153"/>
      <c r="CF4" s="153"/>
      <c r="CG4" s="153"/>
      <c r="CH4" s="153"/>
      <c r="CI4" s="153"/>
      <c r="CJ4" s="153"/>
      <c r="CK4" s="153"/>
      <c r="CL4" s="155"/>
      <c r="CM4" s="153"/>
      <c r="CN4" s="155"/>
      <c r="CO4" s="152" t="str">
        <f>IF(AND('Workbook Set-up'!$B$13="",'Workbook Set-up'!$B$14=""),"",IF('Workbook Set-up'!$B$13='Workbook Set-up'!$B$14,TEXT('Workbook Set-up'!$B$13,"m/d/yyyy"),IF('Workbook Set-up'!$B$13&lt;&gt;'Workbook Set-up'!$B$14,TEXT('Workbook Set-up'!$B$13,"m/d/yyyy")&amp;" to "&amp;TEXT('Workbook Set-up'!$B$14,"m/d/yyyy"),"")))</f>
        <v/>
      </c>
      <c r="CP4" s="153"/>
      <c r="CQ4" s="153"/>
      <c r="CR4" s="153"/>
      <c r="CS4" s="153"/>
      <c r="CT4" s="153"/>
      <c r="CU4" s="153"/>
      <c r="CV4" s="153"/>
      <c r="CW4" s="153"/>
      <c r="CX4" s="153"/>
      <c r="CY4" s="153"/>
      <c r="CZ4" s="153"/>
      <c r="DA4" s="155"/>
      <c r="DB4" s="682"/>
      <c r="DC4" s="682"/>
      <c r="DD4" s="691"/>
      <c r="DE4" s="692"/>
      <c r="DF4" s="692"/>
      <c r="DG4" s="692"/>
      <c r="DH4" s="693"/>
    </row>
    <row r="5" spans="1:112" s="8" customFormat="1" ht="15" customHeight="1">
      <c r="A5" s="532"/>
      <c r="B5" s="533" t="s">
        <v>350</v>
      </c>
      <c r="C5" s="454"/>
      <c r="D5" s="543"/>
      <c r="E5" s="543"/>
      <c r="F5" s="523"/>
      <c r="G5" s="452"/>
      <c r="H5" s="452"/>
      <c r="I5" s="525"/>
      <c r="J5" s="450"/>
      <c r="K5" s="450"/>
      <c r="L5" s="525"/>
      <c r="M5" s="543"/>
      <c r="N5" s="543"/>
      <c r="O5" s="669"/>
      <c r="P5" s="576"/>
      <c r="Q5" s="544"/>
      <c r="R5" s="551"/>
      <c r="S5" s="543"/>
      <c r="T5" s="543"/>
      <c r="U5" s="523"/>
      <c r="V5" s="452"/>
      <c r="W5" s="452"/>
      <c r="X5" s="525"/>
      <c r="Y5" s="450"/>
      <c r="Z5" s="450"/>
      <c r="AA5" s="525"/>
      <c r="AB5" s="543"/>
      <c r="AC5" s="543"/>
      <c r="AD5" s="669"/>
      <c r="AE5" s="576"/>
      <c r="AF5" s="544"/>
      <c r="AG5" s="454"/>
      <c r="AH5" s="543"/>
      <c r="AI5" s="451"/>
      <c r="AJ5" s="523"/>
      <c r="AK5" s="452"/>
      <c r="AL5" s="452"/>
      <c r="AM5" s="525"/>
      <c r="AN5" s="450"/>
      <c r="AO5" s="450"/>
      <c r="AP5" s="525"/>
      <c r="AQ5" s="543"/>
      <c r="AR5" s="543"/>
      <c r="AS5" s="669"/>
      <c r="AT5" s="576"/>
      <c r="AU5" s="544"/>
      <c r="AV5" s="454"/>
      <c r="AW5" s="543"/>
      <c r="AX5" s="543"/>
      <c r="AY5" s="523"/>
      <c r="AZ5" s="452"/>
      <c r="BA5" s="452"/>
      <c r="BB5" s="525"/>
      <c r="BC5" s="450"/>
      <c r="BD5" s="450"/>
      <c r="BE5" s="525"/>
      <c r="BF5" s="543"/>
      <c r="BG5" s="543"/>
      <c r="BH5" s="669"/>
      <c r="BI5" s="576"/>
      <c r="BJ5" s="544"/>
      <c r="BK5" s="551"/>
      <c r="BL5" s="543"/>
      <c r="BM5" s="543"/>
      <c r="BN5" s="523"/>
      <c r="BO5" s="452"/>
      <c r="BP5" s="452"/>
      <c r="BQ5" s="525"/>
      <c r="BR5" s="450"/>
      <c r="BS5" s="450"/>
      <c r="BT5" s="525"/>
      <c r="BU5" s="543"/>
      <c r="BV5" s="543"/>
      <c r="BW5" s="669"/>
      <c r="BX5" s="576"/>
      <c r="BY5" s="544"/>
      <c r="BZ5" s="454"/>
      <c r="CA5" s="543"/>
      <c r="CB5" s="451"/>
      <c r="CC5" s="523"/>
      <c r="CD5" s="452"/>
      <c r="CE5" s="452"/>
      <c r="CF5" s="525"/>
      <c r="CG5" s="450"/>
      <c r="CH5" s="450"/>
      <c r="CI5" s="525"/>
      <c r="CJ5" s="543"/>
      <c r="CK5" s="543"/>
      <c r="CL5" s="669"/>
      <c r="CM5" s="576"/>
      <c r="CN5" s="544"/>
      <c r="CO5" s="454"/>
      <c r="CP5" s="543"/>
      <c r="CQ5" s="451"/>
      <c r="CR5" s="523"/>
      <c r="CS5" s="452"/>
      <c r="CT5" s="452"/>
      <c r="CU5" s="525"/>
      <c r="CV5" s="450"/>
      <c r="CW5" s="450"/>
      <c r="CX5" s="525"/>
      <c r="CY5" s="543"/>
      <c r="CZ5" s="543"/>
      <c r="DA5" s="526"/>
      <c r="DD5" s="15"/>
      <c r="DE5" s="16"/>
      <c r="DF5" s="16"/>
      <c r="DG5" s="16"/>
      <c r="DH5" s="17"/>
    </row>
    <row r="6" spans="1:112" s="8" customFormat="1">
      <c r="A6" s="532"/>
      <c r="B6" s="533" t="s">
        <v>352</v>
      </c>
      <c r="C6" s="458"/>
      <c r="D6" s="456"/>
      <c r="E6" s="456"/>
      <c r="F6" s="522"/>
      <c r="G6" s="456"/>
      <c r="H6" s="456"/>
      <c r="I6" s="522"/>
      <c r="J6" s="456"/>
      <c r="K6" s="456"/>
      <c r="L6" s="522"/>
      <c r="M6" s="456"/>
      <c r="N6" s="456"/>
      <c r="O6" s="670"/>
      <c r="P6" s="577"/>
      <c r="Q6" s="545"/>
      <c r="R6" s="552"/>
      <c r="S6" s="456"/>
      <c r="T6" s="456"/>
      <c r="U6" s="522"/>
      <c r="V6" s="456"/>
      <c r="W6" s="456"/>
      <c r="X6" s="522"/>
      <c r="Y6" s="456"/>
      <c r="Z6" s="456"/>
      <c r="AA6" s="522"/>
      <c r="AB6" s="456"/>
      <c r="AC6" s="456"/>
      <c r="AD6" s="670"/>
      <c r="AE6" s="577"/>
      <c r="AF6" s="545"/>
      <c r="AG6" s="458"/>
      <c r="AH6" s="456"/>
      <c r="AI6" s="457"/>
      <c r="AJ6" s="522"/>
      <c r="AK6" s="456"/>
      <c r="AL6" s="456"/>
      <c r="AM6" s="522"/>
      <c r="AN6" s="456"/>
      <c r="AO6" s="456"/>
      <c r="AP6" s="522"/>
      <c r="AQ6" s="456"/>
      <c r="AR6" s="456"/>
      <c r="AS6" s="670"/>
      <c r="AT6" s="577"/>
      <c r="AU6" s="545"/>
      <c r="AV6" s="458"/>
      <c r="AW6" s="456"/>
      <c r="AX6" s="456"/>
      <c r="AY6" s="522"/>
      <c r="AZ6" s="456"/>
      <c r="BA6" s="456"/>
      <c r="BB6" s="522"/>
      <c r="BC6" s="456"/>
      <c r="BD6" s="456"/>
      <c r="BE6" s="522"/>
      <c r="BF6" s="456"/>
      <c r="BG6" s="456"/>
      <c r="BH6" s="670"/>
      <c r="BI6" s="577"/>
      <c r="BJ6" s="545"/>
      <c r="BK6" s="552"/>
      <c r="BL6" s="456"/>
      <c r="BM6" s="456"/>
      <c r="BN6" s="522"/>
      <c r="BO6" s="456"/>
      <c r="BP6" s="456"/>
      <c r="BQ6" s="522"/>
      <c r="BR6" s="456"/>
      <c r="BS6" s="456"/>
      <c r="BT6" s="522"/>
      <c r="BU6" s="456"/>
      <c r="BV6" s="456"/>
      <c r="BW6" s="670"/>
      <c r="BX6" s="577"/>
      <c r="BY6" s="545"/>
      <c r="BZ6" s="458"/>
      <c r="CA6" s="456"/>
      <c r="CB6" s="457"/>
      <c r="CC6" s="522"/>
      <c r="CD6" s="456"/>
      <c r="CE6" s="456"/>
      <c r="CF6" s="522"/>
      <c r="CG6" s="456"/>
      <c r="CH6" s="456"/>
      <c r="CI6" s="522"/>
      <c r="CJ6" s="456"/>
      <c r="CK6" s="456"/>
      <c r="CL6" s="670"/>
      <c r="CM6" s="577"/>
      <c r="CN6" s="545"/>
      <c r="CO6" s="458"/>
      <c r="CP6" s="456"/>
      <c r="CQ6" s="457"/>
      <c r="CR6" s="522"/>
      <c r="CS6" s="456"/>
      <c r="CT6" s="456"/>
      <c r="CU6" s="522"/>
      <c r="CV6" s="456"/>
      <c r="CW6" s="456"/>
      <c r="CX6" s="522"/>
      <c r="CY6" s="456"/>
      <c r="CZ6" s="456"/>
      <c r="DA6" s="527"/>
      <c r="DD6" s="15"/>
      <c r="DE6" s="16"/>
      <c r="DF6" s="16"/>
      <c r="DG6" s="16"/>
      <c r="DH6" s="17"/>
    </row>
    <row r="7" spans="1:112" s="8" customFormat="1">
      <c r="A7" s="532"/>
      <c r="B7" s="533" t="s">
        <v>389</v>
      </c>
      <c r="C7" s="458"/>
      <c r="D7" s="456"/>
      <c r="E7" s="456"/>
      <c r="F7" s="522"/>
      <c r="G7" s="456"/>
      <c r="H7" s="456"/>
      <c r="I7" s="522"/>
      <c r="J7" s="456"/>
      <c r="K7" s="456"/>
      <c r="L7" s="522"/>
      <c r="M7" s="456"/>
      <c r="N7" s="456"/>
      <c r="O7" s="670"/>
      <c r="P7" s="577"/>
      <c r="Q7" s="545"/>
      <c r="R7" s="552"/>
      <c r="S7" s="456"/>
      <c r="T7" s="456"/>
      <c r="U7" s="522"/>
      <c r="V7" s="456"/>
      <c r="W7" s="456"/>
      <c r="X7" s="522"/>
      <c r="Y7" s="456"/>
      <c r="Z7" s="456"/>
      <c r="AA7" s="522"/>
      <c r="AB7" s="456"/>
      <c r="AC7" s="456"/>
      <c r="AD7" s="670"/>
      <c r="AE7" s="577"/>
      <c r="AF7" s="545"/>
      <c r="AG7" s="458"/>
      <c r="AH7" s="456"/>
      <c r="AI7" s="457"/>
      <c r="AJ7" s="522"/>
      <c r="AK7" s="456"/>
      <c r="AL7" s="456"/>
      <c r="AM7" s="522"/>
      <c r="AN7" s="456"/>
      <c r="AO7" s="456"/>
      <c r="AP7" s="522"/>
      <c r="AQ7" s="456"/>
      <c r="AR7" s="456"/>
      <c r="AS7" s="670"/>
      <c r="AT7" s="577"/>
      <c r="AU7" s="545"/>
      <c r="AV7" s="458"/>
      <c r="AW7" s="456"/>
      <c r="AX7" s="456"/>
      <c r="AY7" s="522"/>
      <c r="AZ7" s="456"/>
      <c r="BA7" s="456"/>
      <c r="BB7" s="522"/>
      <c r="BC7" s="456"/>
      <c r="BD7" s="456"/>
      <c r="BE7" s="522"/>
      <c r="BF7" s="456"/>
      <c r="BG7" s="456"/>
      <c r="BH7" s="670"/>
      <c r="BI7" s="577"/>
      <c r="BJ7" s="545"/>
      <c r="BK7" s="552"/>
      <c r="BL7" s="456"/>
      <c r="BM7" s="456"/>
      <c r="BN7" s="522"/>
      <c r="BO7" s="456"/>
      <c r="BP7" s="456"/>
      <c r="BQ7" s="522"/>
      <c r="BR7" s="456"/>
      <c r="BS7" s="456"/>
      <c r="BT7" s="522"/>
      <c r="BU7" s="456"/>
      <c r="BV7" s="456"/>
      <c r="BW7" s="670"/>
      <c r="BX7" s="577"/>
      <c r="BY7" s="545"/>
      <c r="BZ7" s="458"/>
      <c r="CA7" s="456"/>
      <c r="CB7" s="457"/>
      <c r="CC7" s="522"/>
      <c r="CD7" s="456"/>
      <c r="CE7" s="456"/>
      <c r="CF7" s="522"/>
      <c r="CG7" s="456"/>
      <c r="CH7" s="456"/>
      <c r="CI7" s="522"/>
      <c r="CJ7" s="456"/>
      <c r="CK7" s="456"/>
      <c r="CL7" s="670"/>
      <c r="CM7" s="577"/>
      <c r="CN7" s="545"/>
      <c r="CO7" s="458"/>
      <c r="CP7" s="456"/>
      <c r="CQ7" s="457"/>
      <c r="CR7" s="522"/>
      <c r="CS7" s="456"/>
      <c r="CT7" s="456"/>
      <c r="CU7" s="522"/>
      <c r="CV7" s="456"/>
      <c r="CW7" s="456"/>
      <c r="CX7" s="522"/>
      <c r="CY7" s="456"/>
      <c r="CZ7" s="456"/>
      <c r="DA7" s="527"/>
      <c r="DD7" s="15"/>
      <c r="DE7" s="16"/>
      <c r="DF7" s="16"/>
      <c r="DG7" s="16"/>
      <c r="DH7" s="17"/>
    </row>
    <row r="8" spans="1:112" s="8" customFormat="1">
      <c r="A8" s="532"/>
      <c r="B8" s="533" t="s">
        <v>353</v>
      </c>
      <c r="C8" s="458"/>
      <c r="D8" s="456"/>
      <c r="E8" s="456"/>
      <c r="F8" s="522"/>
      <c r="G8" s="456"/>
      <c r="H8" s="456"/>
      <c r="I8" s="522"/>
      <c r="J8" s="456"/>
      <c r="K8" s="456"/>
      <c r="L8" s="522"/>
      <c r="M8" s="456"/>
      <c r="N8" s="456"/>
      <c r="O8" s="670"/>
      <c r="P8" s="577"/>
      <c r="Q8" s="545"/>
      <c r="R8" s="552"/>
      <c r="S8" s="456"/>
      <c r="T8" s="456"/>
      <c r="U8" s="522"/>
      <c r="V8" s="456"/>
      <c r="W8" s="456"/>
      <c r="X8" s="522"/>
      <c r="Y8" s="456"/>
      <c r="Z8" s="456"/>
      <c r="AA8" s="522"/>
      <c r="AB8" s="456"/>
      <c r="AC8" s="456"/>
      <c r="AD8" s="670"/>
      <c r="AE8" s="577"/>
      <c r="AF8" s="545"/>
      <c r="AG8" s="458"/>
      <c r="AH8" s="456"/>
      <c r="AI8" s="457"/>
      <c r="AJ8" s="522"/>
      <c r="AK8" s="456"/>
      <c r="AL8" s="456"/>
      <c r="AM8" s="522"/>
      <c r="AN8" s="456"/>
      <c r="AO8" s="456"/>
      <c r="AP8" s="522"/>
      <c r="AQ8" s="456"/>
      <c r="AR8" s="456"/>
      <c r="AS8" s="670"/>
      <c r="AT8" s="577"/>
      <c r="AU8" s="545"/>
      <c r="AV8" s="458"/>
      <c r="AW8" s="456"/>
      <c r="AX8" s="456"/>
      <c r="AY8" s="522"/>
      <c r="AZ8" s="456"/>
      <c r="BA8" s="456"/>
      <c r="BB8" s="522"/>
      <c r="BC8" s="456"/>
      <c r="BD8" s="456"/>
      <c r="BE8" s="522"/>
      <c r="BF8" s="456"/>
      <c r="BG8" s="456"/>
      <c r="BH8" s="670"/>
      <c r="BI8" s="577"/>
      <c r="BJ8" s="545"/>
      <c r="BK8" s="552"/>
      <c r="BL8" s="456"/>
      <c r="BM8" s="456"/>
      <c r="BN8" s="522"/>
      <c r="BO8" s="456"/>
      <c r="BP8" s="456"/>
      <c r="BQ8" s="522"/>
      <c r="BR8" s="456"/>
      <c r="BS8" s="456"/>
      <c r="BT8" s="522"/>
      <c r="BU8" s="456"/>
      <c r="BV8" s="456"/>
      <c r="BW8" s="670"/>
      <c r="BX8" s="577"/>
      <c r="BY8" s="545"/>
      <c r="BZ8" s="458"/>
      <c r="CA8" s="456"/>
      <c r="CB8" s="457"/>
      <c r="CC8" s="522"/>
      <c r="CD8" s="456"/>
      <c r="CE8" s="456"/>
      <c r="CF8" s="522"/>
      <c r="CG8" s="456"/>
      <c r="CH8" s="456"/>
      <c r="CI8" s="522"/>
      <c r="CJ8" s="456"/>
      <c r="CK8" s="456"/>
      <c r="CL8" s="670"/>
      <c r="CM8" s="577"/>
      <c r="CN8" s="545"/>
      <c r="CO8" s="458"/>
      <c r="CP8" s="456"/>
      <c r="CQ8" s="457"/>
      <c r="CR8" s="522"/>
      <c r="CS8" s="456"/>
      <c r="CT8" s="456"/>
      <c r="CU8" s="522"/>
      <c r="CV8" s="456"/>
      <c r="CW8" s="456"/>
      <c r="CX8" s="522"/>
      <c r="CY8" s="456"/>
      <c r="CZ8" s="456"/>
      <c r="DA8" s="527"/>
      <c r="DD8" s="15"/>
      <c r="DE8" s="16"/>
      <c r="DF8" s="16"/>
      <c r="DG8" s="16"/>
      <c r="DH8" s="17"/>
    </row>
    <row r="9" spans="1:112" s="8" customFormat="1" ht="15" customHeight="1">
      <c r="A9" s="532"/>
      <c r="B9" s="533" t="s">
        <v>351</v>
      </c>
      <c r="C9" s="455"/>
      <c r="D9" s="448"/>
      <c r="E9" s="448"/>
      <c r="F9" s="524"/>
      <c r="G9" s="448"/>
      <c r="H9" s="448"/>
      <c r="I9" s="524"/>
      <c r="J9" s="448"/>
      <c r="K9" s="448"/>
      <c r="L9" s="524"/>
      <c r="M9" s="448"/>
      <c r="N9" s="448"/>
      <c r="O9" s="671"/>
      <c r="P9" s="578"/>
      <c r="Q9" s="546"/>
      <c r="R9" s="553"/>
      <c r="S9" s="448"/>
      <c r="T9" s="448"/>
      <c r="U9" s="524"/>
      <c r="V9" s="448"/>
      <c r="W9" s="448"/>
      <c r="X9" s="524"/>
      <c r="Y9" s="448"/>
      <c r="Z9" s="448"/>
      <c r="AA9" s="524"/>
      <c r="AB9" s="448"/>
      <c r="AC9" s="448"/>
      <c r="AD9" s="671"/>
      <c r="AE9" s="578"/>
      <c r="AF9" s="546"/>
      <c r="AG9" s="455"/>
      <c r="AH9" s="448"/>
      <c r="AI9" s="449"/>
      <c r="AJ9" s="524"/>
      <c r="AK9" s="448"/>
      <c r="AL9" s="448"/>
      <c r="AM9" s="524"/>
      <c r="AN9" s="448"/>
      <c r="AO9" s="448"/>
      <c r="AP9" s="524"/>
      <c r="AQ9" s="448"/>
      <c r="AR9" s="448"/>
      <c r="AS9" s="671"/>
      <c r="AT9" s="578"/>
      <c r="AU9" s="546"/>
      <c r="AV9" s="455"/>
      <c r="AW9" s="448"/>
      <c r="AX9" s="448"/>
      <c r="AY9" s="524"/>
      <c r="AZ9" s="448"/>
      <c r="BA9" s="448"/>
      <c r="BB9" s="524"/>
      <c r="BC9" s="448"/>
      <c r="BD9" s="448"/>
      <c r="BE9" s="524"/>
      <c r="BF9" s="448"/>
      <c r="BG9" s="448"/>
      <c r="BH9" s="671"/>
      <c r="BI9" s="578"/>
      <c r="BJ9" s="546"/>
      <c r="BK9" s="553"/>
      <c r="BL9" s="448"/>
      <c r="BM9" s="448"/>
      <c r="BN9" s="524"/>
      <c r="BO9" s="448"/>
      <c r="BP9" s="448"/>
      <c r="BQ9" s="524"/>
      <c r="BR9" s="448"/>
      <c r="BS9" s="448"/>
      <c r="BT9" s="524"/>
      <c r="BU9" s="448"/>
      <c r="BV9" s="448"/>
      <c r="BW9" s="671"/>
      <c r="BX9" s="578"/>
      <c r="BY9" s="546"/>
      <c r="BZ9" s="455"/>
      <c r="CA9" s="448"/>
      <c r="CB9" s="449"/>
      <c r="CC9" s="524"/>
      <c r="CD9" s="448"/>
      <c r="CE9" s="448"/>
      <c r="CF9" s="524"/>
      <c r="CG9" s="448"/>
      <c r="CH9" s="448"/>
      <c r="CI9" s="524"/>
      <c r="CJ9" s="448"/>
      <c r="CK9" s="448"/>
      <c r="CL9" s="671"/>
      <c r="CM9" s="578"/>
      <c r="CN9" s="546"/>
      <c r="CO9" s="455"/>
      <c r="CP9" s="448"/>
      <c r="CQ9" s="449"/>
      <c r="CR9" s="524"/>
      <c r="CS9" s="448"/>
      <c r="CT9" s="448"/>
      <c r="CU9" s="524"/>
      <c r="CV9" s="448"/>
      <c r="CW9" s="448"/>
      <c r="CX9" s="524"/>
      <c r="CY9" s="448"/>
      <c r="CZ9" s="448"/>
      <c r="DA9" s="528"/>
      <c r="DD9" s="15"/>
      <c r="DE9" s="16"/>
      <c r="DF9" s="16"/>
      <c r="DG9" s="16"/>
      <c r="DH9" s="17"/>
    </row>
    <row r="10" spans="1:112" s="8" customFormat="1" ht="15" customHeight="1">
      <c r="A10" s="532"/>
      <c r="B10" s="533" t="s">
        <v>354</v>
      </c>
      <c r="C10" s="455"/>
      <c r="D10" s="448"/>
      <c r="E10" s="448"/>
      <c r="F10" s="524"/>
      <c r="G10" s="448"/>
      <c r="H10" s="448"/>
      <c r="I10" s="524"/>
      <c r="J10" s="448"/>
      <c r="K10" s="448"/>
      <c r="L10" s="524"/>
      <c r="M10" s="448"/>
      <c r="N10" s="448"/>
      <c r="O10" s="671"/>
      <c r="P10" s="578"/>
      <c r="Q10" s="546"/>
      <c r="R10" s="553"/>
      <c r="S10" s="448"/>
      <c r="T10" s="448"/>
      <c r="U10" s="524"/>
      <c r="V10" s="448"/>
      <c r="W10" s="448"/>
      <c r="X10" s="524"/>
      <c r="Y10" s="448"/>
      <c r="Z10" s="448"/>
      <c r="AA10" s="524"/>
      <c r="AB10" s="448"/>
      <c r="AC10" s="448"/>
      <c r="AD10" s="671"/>
      <c r="AE10" s="578"/>
      <c r="AF10" s="546"/>
      <c r="AG10" s="455"/>
      <c r="AH10" s="448"/>
      <c r="AI10" s="449"/>
      <c r="AJ10" s="524"/>
      <c r="AK10" s="448"/>
      <c r="AL10" s="448"/>
      <c r="AM10" s="524"/>
      <c r="AN10" s="448"/>
      <c r="AO10" s="448"/>
      <c r="AP10" s="524"/>
      <c r="AQ10" s="448"/>
      <c r="AR10" s="448"/>
      <c r="AS10" s="671"/>
      <c r="AT10" s="578"/>
      <c r="AU10" s="546"/>
      <c r="AV10" s="455"/>
      <c r="AW10" s="448"/>
      <c r="AX10" s="448"/>
      <c r="AY10" s="524"/>
      <c r="AZ10" s="448"/>
      <c r="BA10" s="448"/>
      <c r="BB10" s="524"/>
      <c r="BC10" s="448"/>
      <c r="BD10" s="448"/>
      <c r="BE10" s="524"/>
      <c r="BF10" s="448"/>
      <c r="BG10" s="448"/>
      <c r="BH10" s="671"/>
      <c r="BI10" s="578"/>
      <c r="BJ10" s="546"/>
      <c r="BK10" s="553"/>
      <c r="BL10" s="448"/>
      <c r="BM10" s="448"/>
      <c r="BN10" s="524"/>
      <c r="BO10" s="448"/>
      <c r="BP10" s="448"/>
      <c r="BQ10" s="524"/>
      <c r="BR10" s="448"/>
      <c r="BS10" s="448"/>
      <c r="BT10" s="524"/>
      <c r="BU10" s="448"/>
      <c r="BV10" s="448"/>
      <c r="BW10" s="671"/>
      <c r="BX10" s="578"/>
      <c r="BY10" s="546"/>
      <c r="BZ10" s="455"/>
      <c r="CA10" s="448"/>
      <c r="CB10" s="449"/>
      <c r="CC10" s="524"/>
      <c r="CD10" s="448"/>
      <c r="CE10" s="448"/>
      <c r="CF10" s="524"/>
      <c r="CG10" s="448"/>
      <c r="CH10" s="448"/>
      <c r="CI10" s="524"/>
      <c r="CJ10" s="448"/>
      <c r="CK10" s="448"/>
      <c r="CL10" s="671"/>
      <c r="CM10" s="578"/>
      <c r="CN10" s="546"/>
      <c r="CO10" s="455"/>
      <c r="CP10" s="448"/>
      <c r="CQ10" s="449"/>
      <c r="CR10" s="524"/>
      <c r="CS10" s="448"/>
      <c r="CT10" s="448"/>
      <c r="CU10" s="524"/>
      <c r="CV10" s="448"/>
      <c r="CW10" s="448"/>
      <c r="CX10" s="524"/>
      <c r="CY10" s="448"/>
      <c r="CZ10" s="448"/>
      <c r="DA10" s="528"/>
      <c r="DD10" s="15"/>
      <c r="DE10" s="16"/>
      <c r="DF10" s="16"/>
      <c r="DG10" s="16"/>
      <c r="DH10" s="17"/>
    </row>
    <row r="11" spans="1:112" s="8" customFormat="1" ht="15" customHeight="1">
      <c r="A11" s="532"/>
      <c r="B11" s="533" t="s">
        <v>387</v>
      </c>
      <c r="C11" s="455"/>
      <c r="D11" s="448"/>
      <c r="E11" s="448"/>
      <c r="F11" s="524"/>
      <c r="G11" s="448"/>
      <c r="H11" s="448"/>
      <c r="I11" s="524"/>
      <c r="J11" s="448"/>
      <c r="K11" s="448"/>
      <c r="L11" s="524"/>
      <c r="M11" s="448"/>
      <c r="N11" s="448"/>
      <c r="O11" s="671"/>
      <c r="P11" s="578"/>
      <c r="Q11" s="546"/>
      <c r="R11" s="553"/>
      <c r="S11" s="448"/>
      <c r="T11" s="448"/>
      <c r="U11" s="524"/>
      <c r="V11" s="448"/>
      <c r="W11" s="448"/>
      <c r="X11" s="524"/>
      <c r="Y11" s="448"/>
      <c r="Z11" s="448"/>
      <c r="AA11" s="524"/>
      <c r="AB11" s="448"/>
      <c r="AC11" s="448"/>
      <c r="AD11" s="671"/>
      <c r="AE11" s="578"/>
      <c r="AF11" s="546"/>
      <c r="AG11" s="455"/>
      <c r="AH11" s="448"/>
      <c r="AI11" s="449"/>
      <c r="AJ11" s="524"/>
      <c r="AK11" s="448"/>
      <c r="AL11" s="448"/>
      <c r="AM11" s="524"/>
      <c r="AN11" s="448"/>
      <c r="AO11" s="448"/>
      <c r="AP11" s="524"/>
      <c r="AQ11" s="448"/>
      <c r="AR11" s="448"/>
      <c r="AS11" s="671"/>
      <c r="AT11" s="578"/>
      <c r="AU11" s="546"/>
      <c r="AV11" s="455"/>
      <c r="AW11" s="448"/>
      <c r="AX11" s="448"/>
      <c r="AY11" s="524"/>
      <c r="AZ11" s="448"/>
      <c r="BA11" s="448"/>
      <c r="BB11" s="524"/>
      <c r="BC11" s="448"/>
      <c r="BD11" s="448"/>
      <c r="BE11" s="524"/>
      <c r="BF11" s="448"/>
      <c r="BG11" s="448"/>
      <c r="BH11" s="671"/>
      <c r="BI11" s="578"/>
      <c r="BJ11" s="546"/>
      <c r="BK11" s="553"/>
      <c r="BL11" s="448"/>
      <c r="BM11" s="448"/>
      <c r="BN11" s="524"/>
      <c r="BO11" s="448"/>
      <c r="BP11" s="448"/>
      <c r="BQ11" s="524"/>
      <c r="BR11" s="448"/>
      <c r="BS11" s="448"/>
      <c r="BT11" s="524"/>
      <c r="BU11" s="448"/>
      <c r="BV11" s="448"/>
      <c r="BW11" s="671"/>
      <c r="BX11" s="578"/>
      <c r="BY11" s="546"/>
      <c r="BZ11" s="455"/>
      <c r="CA11" s="448"/>
      <c r="CB11" s="449"/>
      <c r="CC11" s="524"/>
      <c r="CD11" s="448"/>
      <c r="CE11" s="448"/>
      <c r="CF11" s="524"/>
      <c r="CG11" s="448"/>
      <c r="CH11" s="448"/>
      <c r="CI11" s="524"/>
      <c r="CJ11" s="448"/>
      <c r="CK11" s="448"/>
      <c r="CL11" s="671"/>
      <c r="CM11" s="578"/>
      <c r="CN11" s="546"/>
      <c r="CO11" s="455"/>
      <c r="CP11" s="448"/>
      <c r="CQ11" s="449"/>
      <c r="CR11" s="524"/>
      <c r="CS11" s="448"/>
      <c r="CT11" s="448"/>
      <c r="CU11" s="524"/>
      <c r="CV11" s="448"/>
      <c r="CW11" s="448"/>
      <c r="CX11" s="524"/>
      <c r="CY11" s="448"/>
      <c r="CZ11" s="448"/>
      <c r="DA11" s="528"/>
      <c r="DD11" s="15"/>
      <c r="DE11" s="16"/>
      <c r="DF11" s="16"/>
      <c r="DG11" s="16"/>
      <c r="DH11" s="17"/>
    </row>
    <row r="12" spans="1:112" s="8" customFormat="1" ht="15" customHeight="1" thickBot="1">
      <c r="A12" s="534"/>
      <c r="B12" s="535" t="s">
        <v>388</v>
      </c>
      <c r="C12" s="530"/>
      <c r="D12" s="555"/>
      <c r="E12" s="555"/>
      <c r="F12" s="529"/>
      <c r="G12" s="453"/>
      <c r="H12" s="453"/>
      <c r="I12" s="529"/>
      <c r="J12" s="453"/>
      <c r="K12" s="453"/>
      <c r="L12" s="529"/>
      <c r="M12" s="453"/>
      <c r="N12" s="453"/>
      <c r="O12" s="672"/>
      <c r="P12" s="579"/>
      <c r="Q12" s="547"/>
      <c r="R12" s="554"/>
      <c r="S12" s="555"/>
      <c r="T12" s="555"/>
      <c r="U12" s="529"/>
      <c r="V12" s="453"/>
      <c r="W12" s="453"/>
      <c r="X12" s="529"/>
      <c r="Y12" s="453"/>
      <c r="Z12" s="453"/>
      <c r="AA12" s="529"/>
      <c r="AB12" s="453"/>
      <c r="AC12" s="453"/>
      <c r="AD12" s="672"/>
      <c r="AE12" s="579"/>
      <c r="AF12" s="547"/>
      <c r="AG12" s="530"/>
      <c r="AH12" s="555"/>
      <c r="AI12" s="549"/>
      <c r="AJ12" s="529"/>
      <c r="AK12" s="453"/>
      <c r="AL12" s="453"/>
      <c r="AM12" s="529"/>
      <c r="AN12" s="453"/>
      <c r="AO12" s="453"/>
      <c r="AP12" s="529"/>
      <c r="AQ12" s="453"/>
      <c r="AR12" s="453"/>
      <c r="AS12" s="672"/>
      <c r="AT12" s="579"/>
      <c r="AU12" s="547"/>
      <c r="AV12" s="530"/>
      <c r="AW12" s="555"/>
      <c r="AX12" s="555"/>
      <c r="AY12" s="529"/>
      <c r="AZ12" s="453"/>
      <c r="BA12" s="453"/>
      <c r="BB12" s="529"/>
      <c r="BC12" s="453"/>
      <c r="BD12" s="453"/>
      <c r="BE12" s="529"/>
      <c r="BF12" s="453"/>
      <c r="BG12" s="453"/>
      <c r="BH12" s="672"/>
      <c r="BI12" s="579"/>
      <c r="BJ12" s="547"/>
      <c r="BK12" s="554"/>
      <c r="BL12" s="555"/>
      <c r="BM12" s="555"/>
      <c r="BN12" s="529"/>
      <c r="BO12" s="453"/>
      <c r="BP12" s="453"/>
      <c r="BQ12" s="529"/>
      <c r="BR12" s="453"/>
      <c r="BS12" s="453"/>
      <c r="BT12" s="529"/>
      <c r="BU12" s="453"/>
      <c r="BV12" s="453"/>
      <c r="BW12" s="672"/>
      <c r="BX12" s="579"/>
      <c r="BY12" s="547"/>
      <c r="BZ12" s="530"/>
      <c r="CA12" s="555"/>
      <c r="CB12" s="549"/>
      <c r="CC12" s="529"/>
      <c r="CD12" s="453"/>
      <c r="CE12" s="453"/>
      <c r="CF12" s="529"/>
      <c r="CG12" s="453"/>
      <c r="CH12" s="453"/>
      <c r="CI12" s="529"/>
      <c r="CJ12" s="453"/>
      <c r="CK12" s="453"/>
      <c r="CL12" s="672"/>
      <c r="CM12" s="579"/>
      <c r="CN12" s="547"/>
      <c r="CO12" s="530"/>
      <c r="CP12" s="555"/>
      <c r="CQ12" s="549"/>
      <c r="CR12" s="529"/>
      <c r="CS12" s="453"/>
      <c r="CT12" s="453"/>
      <c r="CU12" s="529"/>
      <c r="CV12" s="453"/>
      <c r="CW12" s="453"/>
      <c r="CX12" s="529"/>
      <c r="CY12" s="453"/>
      <c r="CZ12" s="453"/>
      <c r="DA12" s="531"/>
      <c r="DD12" s="22" t="s">
        <v>11</v>
      </c>
      <c r="DE12" s="23"/>
      <c r="DF12" s="23"/>
      <c r="DG12" s="23"/>
      <c r="DH12" s="24"/>
    </row>
    <row r="13" spans="1:112" s="10" customFormat="1" ht="32.1" customHeight="1" thickBot="1">
      <c r="A13" s="25" t="s">
        <v>12</v>
      </c>
      <c r="B13" s="26" t="s">
        <v>13</v>
      </c>
      <c r="C13" s="27">
        <v>1</v>
      </c>
      <c r="D13" s="137"/>
      <c r="E13" s="137"/>
      <c r="F13" s="28">
        <v>2</v>
      </c>
      <c r="G13" s="521"/>
      <c r="H13" s="521"/>
      <c r="I13" s="28">
        <v>3</v>
      </c>
      <c r="J13" s="521"/>
      <c r="K13" s="521"/>
      <c r="L13" s="28">
        <v>4</v>
      </c>
      <c r="M13" s="538"/>
      <c r="N13" s="538"/>
      <c r="O13" s="30">
        <v>5</v>
      </c>
      <c r="P13" s="550"/>
      <c r="Q13" s="542"/>
      <c r="R13" s="27">
        <v>6</v>
      </c>
      <c r="S13" s="550"/>
      <c r="T13" s="550"/>
      <c r="U13" s="28">
        <v>7</v>
      </c>
      <c r="V13" s="521"/>
      <c r="W13" s="521"/>
      <c r="X13" s="28">
        <v>8</v>
      </c>
      <c r="Y13" s="521"/>
      <c r="Z13" s="521"/>
      <c r="AA13" s="28">
        <v>9</v>
      </c>
      <c r="AB13" s="538"/>
      <c r="AC13" s="521"/>
      <c r="AD13" s="30">
        <v>10</v>
      </c>
      <c r="AE13" s="550"/>
      <c r="AF13" s="559"/>
      <c r="AG13" s="27">
        <v>11</v>
      </c>
      <c r="AH13" s="550"/>
      <c r="AI13" s="550"/>
      <c r="AJ13" s="28">
        <v>12</v>
      </c>
      <c r="AK13" s="521"/>
      <c r="AL13" s="521"/>
      <c r="AM13" s="28">
        <v>13</v>
      </c>
      <c r="AN13" s="521"/>
      <c r="AO13" s="521"/>
      <c r="AP13" s="28">
        <v>14</v>
      </c>
      <c r="AQ13" s="521"/>
      <c r="AR13" s="521"/>
      <c r="AS13" s="30">
        <v>15</v>
      </c>
      <c r="AT13" s="550"/>
      <c r="AU13" s="559"/>
      <c r="AV13" s="27">
        <v>16</v>
      </c>
      <c r="AW13" s="137"/>
      <c r="AX13" s="137"/>
      <c r="AY13" s="28">
        <v>17</v>
      </c>
      <c r="AZ13" s="521"/>
      <c r="BA13" s="521"/>
      <c r="BB13" s="28">
        <v>18</v>
      </c>
      <c r="BC13" s="521"/>
      <c r="BD13" s="521"/>
      <c r="BE13" s="28">
        <v>19</v>
      </c>
      <c r="BF13" s="538"/>
      <c r="BG13" s="538"/>
      <c r="BH13" s="30">
        <v>20</v>
      </c>
      <c r="BI13" s="550"/>
      <c r="BJ13" s="542"/>
      <c r="BK13" s="27">
        <v>21</v>
      </c>
      <c r="BL13" s="550"/>
      <c r="BM13" s="550"/>
      <c r="BN13" s="28">
        <v>22</v>
      </c>
      <c r="BO13" s="521"/>
      <c r="BP13" s="521"/>
      <c r="BQ13" s="28">
        <v>23</v>
      </c>
      <c r="BR13" s="521"/>
      <c r="BS13" s="521"/>
      <c r="BT13" s="28">
        <v>24</v>
      </c>
      <c r="BU13" s="538"/>
      <c r="BV13" s="521"/>
      <c r="BW13" s="30">
        <v>25</v>
      </c>
      <c r="BX13" s="550"/>
      <c r="BY13" s="559"/>
      <c r="BZ13" s="27">
        <v>26</v>
      </c>
      <c r="CA13" s="550"/>
      <c r="CB13" s="550"/>
      <c r="CC13" s="28">
        <v>27</v>
      </c>
      <c r="CD13" s="521"/>
      <c r="CE13" s="521"/>
      <c r="CF13" s="28">
        <v>28</v>
      </c>
      <c r="CG13" s="521"/>
      <c r="CH13" s="521"/>
      <c r="CI13" s="28">
        <v>29</v>
      </c>
      <c r="CJ13" s="521"/>
      <c r="CK13" s="521"/>
      <c r="CL13" s="30">
        <v>30</v>
      </c>
      <c r="CM13" s="550"/>
      <c r="CN13" s="559"/>
      <c r="CO13" s="27">
        <v>31</v>
      </c>
      <c r="CP13" s="550"/>
      <c r="CQ13" s="550"/>
      <c r="CR13" s="28">
        <v>32</v>
      </c>
      <c r="CS13" s="521"/>
      <c r="CT13" s="521"/>
      <c r="CU13" s="28">
        <v>33</v>
      </c>
      <c r="CV13" s="521"/>
      <c r="CW13" s="521"/>
      <c r="CX13" s="28">
        <v>34</v>
      </c>
      <c r="CY13" s="521"/>
      <c r="CZ13" s="521"/>
      <c r="DA13" s="562">
        <v>35</v>
      </c>
      <c r="DD13" s="31" t="s">
        <v>14</v>
      </c>
      <c r="DE13" s="32" t="s">
        <v>15</v>
      </c>
      <c r="DF13" s="33" t="s">
        <v>16</v>
      </c>
      <c r="DG13" s="34" t="s">
        <v>17</v>
      </c>
      <c r="DH13" s="35" t="s">
        <v>18</v>
      </c>
    </row>
    <row r="14" spans="1:112" s="37" customFormat="1" ht="38.25">
      <c r="A14" s="45" t="s">
        <v>19</v>
      </c>
      <c r="B14" s="136" t="s">
        <v>402</v>
      </c>
      <c r="C14" s="515"/>
      <c r="D14" s="494"/>
      <c r="E14" s="494"/>
      <c r="F14" s="516"/>
      <c r="G14" s="494"/>
      <c r="H14" s="494"/>
      <c r="I14" s="516"/>
      <c r="J14" s="494"/>
      <c r="K14" s="494"/>
      <c r="L14" s="516"/>
      <c r="M14" s="494"/>
      <c r="N14" s="494"/>
      <c r="O14" s="673"/>
      <c r="P14" s="494"/>
      <c r="Q14" s="214"/>
      <c r="R14" s="515"/>
      <c r="S14" s="494"/>
      <c r="T14" s="494"/>
      <c r="U14" s="516"/>
      <c r="V14" s="494"/>
      <c r="W14" s="494"/>
      <c r="X14" s="516"/>
      <c r="Y14" s="494"/>
      <c r="Z14" s="494"/>
      <c r="AA14" s="516"/>
      <c r="AB14" s="494"/>
      <c r="AC14" s="494"/>
      <c r="AD14" s="673"/>
      <c r="AE14" s="494"/>
      <c r="AF14" s="585"/>
      <c r="AG14" s="515"/>
      <c r="AH14" s="494"/>
      <c r="AI14" s="494"/>
      <c r="AJ14" s="516"/>
      <c r="AK14" s="494"/>
      <c r="AL14" s="494"/>
      <c r="AM14" s="516"/>
      <c r="AN14" s="494"/>
      <c r="AO14" s="494"/>
      <c r="AP14" s="516"/>
      <c r="AQ14" s="494"/>
      <c r="AR14" s="494"/>
      <c r="AS14" s="673"/>
      <c r="AT14" s="494"/>
      <c r="AU14" s="494"/>
      <c r="AV14" s="515"/>
      <c r="AW14" s="494"/>
      <c r="AX14" s="494"/>
      <c r="AY14" s="516"/>
      <c r="AZ14" s="494"/>
      <c r="BA14" s="494"/>
      <c r="BB14" s="516"/>
      <c r="BC14" s="494"/>
      <c r="BD14" s="494"/>
      <c r="BE14" s="516"/>
      <c r="BF14" s="494"/>
      <c r="BG14" s="494"/>
      <c r="BH14" s="673"/>
      <c r="BI14" s="494"/>
      <c r="BJ14" s="214"/>
      <c r="BK14" s="515"/>
      <c r="BL14" s="494"/>
      <c r="BM14" s="494"/>
      <c r="BN14" s="516"/>
      <c r="BO14" s="494"/>
      <c r="BP14" s="494"/>
      <c r="BQ14" s="516"/>
      <c r="BR14" s="494"/>
      <c r="BS14" s="494"/>
      <c r="BT14" s="516"/>
      <c r="BU14" s="494"/>
      <c r="BV14" s="494"/>
      <c r="BW14" s="673"/>
      <c r="BX14" s="494"/>
      <c r="BY14" s="585"/>
      <c r="BZ14" s="515"/>
      <c r="CA14" s="494"/>
      <c r="CB14" s="494"/>
      <c r="CC14" s="516"/>
      <c r="CD14" s="494"/>
      <c r="CE14" s="494"/>
      <c r="CF14" s="516"/>
      <c r="CG14" s="494"/>
      <c r="CH14" s="494"/>
      <c r="CI14" s="516"/>
      <c r="CJ14" s="494"/>
      <c r="CK14" s="494"/>
      <c r="CL14" s="673"/>
      <c r="CM14" s="494"/>
      <c r="CN14" s="494"/>
      <c r="CO14" s="515"/>
      <c r="CP14" s="494"/>
      <c r="CQ14" s="494"/>
      <c r="CR14" s="516"/>
      <c r="CS14" s="494"/>
      <c r="CT14" s="494"/>
      <c r="CU14" s="516"/>
      <c r="CV14" s="494"/>
      <c r="CW14" s="494"/>
      <c r="CX14" s="516"/>
      <c r="CY14" s="494"/>
      <c r="CZ14" s="494"/>
      <c r="DA14" s="563"/>
      <c r="DD14" s="47">
        <f>COUNTIF(C14:DA14,"=Met")</f>
        <v>0</v>
      </c>
      <c r="DE14" s="48">
        <f>IF(SUM(DD14,DF14)=0,0,DD14/SUM(DD14,DF14))</f>
        <v>0</v>
      </c>
      <c r="DF14" s="42">
        <f>COUNTIF(C14:DA14,"=Not Met")</f>
        <v>0</v>
      </c>
      <c r="DG14" s="48">
        <f t="shared" ref="DG14" si="0">IF(SUM(DD14,DF14)=0,0,DF14/SUM(DD14,DF14))</f>
        <v>0</v>
      </c>
      <c r="DH14" s="49">
        <f>COUNTIF(C14:DA14,"=N/A")</f>
        <v>0</v>
      </c>
    </row>
    <row r="15" spans="1:112" s="37" customFormat="1">
      <c r="A15" s="459"/>
      <c r="B15" s="136" t="s">
        <v>355</v>
      </c>
      <c r="C15" s="517"/>
      <c r="D15" s="495"/>
      <c r="E15" s="495"/>
      <c r="F15" s="470"/>
      <c r="G15" s="495"/>
      <c r="H15" s="495"/>
      <c r="I15" s="470"/>
      <c r="J15" s="495"/>
      <c r="K15" s="495"/>
      <c r="L15" s="470"/>
      <c r="M15" s="495"/>
      <c r="N15" s="495"/>
      <c r="O15" s="674"/>
      <c r="P15" s="495"/>
      <c r="Q15" s="584"/>
      <c r="R15" s="469"/>
      <c r="S15" s="495"/>
      <c r="T15" s="495"/>
      <c r="U15" s="470"/>
      <c r="V15" s="495"/>
      <c r="W15" s="495"/>
      <c r="X15" s="470"/>
      <c r="Y15" s="495"/>
      <c r="Z15" s="495"/>
      <c r="AA15" s="470"/>
      <c r="AB15" s="495"/>
      <c r="AC15" s="495"/>
      <c r="AD15" s="674"/>
      <c r="AE15" s="495"/>
      <c r="AF15" s="586"/>
      <c r="AG15" s="469"/>
      <c r="AH15" s="495"/>
      <c r="AI15" s="495"/>
      <c r="AJ15" s="470"/>
      <c r="AK15" s="495"/>
      <c r="AL15" s="495"/>
      <c r="AM15" s="470"/>
      <c r="AN15" s="495"/>
      <c r="AO15" s="495"/>
      <c r="AP15" s="470"/>
      <c r="AQ15" s="495"/>
      <c r="AR15" s="495"/>
      <c r="AS15" s="674"/>
      <c r="AT15" s="495"/>
      <c r="AU15" s="495"/>
      <c r="AV15" s="517"/>
      <c r="AW15" s="495"/>
      <c r="AX15" s="495"/>
      <c r="AY15" s="470"/>
      <c r="AZ15" s="495"/>
      <c r="BA15" s="495"/>
      <c r="BB15" s="470"/>
      <c r="BC15" s="495"/>
      <c r="BD15" s="495"/>
      <c r="BE15" s="470"/>
      <c r="BF15" s="495"/>
      <c r="BG15" s="495"/>
      <c r="BH15" s="674"/>
      <c r="BI15" s="495"/>
      <c r="BJ15" s="584"/>
      <c r="BK15" s="469"/>
      <c r="BL15" s="495"/>
      <c r="BM15" s="495"/>
      <c r="BN15" s="470"/>
      <c r="BO15" s="495"/>
      <c r="BP15" s="495"/>
      <c r="BQ15" s="470"/>
      <c r="BR15" s="495"/>
      <c r="BS15" s="495"/>
      <c r="BT15" s="470"/>
      <c r="BU15" s="495"/>
      <c r="BV15" s="495"/>
      <c r="BW15" s="674"/>
      <c r="BX15" s="495"/>
      <c r="BY15" s="586"/>
      <c r="BZ15" s="469"/>
      <c r="CA15" s="495"/>
      <c r="CB15" s="495"/>
      <c r="CC15" s="470"/>
      <c r="CD15" s="495"/>
      <c r="CE15" s="495"/>
      <c r="CF15" s="470"/>
      <c r="CG15" s="495"/>
      <c r="CH15" s="495"/>
      <c r="CI15" s="470"/>
      <c r="CJ15" s="495"/>
      <c r="CK15" s="495"/>
      <c r="CL15" s="674"/>
      <c r="CM15" s="495"/>
      <c r="CN15" s="495"/>
      <c r="CO15" s="469"/>
      <c r="CP15" s="495"/>
      <c r="CQ15" s="495"/>
      <c r="CR15" s="470"/>
      <c r="CS15" s="495"/>
      <c r="CT15" s="495"/>
      <c r="CU15" s="470"/>
      <c r="CV15" s="495"/>
      <c r="CW15" s="495"/>
      <c r="CX15" s="470"/>
      <c r="CY15" s="495"/>
      <c r="CZ15" s="495"/>
      <c r="DA15" s="564"/>
      <c r="DD15" s="219"/>
      <c r="DE15" s="220"/>
      <c r="DF15" s="221"/>
      <c r="DG15" s="220"/>
      <c r="DH15" s="222"/>
    </row>
    <row r="16" spans="1:112" s="37" customFormat="1" ht="25.5">
      <c r="A16" s="459"/>
      <c r="B16" s="136" t="s">
        <v>356</v>
      </c>
      <c r="C16" s="36"/>
      <c r="D16" s="326"/>
      <c r="E16" s="326"/>
      <c r="F16" s="50"/>
      <c r="G16" s="326"/>
      <c r="H16" s="326"/>
      <c r="I16" s="50"/>
      <c r="J16" s="326"/>
      <c r="K16" s="326"/>
      <c r="L16" s="50"/>
      <c r="M16" s="326"/>
      <c r="N16" s="326"/>
      <c r="O16" s="218"/>
      <c r="P16" s="326"/>
      <c r="Q16" s="217"/>
      <c r="R16" s="36"/>
      <c r="S16" s="326"/>
      <c r="T16" s="326"/>
      <c r="U16" s="50"/>
      <c r="V16" s="326"/>
      <c r="W16" s="326"/>
      <c r="X16" s="50"/>
      <c r="Y16" s="326"/>
      <c r="Z16" s="326"/>
      <c r="AA16" s="50"/>
      <c r="AB16" s="326"/>
      <c r="AC16" s="326"/>
      <c r="AD16" s="218"/>
      <c r="AE16" s="326"/>
      <c r="AF16" s="587"/>
      <c r="AG16" s="36"/>
      <c r="AH16" s="326"/>
      <c r="AI16" s="326"/>
      <c r="AJ16" s="50"/>
      <c r="AK16" s="326"/>
      <c r="AL16" s="326"/>
      <c r="AM16" s="50"/>
      <c r="AN16" s="326"/>
      <c r="AO16" s="326"/>
      <c r="AP16" s="50"/>
      <c r="AQ16" s="326"/>
      <c r="AR16" s="326"/>
      <c r="AS16" s="218"/>
      <c r="AT16" s="326"/>
      <c r="AU16" s="326"/>
      <c r="AV16" s="36"/>
      <c r="AW16" s="326"/>
      <c r="AX16" s="326"/>
      <c r="AY16" s="50"/>
      <c r="AZ16" s="326"/>
      <c r="BA16" s="326"/>
      <c r="BB16" s="50"/>
      <c r="BC16" s="326"/>
      <c r="BD16" s="326"/>
      <c r="BE16" s="50"/>
      <c r="BF16" s="326"/>
      <c r="BG16" s="326"/>
      <c r="BH16" s="218"/>
      <c r="BI16" s="326"/>
      <c r="BJ16" s="217"/>
      <c r="BK16" s="36"/>
      <c r="BL16" s="326"/>
      <c r="BM16" s="326"/>
      <c r="BN16" s="50"/>
      <c r="BO16" s="326"/>
      <c r="BP16" s="326"/>
      <c r="BQ16" s="50"/>
      <c r="BR16" s="326"/>
      <c r="BS16" s="326"/>
      <c r="BT16" s="50"/>
      <c r="BU16" s="326"/>
      <c r="BV16" s="326"/>
      <c r="BW16" s="218"/>
      <c r="BX16" s="326"/>
      <c r="BY16" s="587"/>
      <c r="BZ16" s="36"/>
      <c r="CA16" s="326"/>
      <c r="CB16" s="326"/>
      <c r="CC16" s="50"/>
      <c r="CD16" s="326"/>
      <c r="CE16" s="326"/>
      <c r="CF16" s="50"/>
      <c r="CG16" s="326"/>
      <c r="CH16" s="326"/>
      <c r="CI16" s="50"/>
      <c r="CJ16" s="326"/>
      <c r="CK16" s="326"/>
      <c r="CL16" s="218"/>
      <c r="CM16" s="326"/>
      <c r="CN16" s="326"/>
      <c r="CO16" s="36"/>
      <c r="CP16" s="326"/>
      <c r="CQ16" s="326"/>
      <c r="CR16" s="50"/>
      <c r="CS16" s="326"/>
      <c r="CT16" s="326"/>
      <c r="CU16" s="50"/>
      <c r="CV16" s="326"/>
      <c r="CW16" s="326"/>
      <c r="CX16" s="50"/>
      <c r="CY16" s="326"/>
      <c r="CZ16" s="326"/>
      <c r="DA16" s="325"/>
      <c r="DD16" s="219"/>
      <c r="DE16" s="220"/>
      <c r="DF16" s="221"/>
      <c r="DG16" s="220"/>
      <c r="DH16" s="222"/>
    </row>
    <row r="17" spans="1:112" s="37" customFormat="1">
      <c r="A17" s="460"/>
      <c r="B17" s="461" t="s">
        <v>358</v>
      </c>
      <c r="C17" s="510"/>
      <c r="D17" s="496"/>
      <c r="E17" s="496"/>
      <c r="F17" s="513"/>
      <c r="G17" s="496"/>
      <c r="H17" s="496"/>
      <c r="I17" s="513"/>
      <c r="J17" s="496"/>
      <c r="K17" s="496"/>
      <c r="L17" s="513"/>
      <c r="M17" s="496"/>
      <c r="N17" s="496"/>
      <c r="O17" s="514"/>
      <c r="P17" s="496"/>
      <c r="Q17" s="465"/>
      <c r="R17" s="510"/>
      <c r="S17" s="496"/>
      <c r="T17" s="496"/>
      <c r="U17" s="513"/>
      <c r="V17" s="496"/>
      <c r="W17" s="496"/>
      <c r="X17" s="513"/>
      <c r="Y17" s="496"/>
      <c r="Z17" s="496"/>
      <c r="AA17" s="513"/>
      <c r="AB17" s="496"/>
      <c r="AC17" s="496"/>
      <c r="AD17" s="514"/>
      <c r="AE17" s="496"/>
      <c r="AF17" s="571"/>
      <c r="AG17" s="510"/>
      <c r="AH17" s="496"/>
      <c r="AI17" s="496"/>
      <c r="AJ17" s="513"/>
      <c r="AK17" s="496"/>
      <c r="AL17" s="496"/>
      <c r="AM17" s="513"/>
      <c r="AN17" s="496"/>
      <c r="AO17" s="496"/>
      <c r="AP17" s="513"/>
      <c r="AQ17" s="496"/>
      <c r="AR17" s="496"/>
      <c r="AS17" s="514"/>
      <c r="AT17" s="496"/>
      <c r="AU17" s="496"/>
      <c r="AV17" s="510"/>
      <c r="AW17" s="496"/>
      <c r="AX17" s="496"/>
      <c r="AY17" s="513"/>
      <c r="AZ17" s="496"/>
      <c r="BA17" s="496"/>
      <c r="BB17" s="513"/>
      <c r="BC17" s="496"/>
      <c r="BD17" s="496"/>
      <c r="BE17" s="513"/>
      <c r="BF17" s="496"/>
      <c r="BG17" s="496"/>
      <c r="BH17" s="514"/>
      <c r="BI17" s="496"/>
      <c r="BJ17" s="465"/>
      <c r="BK17" s="510"/>
      <c r="BL17" s="496"/>
      <c r="BM17" s="496"/>
      <c r="BN17" s="513"/>
      <c r="BO17" s="496"/>
      <c r="BP17" s="496"/>
      <c r="BQ17" s="513"/>
      <c r="BR17" s="496"/>
      <c r="BS17" s="496"/>
      <c r="BT17" s="513"/>
      <c r="BU17" s="496"/>
      <c r="BV17" s="496"/>
      <c r="BW17" s="514"/>
      <c r="BX17" s="496"/>
      <c r="BY17" s="571"/>
      <c r="BZ17" s="510"/>
      <c r="CA17" s="496"/>
      <c r="CB17" s="496"/>
      <c r="CC17" s="513"/>
      <c r="CD17" s="496"/>
      <c r="CE17" s="496"/>
      <c r="CF17" s="513"/>
      <c r="CG17" s="496"/>
      <c r="CH17" s="496"/>
      <c r="CI17" s="513"/>
      <c r="CJ17" s="496"/>
      <c r="CK17" s="496"/>
      <c r="CL17" s="514"/>
      <c r="CM17" s="496"/>
      <c r="CN17" s="496"/>
      <c r="CO17" s="510"/>
      <c r="CP17" s="496"/>
      <c r="CQ17" s="496"/>
      <c r="CR17" s="513"/>
      <c r="CS17" s="496"/>
      <c r="CT17" s="496"/>
      <c r="CU17" s="513"/>
      <c r="CV17" s="496"/>
      <c r="CW17" s="496"/>
      <c r="CX17" s="513"/>
      <c r="CY17" s="496"/>
      <c r="CZ17" s="496"/>
      <c r="DA17" s="565"/>
      <c r="DD17" s="219"/>
      <c r="DE17" s="220"/>
      <c r="DF17" s="221"/>
      <c r="DG17" s="220"/>
      <c r="DH17" s="222"/>
    </row>
    <row r="18" spans="1:112" s="37" customFormat="1" ht="25.5">
      <c r="A18" s="181" t="s">
        <v>20</v>
      </c>
      <c r="B18" s="136" t="s">
        <v>357</v>
      </c>
      <c r="C18" s="36"/>
      <c r="D18" s="326"/>
      <c r="E18" s="326"/>
      <c r="F18" s="50"/>
      <c r="G18" s="326"/>
      <c r="H18" s="326"/>
      <c r="I18" s="50"/>
      <c r="J18" s="326"/>
      <c r="K18" s="326"/>
      <c r="L18" s="50"/>
      <c r="M18" s="326"/>
      <c r="N18" s="326"/>
      <c r="O18" s="218"/>
      <c r="P18" s="326"/>
      <c r="Q18" s="217"/>
      <c r="R18" s="36"/>
      <c r="S18" s="326"/>
      <c r="T18" s="326"/>
      <c r="U18" s="50"/>
      <c r="V18" s="326"/>
      <c r="W18" s="326"/>
      <c r="X18" s="50"/>
      <c r="Y18" s="326"/>
      <c r="Z18" s="326"/>
      <c r="AA18" s="50"/>
      <c r="AB18" s="326"/>
      <c r="AC18" s="326"/>
      <c r="AD18" s="218"/>
      <c r="AE18" s="326"/>
      <c r="AF18" s="587"/>
      <c r="AG18" s="36"/>
      <c r="AH18" s="326"/>
      <c r="AI18" s="326"/>
      <c r="AJ18" s="50"/>
      <c r="AK18" s="326"/>
      <c r="AL18" s="326"/>
      <c r="AM18" s="50"/>
      <c r="AN18" s="326"/>
      <c r="AO18" s="326"/>
      <c r="AP18" s="50"/>
      <c r="AQ18" s="326"/>
      <c r="AR18" s="326"/>
      <c r="AS18" s="218"/>
      <c r="AT18" s="326"/>
      <c r="AU18" s="326"/>
      <c r="AV18" s="36"/>
      <c r="AW18" s="326"/>
      <c r="AX18" s="326"/>
      <c r="AY18" s="50"/>
      <c r="AZ18" s="326"/>
      <c r="BA18" s="326"/>
      <c r="BB18" s="50"/>
      <c r="BC18" s="326"/>
      <c r="BD18" s="326"/>
      <c r="BE18" s="50"/>
      <c r="BF18" s="326"/>
      <c r="BG18" s="326"/>
      <c r="BH18" s="218"/>
      <c r="BI18" s="326"/>
      <c r="BJ18" s="217"/>
      <c r="BK18" s="36"/>
      <c r="BL18" s="326"/>
      <c r="BM18" s="326"/>
      <c r="BN18" s="50"/>
      <c r="BO18" s="326"/>
      <c r="BP18" s="326"/>
      <c r="BQ18" s="50"/>
      <c r="BR18" s="326"/>
      <c r="BS18" s="326"/>
      <c r="BT18" s="50"/>
      <c r="BU18" s="326"/>
      <c r="BV18" s="326"/>
      <c r="BW18" s="218"/>
      <c r="BX18" s="326"/>
      <c r="BY18" s="587"/>
      <c r="BZ18" s="36"/>
      <c r="CA18" s="326"/>
      <c r="CB18" s="326"/>
      <c r="CC18" s="50"/>
      <c r="CD18" s="326"/>
      <c r="CE18" s="326"/>
      <c r="CF18" s="50"/>
      <c r="CG18" s="326"/>
      <c r="CH18" s="326"/>
      <c r="CI18" s="50"/>
      <c r="CJ18" s="326"/>
      <c r="CK18" s="326"/>
      <c r="CL18" s="218"/>
      <c r="CM18" s="326"/>
      <c r="CN18" s="326"/>
      <c r="CO18" s="36"/>
      <c r="CP18" s="326"/>
      <c r="CQ18" s="326"/>
      <c r="CR18" s="50"/>
      <c r="CS18" s="326"/>
      <c r="CT18" s="326"/>
      <c r="CU18" s="50"/>
      <c r="CV18" s="326"/>
      <c r="CW18" s="326"/>
      <c r="CX18" s="50"/>
      <c r="CY18" s="326"/>
      <c r="CZ18" s="326"/>
      <c r="DA18" s="325"/>
      <c r="DD18" s="219"/>
      <c r="DE18" s="220"/>
      <c r="DF18" s="221"/>
      <c r="DG18" s="220"/>
      <c r="DH18" s="222"/>
    </row>
    <row r="19" spans="1:112" s="37" customFormat="1">
      <c r="A19" s="181"/>
      <c r="B19" s="136" t="s">
        <v>359</v>
      </c>
      <c r="C19" s="517"/>
      <c r="D19" s="495"/>
      <c r="E19" s="495"/>
      <c r="F19" s="470"/>
      <c r="G19" s="495"/>
      <c r="H19" s="495"/>
      <c r="I19" s="470"/>
      <c r="J19" s="495"/>
      <c r="K19" s="495"/>
      <c r="L19" s="470"/>
      <c r="M19" s="495"/>
      <c r="N19" s="495"/>
      <c r="O19" s="674"/>
      <c r="P19" s="495"/>
      <c r="Q19" s="584"/>
      <c r="R19" s="469"/>
      <c r="S19" s="495"/>
      <c r="T19" s="495"/>
      <c r="U19" s="470"/>
      <c r="V19" s="495"/>
      <c r="W19" s="495"/>
      <c r="X19" s="470"/>
      <c r="Y19" s="495"/>
      <c r="Z19" s="495"/>
      <c r="AA19" s="470"/>
      <c r="AB19" s="495"/>
      <c r="AC19" s="495"/>
      <c r="AD19" s="674"/>
      <c r="AE19" s="495"/>
      <c r="AF19" s="586"/>
      <c r="AG19" s="469"/>
      <c r="AH19" s="495"/>
      <c r="AI19" s="495"/>
      <c r="AJ19" s="470"/>
      <c r="AK19" s="495"/>
      <c r="AL19" s="495"/>
      <c r="AM19" s="470"/>
      <c r="AN19" s="495"/>
      <c r="AO19" s="495"/>
      <c r="AP19" s="470"/>
      <c r="AQ19" s="495"/>
      <c r="AR19" s="495"/>
      <c r="AS19" s="674"/>
      <c r="AT19" s="495"/>
      <c r="AU19" s="495"/>
      <c r="AV19" s="517"/>
      <c r="AW19" s="495"/>
      <c r="AX19" s="495"/>
      <c r="AY19" s="470"/>
      <c r="AZ19" s="495"/>
      <c r="BA19" s="495"/>
      <c r="BB19" s="470"/>
      <c r="BC19" s="495"/>
      <c r="BD19" s="495"/>
      <c r="BE19" s="470"/>
      <c r="BF19" s="495"/>
      <c r="BG19" s="495"/>
      <c r="BH19" s="674"/>
      <c r="BI19" s="495"/>
      <c r="BJ19" s="584"/>
      <c r="BK19" s="469"/>
      <c r="BL19" s="495"/>
      <c r="BM19" s="495"/>
      <c r="BN19" s="470"/>
      <c r="BO19" s="495"/>
      <c r="BP19" s="495"/>
      <c r="BQ19" s="470"/>
      <c r="BR19" s="495"/>
      <c r="BS19" s="495"/>
      <c r="BT19" s="470"/>
      <c r="BU19" s="495"/>
      <c r="BV19" s="495"/>
      <c r="BW19" s="674"/>
      <c r="BX19" s="495"/>
      <c r="BY19" s="586"/>
      <c r="BZ19" s="469"/>
      <c r="CA19" s="495"/>
      <c r="CB19" s="495"/>
      <c r="CC19" s="470"/>
      <c r="CD19" s="495"/>
      <c r="CE19" s="495"/>
      <c r="CF19" s="470"/>
      <c r="CG19" s="495"/>
      <c r="CH19" s="495"/>
      <c r="CI19" s="470"/>
      <c r="CJ19" s="495"/>
      <c r="CK19" s="495"/>
      <c r="CL19" s="674"/>
      <c r="CM19" s="495"/>
      <c r="CN19" s="495"/>
      <c r="CO19" s="469"/>
      <c r="CP19" s="495"/>
      <c r="CQ19" s="495"/>
      <c r="CR19" s="470"/>
      <c r="CS19" s="495"/>
      <c r="CT19" s="495"/>
      <c r="CU19" s="470"/>
      <c r="CV19" s="495"/>
      <c r="CW19" s="495"/>
      <c r="CX19" s="470"/>
      <c r="CY19" s="495"/>
      <c r="CZ19" s="495"/>
      <c r="DA19" s="564"/>
      <c r="DD19" s="219"/>
      <c r="DE19" s="220"/>
      <c r="DF19" s="221"/>
      <c r="DG19" s="220"/>
      <c r="DH19" s="222"/>
    </row>
    <row r="20" spans="1:112" s="37" customFormat="1">
      <c r="A20" s="181"/>
      <c r="B20" s="136" t="s">
        <v>360</v>
      </c>
      <c r="C20" s="467"/>
      <c r="D20" s="497"/>
      <c r="E20" s="497"/>
      <c r="F20" s="468"/>
      <c r="G20" s="497"/>
      <c r="H20" s="497"/>
      <c r="I20" s="468"/>
      <c r="J20" s="497"/>
      <c r="K20" s="497"/>
      <c r="L20" s="468"/>
      <c r="M20" s="497"/>
      <c r="N20" s="497"/>
      <c r="O20" s="675"/>
      <c r="P20" s="497"/>
      <c r="Q20" s="463"/>
      <c r="R20" s="467"/>
      <c r="S20" s="497"/>
      <c r="T20" s="497"/>
      <c r="U20" s="468"/>
      <c r="V20" s="497"/>
      <c r="W20" s="497"/>
      <c r="X20" s="468"/>
      <c r="Y20" s="497"/>
      <c r="Z20" s="497"/>
      <c r="AA20" s="468"/>
      <c r="AB20" s="497"/>
      <c r="AC20" s="497"/>
      <c r="AD20" s="675"/>
      <c r="AE20" s="497"/>
      <c r="AF20" s="588"/>
      <c r="AG20" s="467"/>
      <c r="AH20" s="497"/>
      <c r="AI20" s="497"/>
      <c r="AJ20" s="468"/>
      <c r="AK20" s="497"/>
      <c r="AL20" s="497"/>
      <c r="AM20" s="468"/>
      <c r="AN20" s="497"/>
      <c r="AO20" s="497"/>
      <c r="AP20" s="468"/>
      <c r="AQ20" s="497"/>
      <c r="AR20" s="497"/>
      <c r="AS20" s="675"/>
      <c r="AT20" s="497"/>
      <c r="AU20" s="497"/>
      <c r="AV20" s="467"/>
      <c r="AW20" s="497"/>
      <c r="AX20" s="497"/>
      <c r="AY20" s="468"/>
      <c r="AZ20" s="497"/>
      <c r="BA20" s="497"/>
      <c r="BB20" s="468"/>
      <c r="BC20" s="497"/>
      <c r="BD20" s="497"/>
      <c r="BE20" s="468"/>
      <c r="BF20" s="497"/>
      <c r="BG20" s="497"/>
      <c r="BH20" s="675"/>
      <c r="BI20" s="497"/>
      <c r="BJ20" s="463"/>
      <c r="BK20" s="467"/>
      <c r="BL20" s="497"/>
      <c r="BM20" s="497"/>
      <c r="BN20" s="468"/>
      <c r="BO20" s="497"/>
      <c r="BP20" s="497"/>
      <c r="BQ20" s="468"/>
      <c r="BR20" s="497"/>
      <c r="BS20" s="497"/>
      <c r="BT20" s="468"/>
      <c r="BU20" s="497"/>
      <c r="BV20" s="497"/>
      <c r="BW20" s="675"/>
      <c r="BX20" s="497"/>
      <c r="BY20" s="588"/>
      <c r="BZ20" s="467"/>
      <c r="CA20" s="497"/>
      <c r="CB20" s="497"/>
      <c r="CC20" s="468"/>
      <c r="CD20" s="497"/>
      <c r="CE20" s="497"/>
      <c r="CF20" s="468"/>
      <c r="CG20" s="497"/>
      <c r="CH20" s="497"/>
      <c r="CI20" s="468"/>
      <c r="CJ20" s="497"/>
      <c r="CK20" s="497"/>
      <c r="CL20" s="675"/>
      <c r="CM20" s="497"/>
      <c r="CN20" s="497"/>
      <c r="CO20" s="467"/>
      <c r="CP20" s="497"/>
      <c r="CQ20" s="497"/>
      <c r="CR20" s="468"/>
      <c r="CS20" s="497"/>
      <c r="CT20" s="497"/>
      <c r="CU20" s="468"/>
      <c r="CV20" s="497"/>
      <c r="CW20" s="497"/>
      <c r="CX20" s="468"/>
      <c r="CY20" s="497"/>
      <c r="CZ20" s="497"/>
      <c r="DA20" s="566"/>
      <c r="DD20" s="219"/>
      <c r="DE20" s="220"/>
      <c r="DF20" s="221"/>
      <c r="DG20" s="220"/>
      <c r="DH20" s="222"/>
    </row>
    <row r="21" spans="1:112" s="37" customFormat="1" ht="25.5">
      <c r="A21" s="181"/>
      <c r="B21" s="136" t="s">
        <v>361</v>
      </c>
      <c r="C21" s="36"/>
      <c r="D21" s="326"/>
      <c r="E21" s="326"/>
      <c r="F21" s="50"/>
      <c r="G21" s="326"/>
      <c r="H21" s="326"/>
      <c r="I21" s="50"/>
      <c r="J21" s="326"/>
      <c r="K21" s="326"/>
      <c r="L21" s="50"/>
      <c r="M21" s="326"/>
      <c r="N21" s="326"/>
      <c r="O21" s="218"/>
      <c r="P21" s="326"/>
      <c r="Q21" s="217"/>
      <c r="R21" s="36"/>
      <c r="S21" s="326"/>
      <c r="T21" s="326"/>
      <c r="U21" s="50"/>
      <c r="V21" s="326"/>
      <c r="W21" s="326"/>
      <c r="X21" s="50"/>
      <c r="Y21" s="326"/>
      <c r="Z21" s="326"/>
      <c r="AA21" s="50"/>
      <c r="AB21" s="326"/>
      <c r="AC21" s="326"/>
      <c r="AD21" s="218"/>
      <c r="AE21" s="326"/>
      <c r="AF21" s="587"/>
      <c r="AG21" s="36"/>
      <c r="AH21" s="326"/>
      <c r="AI21" s="326"/>
      <c r="AJ21" s="50"/>
      <c r="AK21" s="326"/>
      <c r="AL21" s="326"/>
      <c r="AM21" s="50"/>
      <c r="AN21" s="326"/>
      <c r="AO21" s="326"/>
      <c r="AP21" s="50"/>
      <c r="AQ21" s="326"/>
      <c r="AR21" s="326"/>
      <c r="AS21" s="218"/>
      <c r="AT21" s="326"/>
      <c r="AU21" s="326"/>
      <c r="AV21" s="36"/>
      <c r="AW21" s="326"/>
      <c r="AX21" s="326"/>
      <c r="AY21" s="50"/>
      <c r="AZ21" s="326"/>
      <c r="BA21" s="326"/>
      <c r="BB21" s="50"/>
      <c r="BC21" s="326"/>
      <c r="BD21" s="326"/>
      <c r="BE21" s="50"/>
      <c r="BF21" s="326"/>
      <c r="BG21" s="326"/>
      <c r="BH21" s="218"/>
      <c r="BI21" s="326"/>
      <c r="BJ21" s="217"/>
      <c r="BK21" s="36"/>
      <c r="BL21" s="326"/>
      <c r="BM21" s="326"/>
      <c r="BN21" s="50"/>
      <c r="BO21" s="326"/>
      <c r="BP21" s="326"/>
      <c r="BQ21" s="50"/>
      <c r="BR21" s="326"/>
      <c r="BS21" s="326"/>
      <c r="BT21" s="50"/>
      <c r="BU21" s="326"/>
      <c r="BV21" s="326"/>
      <c r="BW21" s="218"/>
      <c r="BX21" s="326"/>
      <c r="BY21" s="587"/>
      <c r="BZ21" s="36"/>
      <c r="CA21" s="326"/>
      <c r="CB21" s="326"/>
      <c r="CC21" s="50"/>
      <c r="CD21" s="326"/>
      <c r="CE21" s="326"/>
      <c r="CF21" s="50"/>
      <c r="CG21" s="326"/>
      <c r="CH21" s="326"/>
      <c r="CI21" s="50"/>
      <c r="CJ21" s="326"/>
      <c r="CK21" s="326"/>
      <c r="CL21" s="218"/>
      <c r="CM21" s="326"/>
      <c r="CN21" s="326"/>
      <c r="CO21" s="36"/>
      <c r="CP21" s="326"/>
      <c r="CQ21" s="326"/>
      <c r="CR21" s="50"/>
      <c r="CS21" s="326"/>
      <c r="CT21" s="326"/>
      <c r="CU21" s="50"/>
      <c r="CV21" s="326"/>
      <c r="CW21" s="326"/>
      <c r="CX21" s="50"/>
      <c r="CY21" s="326"/>
      <c r="CZ21" s="326"/>
      <c r="DA21" s="325"/>
      <c r="DD21" s="47">
        <f>COUNTIF(C21:DA21,"=Met")</f>
        <v>0</v>
      </c>
      <c r="DE21" s="48">
        <f t="shared" ref="DE21:DE36" si="1">IF(SUM(DD21,DF21)=0,0,DD21/SUM(DD21,DF21))</f>
        <v>0</v>
      </c>
      <c r="DF21" s="42">
        <f>COUNTIF(C21:DA21,"=Not Met")</f>
        <v>0</v>
      </c>
      <c r="DG21" s="48">
        <f t="shared" ref="DG21:DG36" si="2">IF(SUM(DD21,DF21)=0,0,DF21/SUM(DD21,DF21))</f>
        <v>0</v>
      </c>
      <c r="DH21" s="49">
        <f>COUNTIF(C21:DA21,"=N/A")</f>
        <v>0</v>
      </c>
    </row>
    <row r="22" spans="1:112" s="37" customFormat="1">
      <c r="A22" s="460"/>
      <c r="B22" s="461" t="s">
        <v>358</v>
      </c>
      <c r="C22" s="510"/>
      <c r="D22" s="496"/>
      <c r="E22" s="496"/>
      <c r="F22" s="513"/>
      <c r="G22" s="496"/>
      <c r="H22" s="496"/>
      <c r="I22" s="513"/>
      <c r="J22" s="496"/>
      <c r="K22" s="496"/>
      <c r="L22" s="513"/>
      <c r="M22" s="496"/>
      <c r="N22" s="496"/>
      <c r="O22" s="514"/>
      <c r="P22" s="496"/>
      <c r="Q22" s="465"/>
      <c r="R22" s="510"/>
      <c r="S22" s="496"/>
      <c r="T22" s="496"/>
      <c r="U22" s="513"/>
      <c r="V22" s="496"/>
      <c r="W22" s="496"/>
      <c r="X22" s="513"/>
      <c r="Y22" s="496"/>
      <c r="Z22" s="496"/>
      <c r="AA22" s="513"/>
      <c r="AB22" s="496"/>
      <c r="AC22" s="496"/>
      <c r="AD22" s="514"/>
      <c r="AE22" s="496"/>
      <c r="AF22" s="571"/>
      <c r="AG22" s="510"/>
      <c r="AH22" s="496"/>
      <c r="AI22" s="496"/>
      <c r="AJ22" s="513"/>
      <c r="AK22" s="496"/>
      <c r="AL22" s="496"/>
      <c r="AM22" s="513"/>
      <c r="AN22" s="496"/>
      <c r="AO22" s="496"/>
      <c r="AP22" s="513"/>
      <c r="AQ22" s="496"/>
      <c r="AR22" s="496"/>
      <c r="AS22" s="514"/>
      <c r="AT22" s="496"/>
      <c r="AU22" s="496"/>
      <c r="AV22" s="510"/>
      <c r="AW22" s="496"/>
      <c r="AX22" s="496"/>
      <c r="AY22" s="513"/>
      <c r="AZ22" s="496"/>
      <c r="BA22" s="496"/>
      <c r="BB22" s="513"/>
      <c r="BC22" s="496"/>
      <c r="BD22" s="496"/>
      <c r="BE22" s="513"/>
      <c r="BF22" s="496"/>
      <c r="BG22" s="496"/>
      <c r="BH22" s="514"/>
      <c r="BI22" s="496"/>
      <c r="BJ22" s="465"/>
      <c r="BK22" s="510"/>
      <c r="BL22" s="496"/>
      <c r="BM22" s="496"/>
      <c r="BN22" s="513"/>
      <c r="BO22" s="496"/>
      <c r="BP22" s="496"/>
      <c r="BQ22" s="513"/>
      <c r="BR22" s="496"/>
      <c r="BS22" s="496"/>
      <c r="BT22" s="513"/>
      <c r="BU22" s="496"/>
      <c r="BV22" s="496"/>
      <c r="BW22" s="514"/>
      <c r="BX22" s="496"/>
      <c r="BY22" s="571"/>
      <c r="BZ22" s="510"/>
      <c r="CA22" s="496"/>
      <c r="CB22" s="496"/>
      <c r="CC22" s="513"/>
      <c r="CD22" s="496"/>
      <c r="CE22" s="496"/>
      <c r="CF22" s="513"/>
      <c r="CG22" s="496"/>
      <c r="CH22" s="496"/>
      <c r="CI22" s="513"/>
      <c r="CJ22" s="496"/>
      <c r="CK22" s="496"/>
      <c r="CL22" s="514"/>
      <c r="CM22" s="496"/>
      <c r="CN22" s="496"/>
      <c r="CO22" s="510"/>
      <c r="CP22" s="496"/>
      <c r="CQ22" s="496"/>
      <c r="CR22" s="513"/>
      <c r="CS22" s="496"/>
      <c r="CT22" s="496"/>
      <c r="CU22" s="513"/>
      <c r="CV22" s="496"/>
      <c r="CW22" s="496"/>
      <c r="CX22" s="513"/>
      <c r="CY22" s="496"/>
      <c r="CZ22" s="496"/>
      <c r="DA22" s="565"/>
      <c r="DD22" s="219"/>
      <c r="DE22" s="220"/>
      <c r="DF22" s="221"/>
      <c r="DG22" s="220"/>
      <c r="DH22" s="222"/>
    </row>
    <row r="23" spans="1:112" s="37" customFormat="1" ht="38.25">
      <c r="A23" s="45" t="s">
        <v>21</v>
      </c>
      <c r="B23" s="136" t="s">
        <v>401</v>
      </c>
      <c r="C23" s="39"/>
      <c r="D23" s="511"/>
      <c r="E23" s="511"/>
      <c r="F23" s="46"/>
      <c r="G23" s="511"/>
      <c r="H23" s="511"/>
      <c r="I23" s="46"/>
      <c r="J23" s="511"/>
      <c r="K23" s="511"/>
      <c r="L23" s="46"/>
      <c r="M23" s="511"/>
      <c r="N23" s="511"/>
      <c r="O23" s="401"/>
      <c r="P23" s="511"/>
      <c r="Q23" s="395"/>
      <c r="R23" s="39"/>
      <c r="S23" s="511"/>
      <c r="T23" s="511"/>
      <c r="U23" s="46"/>
      <c r="V23" s="511"/>
      <c r="W23" s="511"/>
      <c r="X23" s="46"/>
      <c r="Y23" s="511"/>
      <c r="Z23" s="511"/>
      <c r="AA23" s="46"/>
      <c r="AB23" s="511"/>
      <c r="AC23" s="511"/>
      <c r="AD23" s="401"/>
      <c r="AE23" s="511"/>
      <c r="AF23" s="592"/>
      <c r="AG23" s="39"/>
      <c r="AH23" s="511"/>
      <c r="AI23" s="511"/>
      <c r="AJ23" s="46"/>
      <c r="AK23" s="511"/>
      <c r="AL23" s="511"/>
      <c r="AM23" s="46"/>
      <c r="AN23" s="511"/>
      <c r="AO23" s="511"/>
      <c r="AP23" s="46"/>
      <c r="AQ23" s="511"/>
      <c r="AR23" s="511"/>
      <c r="AS23" s="401"/>
      <c r="AT23" s="511"/>
      <c r="AU23" s="511"/>
      <c r="AV23" s="39"/>
      <c r="AW23" s="511"/>
      <c r="AX23" s="511"/>
      <c r="AY23" s="46"/>
      <c r="AZ23" s="511"/>
      <c r="BA23" s="511"/>
      <c r="BB23" s="46"/>
      <c r="BC23" s="511"/>
      <c r="BD23" s="511"/>
      <c r="BE23" s="46"/>
      <c r="BF23" s="511"/>
      <c r="BG23" s="511"/>
      <c r="BH23" s="401"/>
      <c r="BI23" s="511"/>
      <c r="BJ23" s="395"/>
      <c r="BK23" s="39"/>
      <c r="BL23" s="511"/>
      <c r="BM23" s="511"/>
      <c r="BN23" s="46"/>
      <c r="BO23" s="511"/>
      <c r="BP23" s="511"/>
      <c r="BQ23" s="46"/>
      <c r="BR23" s="511"/>
      <c r="BS23" s="511"/>
      <c r="BT23" s="46"/>
      <c r="BU23" s="511"/>
      <c r="BV23" s="511"/>
      <c r="BW23" s="401"/>
      <c r="BX23" s="511"/>
      <c r="BY23" s="592"/>
      <c r="BZ23" s="39"/>
      <c r="CA23" s="511"/>
      <c r="CB23" s="511"/>
      <c r="CC23" s="46"/>
      <c r="CD23" s="511"/>
      <c r="CE23" s="511"/>
      <c r="CF23" s="46"/>
      <c r="CG23" s="511"/>
      <c r="CH23" s="511"/>
      <c r="CI23" s="46"/>
      <c r="CJ23" s="511"/>
      <c r="CK23" s="511"/>
      <c r="CL23" s="401"/>
      <c r="CM23" s="511"/>
      <c r="CN23" s="511"/>
      <c r="CO23" s="39"/>
      <c r="CP23" s="511"/>
      <c r="CQ23" s="511"/>
      <c r="CR23" s="46"/>
      <c r="CS23" s="511"/>
      <c r="CT23" s="511"/>
      <c r="CU23" s="46"/>
      <c r="CV23" s="511"/>
      <c r="CW23" s="511"/>
      <c r="CX23" s="46"/>
      <c r="CY23" s="511"/>
      <c r="CZ23" s="511"/>
      <c r="DA23" s="570"/>
      <c r="DD23" s="47">
        <f>COUNTIF(C23:DA23,"=Met")</f>
        <v>0</v>
      </c>
      <c r="DE23" s="48">
        <f t="shared" si="1"/>
        <v>0</v>
      </c>
      <c r="DF23" s="42">
        <f>COUNTIF(C23:DA23,"=Not Met")</f>
        <v>0</v>
      </c>
      <c r="DG23" s="48">
        <f t="shared" si="2"/>
        <v>0</v>
      </c>
      <c r="DH23" s="49">
        <f>COUNTIF(C23:DA23,"=N/A")</f>
        <v>0</v>
      </c>
    </row>
    <row r="24" spans="1:112" s="37" customFormat="1">
      <c r="A24" s="459"/>
      <c r="B24" s="136" t="s">
        <v>355</v>
      </c>
      <c r="C24" s="517"/>
      <c r="D24" s="495"/>
      <c r="E24" s="495"/>
      <c r="F24" s="470"/>
      <c r="G24" s="495"/>
      <c r="H24" s="495"/>
      <c r="I24" s="470"/>
      <c r="J24" s="495"/>
      <c r="K24" s="495"/>
      <c r="L24" s="470"/>
      <c r="M24" s="495"/>
      <c r="N24" s="495"/>
      <c r="O24" s="674"/>
      <c r="P24" s="495"/>
      <c r="Q24" s="584"/>
      <c r="R24" s="469"/>
      <c r="S24" s="495"/>
      <c r="T24" s="495"/>
      <c r="U24" s="470"/>
      <c r="V24" s="495"/>
      <c r="W24" s="495"/>
      <c r="X24" s="470"/>
      <c r="Y24" s="495"/>
      <c r="Z24" s="495"/>
      <c r="AA24" s="470"/>
      <c r="AB24" s="495"/>
      <c r="AC24" s="495"/>
      <c r="AD24" s="674"/>
      <c r="AE24" s="495"/>
      <c r="AF24" s="586"/>
      <c r="AG24" s="469"/>
      <c r="AH24" s="495"/>
      <c r="AI24" s="495"/>
      <c r="AJ24" s="470"/>
      <c r="AK24" s="495"/>
      <c r="AL24" s="495"/>
      <c r="AM24" s="470"/>
      <c r="AN24" s="495"/>
      <c r="AO24" s="495"/>
      <c r="AP24" s="470"/>
      <c r="AQ24" s="495"/>
      <c r="AR24" s="495"/>
      <c r="AS24" s="674"/>
      <c r="AT24" s="495"/>
      <c r="AU24" s="495"/>
      <c r="AV24" s="517"/>
      <c r="AW24" s="495"/>
      <c r="AX24" s="495"/>
      <c r="AY24" s="470"/>
      <c r="AZ24" s="495"/>
      <c r="BA24" s="495"/>
      <c r="BB24" s="470"/>
      <c r="BC24" s="495"/>
      <c r="BD24" s="495"/>
      <c r="BE24" s="470"/>
      <c r="BF24" s="495"/>
      <c r="BG24" s="495"/>
      <c r="BH24" s="674"/>
      <c r="BI24" s="495"/>
      <c r="BJ24" s="584"/>
      <c r="BK24" s="469"/>
      <c r="BL24" s="495"/>
      <c r="BM24" s="495"/>
      <c r="BN24" s="470"/>
      <c r="BO24" s="495"/>
      <c r="BP24" s="495"/>
      <c r="BQ24" s="470"/>
      <c r="BR24" s="495"/>
      <c r="BS24" s="495"/>
      <c r="BT24" s="470"/>
      <c r="BU24" s="495"/>
      <c r="BV24" s="495"/>
      <c r="BW24" s="674"/>
      <c r="BX24" s="495"/>
      <c r="BY24" s="586"/>
      <c r="BZ24" s="469"/>
      <c r="CA24" s="495"/>
      <c r="CB24" s="495"/>
      <c r="CC24" s="470"/>
      <c r="CD24" s="495"/>
      <c r="CE24" s="495"/>
      <c r="CF24" s="470"/>
      <c r="CG24" s="495"/>
      <c r="CH24" s="495"/>
      <c r="CI24" s="470"/>
      <c r="CJ24" s="495"/>
      <c r="CK24" s="495"/>
      <c r="CL24" s="674"/>
      <c r="CM24" s="495"/>
      <c r="CN24" s="495"/>
      <c r="CO24" s="469"/>
      <c r="CP24" s="495"/>
      <c r="CQ24" s="495"/>
      <c r="CR24" s="470"/>
      <c r="CS24" s="495"/>
      <c r="CT24" s="495"/>
      <c r="CU24" s="470"/>
      <c r="CV24" s="495"/>
      <c r="CW24" s="495"/>
      <c r="CX24" s="470"/>
      <c r="CY24" s="495"/>
      <c r="CZ24" s="495"/>
      <c r="DA24" s="564"/>
      <c r="DD24" s="219"/>
      <c r="DE24" s="220"/>
      <c r="DF24" s="221"/>
      <c r="DG24" s="220"/>
      <c r="DH24" s="222"/>
    </row>
    <row r="25" spans="1:112" s="37" customFormat="1" ht="25.5">
      <c r="A25" s="459"/>
      <c r="B25" s="136" t="s">
        <v>403</v>
      </c>
      <c r="C25" s="36"/>
      <c r="D25" s="326"/>
      <c r="E25" s="326"/>
      <c r="F25" s="50"/>
      <c r="G25" s="326"/>
      <c r="H25" s="326"/>
      <c r="I25" s="50"/>
      <c r="J25" s="326"/>
      <c r="K25" s="326"/>
      <c r="L25" s="50"/>
      <c r="M25" s="326"/>
      <c r="N25" s="326"/>
      <c r="O25" s="218"/>
      <c r="P25" s="326"/>
      <c r="Q25" s="217"/>
      <c r="R25" s="36"/>
      <c r="S25" s="326"/>
      <c r="T25" s="326"/>
      <c r="U25" s="50"/>
      <c r="V25" s="326"/>
      <c r="W25" s="326"/>
      <c r="X25" s="50"/>
      <c r="Y25" s="326"/>
      <c r="Z25" s="326"/>
      <c r="AA25" s="50"/>
      <c r="AB25" s="326"/>
      <c r="AC25" s="326"/>
      <c r="AD25" s="218"/>
      <c r="AE25" s="326"/>
      <c r="AF25" s="587"/>
      <c r="AG25" s="36"/>
      <c r="AH25" s="326"/>
      <c r="AI25" s="326"/>
      <c r="AJ25" s="50"/>
      <c r="AK25" s="326"/>
      <c r="AL25" s="326"/>
      <c r="AM25" s="50"/>
      <c r="AN25" s="326"/>
      <c r="AO25" s="326"/>
      <c r="AP25" s="50"/>
      <c r="AQ25" s="326"/>
      <c r="AR25" s="326"/>
      <c r="AS25" s="218"/>
      <c r="AT25" s="326"/>
      <c r="AU25" s="326"/>
      <c r="AV25" s="36"/>
      <c r="AW25" s="326"/>
      <c r="AX25" s="326"/>
      <c r="AY25" s="50"/>
      <c r="AZ25" s="326"/>
      <c r="BA25" s="326"/>
      <c r="BB25" s="50"/>
      <c r="BC25" s="326"/>
      <c r="BD25" s="326"/>
      <c r="BE25" s="50"/>
      <c r="BF25" s="326"/>
      <c r="BG25" s="326"/>
      <c r="BH25" s="218"/>
      <c r="BI25" s="326"/>
      <c r="BJ25" s="217"/>
      <c r="BK25" s="36"/>
      <c r="BL25" s="326"/>
      <c r="BM25" s="326"/>
      <c r="BN25" s="50"/>
      <c r="BO25" s="326"/>
      <c r="BP25" s="326"/>
      <c r="BQ25" s="50"/>
      <c r="BR25" s="326"/>
      <c r="BS25" s="326"/>
      <c r="BT25" s="50"/>
      <c r="BU25" s="326"/>
      <c r="BV25" s="326"/>
      <c r="BW25" s="218"/>
      <c r="BX25" s="326"/>
      <c r="BY25" s="587"/>
      <c r="BZ25" s="36"/>
      <c r="CA25" s="326"/>
      <c r="CB25" s="326"/>
      <c r="CC25" s="50"/>
      <c r="CD25" s="326"/>
      <c r="CE25" s="326"/>
      <c r="CF25" s="50"/>
      <c r="CG25" s="326"/>
      <c r="CH25" s="326"/>
      <c r="CI25" s="50"/>
      <c r="CJ25" s="326"/>
      <c r="CK25" s="326"/>
      <c r="CL25" s="218"/>
      <c r="CM25" s="326"/>
      <c r="CN25" s="326"/>
      <c r="CO25" s="36"/>
      <c r="CP25" s="326"/>
      <c r="CQ25" s="326"/>
      <c r="CR25" s="50"/>
      <c r="CS25" s="326"/>
      <c r="CT25" s="326"/>
      <c r="CU25" s="50"/>
      <c r="CV25" s="326"/>
      <c r="CW25" s="326"/>
      <c r="CX25" s="50"/>
      <c r="CY25" s="326"/>
      <c r="CZ25" s="326"/>
      <c r="DA25" s="325"/>
      <c r="DD25" s="219"/>
      <c r="DE25" s="220"/>
      <c r="DF25" s="221"/>
      <c r="DG25" s="220"/>
      <c r="DH25" s="222"/>
    </row>
    <row r="26" spans="1:112" s="37" customFormat="1">
      <c r="A26" s="460"/>
      <c r="B26" s="461" t="s">
        <v>358</v>
      </c>
      <c r="C26" s="510"/>
      <c r="D26" s="496"/>
      <c r="E26" s="496"/>
      <c r="F26" s="513"/>
      <c r="G26" s="496"/>
      <c r="H26" s="496"/>
      <c r="I26" s="513"/>
      <c r="J26" s="496"/>
      <c r="K26" s="496"/>
      <c r="L26" s="513"/>
      <c r="M26" s="496"/>
      <c r="N26" s="496"/>
      <c r="O26" s="514"/>
      <c r="P26" s="496"/>
      <c r="Q26" s="465"/>
      <c r="R26" s="510"/>
      <c r="S26" s="496"/>
      <c r="T26" s="496"/>
      <c r="U26" s="513"/>
      <c r="V26" s="496"/>
      <c r="W26" s="496"/>
      <c r="X26" s="513"/>
      <c r="Y26" s="496"/>
      <c r="Z26" s="496"/>
      <c r="AA26" s="513"/>
      <c r="AB26" s="496"/>
      <c r="AC26" s="496"/>
      <c r="AD26" s="514"/>
      <c r="AE26" s="496"/>
      <c r="AF26" s="571"/>
      <c r="AG26" s="510"/>
      <c r="AH26" s="496"/>
      <c r="AI26" s="496"/>
      <c r="AJ26" s="513"/>
      <c r="AK26" s="496"/>
      <c r="AL26" s="496"/>
      <c r="AM26" s="513"/>
      <c r="AN26" s="496"/>
      <c r="AO26" s="496"/>
      <c r="AP26" s="513"/>
      <c r="AQ26" s="496"/>
      <c r="AR26" s="496"/>
      <c r="AS26" s="514"/>
      <c r="AT26" s="496"/>
      <c r="AU26" s="496"/>
      <c r="AV26" s="510"/>
      <c r="AW26" s="496"/>
      <c r="AX26" s="496"/>
      <c r="AY26" s="513"/>
      <c r="AZ26" s="496"/>
      <c r="BA26" s="496"/>
      <c r="BB26" s="513"/>
      <c r="BC26" s="496"/>
      <c r="BD26" s="496"/>
      <c r="BE26" s="513"/>
      <c r="BF26" s="496"/>
      <c r="BG26" s="496"/>
      <c r="BH26" s="514"/>
      <c r="BI26" s="496"/>
      <c r="BJ26" s="465"/>
      <c r="BK26" s="510"/>
      <c r="BL26" s="496"/>
      <c r="BM26" s="496"/>
      <c r="BN26" s="513"/>
      <c r="BO26" s="496"/>
      <c r="BP26" s="496"/>
      <c r="BQ26" s="513"/>
      <c r="BR26" s="496"/>
      <c r="BS26" s="496"/>
      <c r="BT26" s="513"/>
      <c r="BU26" s="496"/>
      <c r="BV26" s="496"/>
      <c r="BW26" s="514"/>
      <c r="BX26" s="496"/>
      <c r="BY26" s="571"/>
      <c r="BZ26" s="510"/>
      <c r="CA26" s="496"/>
      <c r="CB26" s="496"/>
      <c r="CC26" s="513"/>
      <c r="CD26" s="496"/>
      <c r="CE26" s="496"/>
      <c r="CF26" s="513"/>
      <c r="CG26" s="496"/>
      <c r="CH26" s="496"/>
      <c r="CI26" s="513"/>
      <c r="CJ26" s="496"/>
      <c r="CK26" s="496"/>
      <c r="CL26" s="514"/>
      <c r="CM26" s="496"/>
      <c r="CN26" s="496"/>
      <c r="CO26" s="510"/>
      <c r="CP26" s="496"/>
      <c r="CQ26" s="496"/>
      <c r="CR26" s="513"/>
      <c r="CS26" s="496"/>
      <c r="CT26" s="496"/>
      <c r="CU26" s="513"/>
      <c r="CV26" s="496"/>
      <c r="CW26" s="496"/>
      <c r="CX26" s="513"/>
      <c r="CY26" s="496"/>
      <c r="CZ26" s="496"/>
      <c r="DA26" s="565"/>
      <c r="DD26" s="219"/>
      <c r="DE26" s="220"/>
      <c r="DF26" s="221"/>
      <c r="DG26" s="220"/>
      <c r="DH26" s="222"/>
    </row>
    <row r="27" spans="1:112" s="75" customFormat="1" ht="25.5">
      <c r="A27" s="177" t="s">
        <v>22</v>
      </c>
      <c r="B27" s="178" t="s">
        <v>362</v>
      </c>
      <c r="C27" s="480"/>
      <c r="D27" s="519"/>
      <c r="E27" s="519"/>
      <c r="F27" s="481"/>
      <c r="G27" s="519"/>
      <c r="H27" s="519"/>
      <c r="I27" s="481"/>
      <c r="J27" s="519"/>
      <c r="K27" s="519"/>
      <c r="L27" s="481"/>
      <c r="M27" s="519"/>
      <c r="N27" s="519"/>
      <c r="O27" s="676"/>
      <c r="P27" s="519"/>
      <c r="Q27" s="560"/>
      <c r="R27" s="480"/>
      <c r="S27" s="519"/>
      <c r="T27" s="519"/>
      <c r="U27" s="481"/>
      <c r="V27" s="519"/>
      <c r="W27" s="519"/>
      <c r="X27" s="481"/>
      <c r="Y27" s="519"/>
      <c r="Z27" s="519"/>
      <c r="AA27" s="481"/>
      <c r="AB27" s="519"/>
      <c r="AC27" s="519"/>
      <c r="AD27" s="676"/>
      <c r="AE27" s="519"/>
      <c r="AF27" s="589"/>
      <c r="AG27" s="480"/>
      <c r="AH27" s="519"/>
      <c r="AI27" s="519"/>
      <c r="AJ27" s="481"/>
      <c r="AK27" s="519"/>
      <c r="AL27" s="519"/>
      <c r="AM27" s="481"/>
      <c r="AN27" s="519"/>
      <c r="AO27" s="519"/>
      <c r="AP27" s="481"/>
      <c r="AQ27" s="519"/>
      <c r="AR27" s="519"/>
      <c r="AS27" s="676"/>
      <c r="AT27" s="519"/>
      <c r="AU27" s="519"/>
      <c r="AV27" s="480"/>
      <c r="AW27" s="519"/>
      <c r="AX27" s="519"/>
      <c r="AY27" s="481"/>
      <c r="AZ27" s="519"/>
      <c r="BA27" s="519"/>
      <c r="BB27" s="481"/>
      <c r="BC27" s="519"/>
      <c r="BD27" s="519"/>
      <c r="BE27" s="481"/>
      <c r="BF27" s="519"/>
      <c r="BG27" s="519"/>
      <c r="BH27" s="676"/>
      <c r="BI27" s="519"/>
      <c r="BJ27" s="560"/>
      <c r="BK27" s="480"/>
      <c r="BL27" s="519"/>
      <c r="BM27" s="519"/>
      <c r="BN27" s="481"/>
      <c r="BO27" s="519"/>
      <c r="BP27" s="519"/>
      <c r="BQ27" s="481"/>
      <c r="BR27" s="519"/>
      <c r="BS27" s="519"/>
      <c r="BT27" s="481"/>
      <c r="BU27" s="519"/>
      <c r="BV27" s="519"/>
      <c r="BW27" s="676"/>
      <c r="BX27" s="519"/>
      <c r="BY27" s="589"/>
      <c r="BZ27" s="480"/>
      <c r="CA27" s="519"/>
      <c r="CB27" s="519"/>
      <c r="CC27" s="481"/>
      <c r="CD27" s="519"/>
      <c r="CE27" s="519"/>
      <c r="CF27" s="481"/>
      <c r="CG27" s="519"/>
      <c r="CH27" s="519"/>
      <c r="CI27" s="481"/>
      <c r="CJ27" s="519"/>
      <c r="CK27" s="519"/>
      <c r="CL27" s="676"/>
      <c r="CM27" s="519"/>
      <c r="CN27" s="519"/>
      <c r="CO27" s="480"/>
      <c r="CP27" s="519"/>
      <c r="CQ27" s="519"/>
      <c r="CR27" s="481"/>
      <c r="CS27" s="519"/>
      <c r="CT27" s="519"/>
      <c r="CU27" s="481"/>
      <c r="CV27" s="519"/>
      <c r="CW27" s="519"/>
      <c r="CX27" s="481"/>
      <c r="CY27" s="519"/>
      <c r="CZ27" s="519"/>
      <c r="DA27" s="567"/>
      <c r="DD27" s="219"/>
      <c r="DE27" s="220"/>
      <c r="DF27" s="221"/>
      <c r="DG27" s="220"/>
      <c r="DH27" s="222"/>
    </row>
    <row r="28" spans="1:112" s="75" customFormat="1">
      <c r="A28" s="177"/>
      <c r="B28" s="466" t="s">
        <v>363</v>
      </c>
      <c r="C28" s="474"/>
      <c r="D28" s="520"/>
      <c r="E28" s="520"/>
      <c r="F28" s="475"/>
      <c r="G28" s="520"/>
      <c r="H28" s="520"/>
      <c r="I28" s="475"/>
      <c r="J28" s="520"/>
      <c r="K28" s="520"/>
      <c r="L28" s="475"/>
      <c r="M28" s="520"/>
      <c r="N28" s="520"/>
      <c r="O28" s="677"/>
      <c r="P28" s="520"/>
      <c r="Q28" s="491"/>
      <c r="R28" s="474"/>
      <c r="S28" s="520"/>
      <c r="T28" s="520"/>
      <c r="U28" s="475"/>
      <c r="V28" s="520"/>
      <c r="W28" s="520"/>
      <c r="X28" s="475"/>
      <c r="Y28" s="520"/>
      <c r="Z28" s="520"/>
      <c r="AA28" s="475"/>
      <c r="AB28" s="520"/>
      <c r="AC28" s="520"/>
      <c r="AD28" s="674"/>
      <c r="AE28" s="520"/>
      <c r="AF28" s="590"/>
      <c r="AG28" s="474"/>
      <c r="AH28" s="520"/>
      <c r="AI28" s="520"/>
      <c r="AJ28" s="475"/>
      <c r="AK28" s="520"/>
      <c r="AL28" s="520"/>
      <c r="AM28" s="475"/>
      <c r="AN28" s="520"/>
      <c r="AO28" s="520"/>
      <c r="AP28" s="475"/>
      <c r="AQ28" s="520"/>
      <c r="AR28" s="520"/>
      <c r="AS28" s="677"/>
      <c r="AT28" s="520"/>
      <c r="AU28" s="520"/>
      <c r="AV28" s="474"/>
      <c r="AW28" s="520"/>
      <c r="AX28" s="520"/>
      <c r="AY28" s="475"/>
      <c r="AZ28" s="520"/>
      <c r="BA28" s="520"/>
      <c r="BB28" s="475"/>
      <c r="BC28" s="520"/>
      <c r="BD28" s="520"/>
      <c r="BE28" s="475"/>
      <c r="BF28" s="520"/>
      <c r="BG28" s="520"/>
      <c r="BH28" s="677"/>
      <c r="BI28" s="520"/>
      <c r="BJ28" s="491"/>
      <c r="BK28" s="474"/>
      <c r="BL28" s="520"/>
      <c r="BM28" s="520"/>
      <c r="BN28" s="475"/>
      <c r="BO28" s="520"/>
      <c r="BP28" s="520"/>
      <c r="BQ28" s="475"/>
      <c r="BR28" s="520"/>
      <c r="BS28" s="520"/>
      <c r="BT28" s="475"/>
      <c r="BU28" s="520"/>
      <c r="BV28" s="520"/>
      <c r="BW28" s="674"/>
      <c r="BX28" s="520"/>
      <c r="BY28" s="590"/>
      <c r="BZ28" s="474"/>
      <c r="CA28" s="520"/>
      <c r="CB28" s="520"/>
      <c r="CC28" s="475"/>
      <c r="CD28" s="520"/>
      <c r="CE28" s="520"/>
      <c r="CF28" s="475"/>
      <c r="CG28" s="520"/>
      <c r="CH28" s="520"/>
      <c r="CI28" s="475"/>
      <c r="CJ28" s="520"/>
      <c r="CK28" s="520"/>
      <c r="CL28" s="677"/>
      <c r="CM28" s="520"/>
      <c r="CN28" s="520"/>
      <c r="CO28" s="474"/>
      <c r="CP28" s="520"/>
      <c r="CQ28" s="520"/>
      <c r="CR28" s="475"/>
      <c r="CS28" s="520"/>
      <c r="CT28" s="520"/>
      <c r="CU28" s="475"/>
      <c r="CV28" s="520"/>
      <c r="CW28" s="520"/>
      <c r="CX28" s="475"/>
      <c r="CY28" s="520"/>
      <c r="CZ28" s="520"/>
      <c r="DA28" s="568"/>
      <c r="DD28" s="219"/>
      <c r="DE28" s="220"/>
      <c r="DF28" s="221"/>
      <c r="DG28" s="220"/>
      <c r="DH28" s="222"/>
    </row>
    <row r="29" spans="1:112" s="37" customFormat="1">
      <c r="A29" s="460"/>
      <c r="B29" s="461" t="s">
        <v>358</v>
      </c>
      <c r="C29" s="510"/>
      <c r="D29" s="496"/>
      <c r="E29" s="496"/>
      <c r="F29" s="513"/>
      <c r="G29" s="496"/>
      <c r="H29" s="496"/>
      <c r="I29" s="513"/>
      <c r="J29" s="496"/>
      <c r="K29" s="496"/>
      <c r="L29" s="513"/>
      <c r="M29" s="496"/>
      <c r="N29" s="496"/>
      <c r="O29" s="514"/>
      <c r="P29" s="496"/>
      <c r="Q29" s="465"/>
      <c r="R29" s="510"/>
      <c r="S29" s="496"/>
      <c r="T29" s="496"/>
      <c r="U29" s="513"/>
      <c r="V29" s="496"/>
      <c r="W29" s="496"/>
      <c r="X29" s="513"/>
      <c r="Y29" s="496"/>
      <c r="Z29" s="496"/>
      <c r="AA29" s="513"/>
      <c r="AB29" s="496"/>
      <c r="AC29" s="496"/>
      <c r="AD29" s="514"/>
      <c r="AE29" s="496"/>
      <c r="AF29" s="571"/>
      <c r="AG29" s="510"/>
      <c r="AH29" s="496"/>
      <c r="AI29" s="496"/>
      <c r="AJ29" s="513"/>
      <c r="AK29" s="496"/>
      <c r="AL29" s="496"/>
      <c r="AM29" s="513"/>
      <c r="AN29" s="496"/>
      <c r="AO29" s="496"/>
      <c r="AP29" s="513"/>
      <c r="AQ29" s="496"/>
      <c r="AR29" s="496"/>
      <c r="AS29" s="514"/>
      <c r="AT29" s="496"/>
      <c r="AU29" s="496"/>
      <c r="AV29" s="510"/>
      <c r="AW29" s="496"/>
      <c r="AX29" s="496"/>
      <c r="AY29" s="513"/>
      <c r="AZ29" s="496"/>
      <c r="BA29" s="496"/>
      <c r="BB29" s="513"/>
      <c r="BC29" s="496"/>
      <c r="BD29" s="496"/>
      <c r="BE29" s="513"/>
      <c r="BF29" s="496"/>
      <c r="BG29" s="496"/>
      <c r="BH29" s="514"/>
      <c r="BI29" s="496"/>
      <c r="BJ29" s="465"/>
      <c r="BK29" s="510"/>
      <c r="BL29" s="496"/>
      <c r="BM29" s="496"/>
      <c r="BN29" s="513"/>
      <c r="BO29" s="496"/>
      <c r="BP29" s="496"/>
      <c r="BQ29" s="513"/>
      <c r="BR29" s="496"/>
      <c r="BS29" s="496"/>
      <c r="BT29" s="513"/>
      <c r="BU29" s="496"/>
      <c r="BV29" s="496"/>
      <c r="BW29" s="514"/>
      <c r="BX29" s="496"/>
      <c r="BY29" s="571"/>
      <c r="BZ29" s="510"/>
      <c r="CA29" s="496"/>
      <c r="CB29" s="496"/>
      <c r="CC29" s="513"/>
      <c r="CD29" s="496"/>
      <c r="CE29" s="496"/>
      <c r="CF29" s="513"/>
      <c r="CG29" s="496"/>
      <c r="CH29" s="496"/>
      <c r="CI29" s="513"/>
      <c r="CJ29" s="496"/>
      <c r="CK29" s="496"/>
      <c r="CL29" s="514"/>
      <c r="CM29" s="496"/>
      <c r="CN29" s="496"/>
      <c r="CO29" s="510"/>
      <c r="CP29" s="496"/>
      <c r="CQ29" s="496"/>
      <c r="CR29" s="513"/>
      <c r="CS29" s="496"/>
      <c r="CT29" s="496"/>
      <c r="CU29" s="513"/>
      <c r="CV29" s="496"/>
      <c r="CW29" s="496"/>
      <c r="CX29" s="513"/>
      <c r="CY29" s="496"/>
      <c r="CZ29" s="496"/>
      <c r="DA29" s="514"/>
      <c r="DD29" s="219"/>
      <c r="DE29" s="220"/>
      <c r="DF29" s="221"/>
      <c r="DG29" s="220"/>
      <c r="DH29" s="222"/>
    </row>
    <row r="30" spans="1:112" s="75" customFormat="1" ht="25.5">
      <c r="A30" s="177" t="s">
        <v>23</v>
      </c>
      <c r="B30" s="466" t="s">
        <v>392</v>
      </c>
      <c r="C30" s="477"/>
      <c r="D30" s="512" t="str">
        <f>IF(ISNUMBER(SEARCH("Yes",C30)),"Y","")</f>
        <v/>
      </c>
      <c r="E30" s="512"/>
      <c r="F30" s="478"/>
      <c r="G30" s="512" t="str">
        <f>IF(ISNUMBER(SEARCH("Yes",F30)),"Y","")</f>
        <v/>
      </c>
      <c r="H30" s="512"/>
      <c r="I30" s="478"/>
      <c r="J30" s="512" t="str">
        <f>IF(ISNUMBER(SEARCH("Yes",I30)),"Y","")</f>
        <v/>
      </c>
      <c r="K30" s="512"/>
      <c r="L30" s="478"/>
      <c r="M30" s="512" t="str">
        <f>IF(ISNUMBER(SEARCH("Yes",L30)),"Y","")</f>
        <v/>
      </c>
      <c r="N30" s="512"/>
      <c r="O30" s="479"/>
      <c r="P30" s="512" t="str">
        <f>IF(ISNUMBER(SEARCH("Yes",O30)),"Y","")</f>
        <v/>
      </c>
      <c r="Q30" s="488"/>
      <c r="R30" s="477"/>
      <c r="S30" s="512" t="str">
        <f>IF(ISNUMBER(SEARCH("Yes",R30)),"Y","")</f>
        <v/>
      </c>
      <c r="T30" s="512"/>
      <c r="U30" s="478"/>
      <c r="V30" s="512" t="str">
        <f>IF(ISNUMBER(SEARCH("Yes",U30)),"Y","")</f>
        <v/>
      </c>
      <c r="W30" s="512"/>
      <c r="X30" s="478"/>
      <c r="Y30" s="512" t="str">
        <f>IF(ISNUMBER(SEARCH("Yes",X30)),"Y","")</f>
        <v/>
      </c>
      <c r="Z30" s="512"/>
      <c r="AA30" s="478"/>
      <c r="AB30" s="512" t="str">
        <f>IF(ISNUMBER(SEARCH("Yes",AA30)),"Y","")</f>
        <v/>
      </c>
      <c r="AC30" s="512"/>
      <c r="AD30" s="676"/>
      <c r="AE30" s="512" t="str">
        <f>IF(ISNUMBER(SEARCH("Yes",AD30)),"Y","")</f>
        <v/>
      </c>
      <c r="AF30" s="591"/>
      <c r="AG30" s="477"/>
      <c r="AH30" s="512" t="str">
        <f>IF(ISNUMBER(SEARCH("Yes",AG30)),"Y","")</f>
        <v/>
      </c>
      <c r="AI30" s="512"/>
      <c r="AJ30" s="478"/>
      <c r="AK30" s="512" t="str">
        <f>IF(ISNUMBER(SEARCH("Yes",AJ30)),"Y","")</f>
        <v/>
      </c>
      <c r="AL30" s="512"/>
      <c r="AM30" s="478"/>
      <c r="AN30" s="512" t="str">
        <f>IF(ISNUMBER(SEARCH("Yes",AM30)),"Y","")</f>
        <v/>
      </c>
      <c r="AO30" s="512"/>
      <c r="AP30" s="478"/>
      <c r="AQ30" s="512" t="str">
        <f>IF(ISNUMBER(SEARCH("Yes",AP30)),"Y","")</f>
        <v/>
      </c>
      <c r="AR30" s="512"/>
      <c r="AS30" s="479"/>
      <c r="AT30" s="512" t="str">
        <f>IF(ISNUMBER(SEARCH("Yes",AS30)),"Y","")</f>
        <v/>
      </c>
      <c r="AU30" s="512"/>
      <c r="AV30" s="477"/>
      <c r="AW30" s="512" t="str">
        <f>IF(ISNUMBER(SEARCH("Yes",AV30)),"Y","")</f>
        <v/>
      </c>
      <c r="AX30" s="512"/>
      <c r="AY30" s="478"/>
      <c r="AZ30" s="512" t="str">
        <f>IF(ISNUMBER(SEARCH("Yes",AY30)),"Y","")</f>
        <v/>
      </c>
      <c r="BA30" s="512"/>
      <c r="BB30" s="478"/>
      <c r="BC30" s="512" t="str">
        <f>IF(ISNUMBER(SEARCH("Yes",BB30)),"Y","")</f>
        <v/>
      </c>
      <c r="BD30" s="512"/>
      <c r="BE30" s="478"/>
      <c r="BF30" s="512" t="str">
        <f>IF(ISNUMBER(SEARCH("Yes",BE30)),"Y","")</f>
        <v/>
      </c>
      <c r="BG30" s="512"/>
      <c r="BH30" s="479"/>
      <c r="BI30" s="512" t="str">
        <f>IF(ISNUMBER(SEARCH("Yes",BH30)),"Y","")</f>
        <v/>
      </c>
      <c r="BJ30" s="488"/>
      <c r="BK30" s="477"/>
      <c r="BL30" s="512" t="str">
        <f>IF(ISNUMBER(SEARCH("Yes",BK30)),"Y","")</f>
        <v/>
      </c>
      <c r="BM30" s="512"/>
      <c r="BN30" s="478"/>
      <c r="BO30" s="512" t="str">
        <f>IF(ISNUMBER(SEARCH("Yes",BN30)),"Y","")</f>
        <v/>
      </c>
      <c r="BP30" s="512"/>
      <c r="BQ30" s="478"/>
      <c r="BR30" s="512" t="str">
        <f>IF(ISNUMBER(SEARCH("Yes",BQ30)),"Y","")</f>
        <v/>
      </c>
      <c r="BS30" s="512"/>
      <c r="BT30" s="478"/>
      <c r="BU30" s="512" t="str">
        <f>IF(ISNUMBER(SEARCH("Yes",BT30)),"Y","")</f>
        <v/>
      </c>
      <c r="BV30" s="512"/>
      <c r="BW30" s="676"/>
      <c r="BX30" s="512" t="str">
        <f>IF(ISNUMBER(SEARCH("Yes",BW30)),"Y","")</f>
        <v/>
      </c>
      <c r="BY30" s="591"/>
      <c r="BZ30" s="477"/>
      <c r="CA30" s="512" t="str">
        <f>IF(ISNUMBER(SEARCH("Yes",BZ30)),"Y","")</f>
        <v/>
      </c>
      <c r="CB30" s="512"/>
      <c r="CC30" s="478"/>
      <c r="CD30" s="512" t="str">
        <f>IF(ISNUMBER(SEARCH("Yes",CC30)),"Y","")</f>
        <v/>
      </c>
      <c r="CE30" s="512"/>
      <c r="CF30" s="478"/>
      <c r="CG30" s="512" t="str">
        <f>IF(ISNUMBER(SEARCH("Yes",CF30)),"Y","")</f>
        <v/>
      </c>
      <c r="CH30" s="512"/>
      <c r="CI30" s="478"/>
      <c r="CJ30" s="512" t="str">
        <f>IF(ISNUMBER(SEARCH("Yes",CI30)),"Y","")</f>
        <v/>
      </c>
      <c r="CK30" s="512"/>
      <c r="CL30" s="479"/>
      <c r="CM30" s="512" t="str">
        <f>IF(ISNUMBER(SEARCH("Yes",CL30)),"Y","")</f>
        <v/>
      </c>
      <c r="CN30" s="512"/>
      <c r="CO30" s="477"/>
      <c r="CP30" s="512" t="str">
        <f>IF(ISNUMBER(SEARCH("Yes",CO30)),"Y","")</f>
        <v/>
      </c>
      <c r="CQ30" s="512"/>
      <c r="CR30" s="478"/>
      <c r="CS30" s="512" t="str">
        <f>IF(ISNUMBER(SEARCH("Yes",CR30)),"Y","")</f>
        <v/>
      </c>
      <c r="CT30" s="512"/>
      <c r="CU30" s="478"/>
      <c r="CV30" s="512" t="str">
        <f>IF(ISNUMBER(SEARCH("Yes",CU30)),"Y","")</f>
        <v/>
      </c>
      <c r="CW30" s="512"/>
      <c r="CX30" s="478"/>
      <c r="CY30" s="512" t="str">
        <f>IF(ISNUMBER(SEARCH("Yes",CX30)),"Y","")</f>
        <v/>
      </c>
      <c r="CZ30" s="512"/>
      <c r="DA30" s="479"/>
      <c r="DB30" s="593" t="str">
        <f>IF(ISNUMBER(SEARCH("Yes",DA30)),"Y","")</f>
        <v/>
      </c>
      <c r="DC30" s="654"/>
      <c r="DD30" s="219"/>
      <c r="DE30" s="220"/>
      <c r="DF30" s="221"/>
      <c r="DG30" s="220"/>
      <c r="DH30" s="222"/>
    </row>
    <row r="31" spans="1:112" s="37" customFormat="1">
      <c r="A31" s="460"/>
      <c r="B31" s="461" t="s">
        <v>358</v>
      </c>
      <c r="C31" s="510"/>
      <c r="D31" s="496"/>
      <c r="E31" s="496"/>
      <c r="F31" s="513"/>
      <c r="G31" s="496"/>
      <c r="H31" s="496"/>
      <c r="I31" s="513"/>
      <c r="J31" s="496"/>
      <c r="K31" s="496"/>
      <c r="L31" s="513"/>
      <c r="M31" s="496"/>
      <c r="N31" s="496"/>
      <c r="O31" s="514"/>
      <c r="P31" s="496"/>
      <c r="Q31" s="465"/>
      <c r="R31" s="510"/>
      <c r="S31" s="496"/>
      <c r="T31" s="496"/>
      <c r="U31" s="513"/>
      <c r="V31" s="496"/>
      <c r="W31" s="496"/>
      <c r="X31" s="513"/>
      <c r="Y31" s="496"/>
      <c r="Z31" s="496"/>
      <c r="AA31" s="513"/>
      <c r="AB31" s="496"/>
      <c r="AC31" s="496"/>
      <c r="AD31" s="514"/>
      <c r="AE31" s="496"/>
      <c r="AF31" s="571"/>
      <c r="AG31" s="510"/>
      <c r="AH31" s="496"/>
      <c r="AI31" s="496"/>
      <c r="AJ31" s="513"/>
      <c r="AK31" s="496"/>
      <c r="AL31" s="496"/>
      <c r="AM31" s="513"/>
      <c r="AN31" s="496"/>
      <c r="AO31" s="496"/>
      <c r="AP31" s="513"/>
      <c r="AQ31" s="496"/>
      <c r="AR31" s="496"/>
      <c r="AS31" s="514"/>
      <c r="AT31" s="496"/>
      <c r="AU31" s="496"/>
      <c r="AV31" s="510"/>
      <c r="AW31" s="496"/>
      <c r="AX31" s="496"/>
      <c r="AY31" s="513"/>
      <c r="AZ31" s="496"/>
      <c r="BA31" s="496"/>
      <c r="BB31" s="513"/>
      <c r="BC31" s="496"/>
      <c r="BD31" s="496"/>
      <c r="BE31" s="513"/>
      <c r="BF31" s="496"/>
      <c r="BG31" s="496"/>
      <c r="BH31" s="514"/>
      <c r="BI31" s="496"/>
      <c r="BJ31" s="465"/>
      <c r="BK31" s="510"/>
      <c r="BL31" s="496"/>
      <c r="BM31" s="496"/>
      <c r="BN31" s="513"/>
      <c r="BO31" s="496"/>
      <c r="BP31" s="496"/>
      <c r="BQ31" s="513"/>
      <c r="BR31" s="496"/>
      <c r="BS31" s="496"/>
      <c r="BT31" s="513"/>
      <c r="BU31" s="496"/>
      <c r="BV31" s="496"/>
      <c r="BW31" s="514"/>
      <c r="BX31" s="496"/>
      <c r="BY31" s="571"/>
      <c r="BZ31" s="510"/>
      <c r="CA31" s="496"/>
      <c r="CB31" s="496"/>
      <c r="CC31" s="513"/>
      <c r="CD31" s="496"/>
      <c r="CE31" s="496"/>
      <c r="CF31" s="513"/>
      <c r="CG31" s="496"/>
      <c r="CH31" s="496"/>
      <c r="CI31" s="513"/>
      <c r="CJ31" s="496"/>
      <c r="CK31" s="496"/>
      <c r="CL31" s="514"/>
      <c r="CM31" s="496"/>
      <c r="CN31" s="496"/>
      <c r="CO31" s="510"/>
      <c r="CP31" s="496"/>
      <c r="CQ31" s="496"/>
      <c r="CR31" s="513"/>
      <c r="CS31" s="496"/>
      <c r="CT31" s="496"/>
      <c r="CU31" s="513"/>
      <c r="CV31" s="496"/>
      <c r="CW31" s="496"/>
      <c r="CX31" s="513"/>
      <c r="CY31" s="496"/>
      <c r="CZ31" s="496"/>
      <c r="DA31" s="514"/>
      <c r="DD31" s="219"/>
      <c r="DE31" s="220"/>
      <c r="DF31" s="221"/>
      <c r="DG31" s="220"/>
      <c r="DH31" s="222"/>
    </row>
    <row r="32" spans="1:112" s="75" customFormat="1">
      <c r="A32" s="177" t="s">
        <v>24</v>
      </c>
      <c r="B32" s="482" t="s">
        <v>404</v>
      </c>
      <c r="C32" s="483"/>
      <c r="D32" s="498"/>
      <c r="E32" s="498"/>
      <c r="F32" s="484"/>
      <c r="G32" s="498"/>
      <c r="H32" s="498"/>
      <c r="I32" s="484"/>
      <c r="J32" s="498"/>
      <c r="K32" s="498"/>
      <c r="L32" s="484"/>
      <c r="M32" s="498"/>
      <c r="N32" s="498"/>
      <c r="O32" s="486"/>
      <c r="P32" s="498"/>
      <c r="Q32" s="486"/>
      <c r="R32" s="483"/>
      <c r="S32" s="498"/>
      <c r="T32" s="498"/>
      <c r="U32" s="484"/>
      <c r="V32" s="498"/>
      <c r="W32" s="498"/>
      <c r="X32" s="484"/>
      <c r="Y32" s="498"/>
      <c r="Z32" s="498"/>
      <c r="AA32" s="484"/>
      <c r="AB32" s="498"/>
      <c r="AC32" s="498"/>
      <c r="AD32" s="558"/>
      <c r="AE32" s="498"/>
      <c r="AF32" s="569"/>
      <c r="AG32" s="483"/>
      <c r="AH32" s="498"/>
      <c r="AI32" s="498"/>
      <c r="AJ32" s="484"/>
      <c r="AK32" s="498"/>
      <c r="AL32" s="498"/>
      <c r="AM32" s="484"/>
      <c r="AN32" s="498"/>
      <c r="AO32" s="498"/>
      <c r="AP32" s="484"/>
      <c r="AQ32" s="498"/>
      <c r="AR32" s="498"/>
      <c r="AS32" s="486"/>
      <c r="AT32" s="498"/>
      <c r="AU32" s="498"/>
      <c r="AV32" s="483"/>
      <c r="AW32" s="498"/>
      <c r="AX32" s="498"/>
      <c r="AY32" s="484"/>
      <c r="AZ32" s="498"/>
      <c r="BA32" s="498"/>
      <c r="BB32" s="484"/>
      <c r="BC32" s="498"/>
      <c r="BD32" s="498"/>
      <c r="BE32" s="484"/>
      <c r="BF32" s="498"/>
      <c r="BG32" s="498"/>
      <c r="BH32" s="486"/>
      <c r="BI32" s="498"/>
      <c r="BJ32" s="486"/>
      <c r="BK32" s="483"/>
      <c r="BL32" s="498"/>
      <c r="BM32" s="498"/>
      <c r="BN32" s="484"/>
      <c r="BO32" s="498"/>
      <c r="BP32" s="498"/>
      <c r="BQ32" s="484"/>
      <c r="BR32" s="498"/>
      <c r="BS32" s="498"/>
      <c r="BT32" s="484"/>
      <c r="BU32" s="498"/>
      <c r="BV32" s="498"/>
      <c r="BW32" s="558"/>
      <c r="BX32" s="498"/>
      <c r="BY32" s="569"/>
      <c r="BZ32" s="483"/>
      <c r="CA32" s="498"/>
      <c r="CB32" s="498"/>
      <c r="CC32" s="484"/>
      <c r="CD32" s="498"/>
      <c r="CE32" s="498"/>
      <c r="CF32" s="484"/>
      <c r="CG32" s="498"/>
      <c r="CH32" s="498"/>
      <c r="CI32" s="484"/>
      <c r="CJ32" s="498"/>
      <c r="CK32" s="498"/>
      <c r="CL32" s="486"/>
      <c r="CM32" s="498"/>
      <c r="CN32" s="498"/>
      <c r="CO32" s="483"/>
      <c r="CP32" s="498"/>
      <c r="CQ32" s="498"/>
      <c r="CR32" s="484"/>
      <c r="CS32" s="498"/>
      <c r="CT32" s="498"/>
      <c r="CU32" s="484"/>
      <c r="CV32" s="498"/>
      <c r="CW32" s="498"/>
      <c r="CX32" s="484"/>
      <c r="CY32" s="498"/>
      <c r="CZ32" s="498"/>
      <c r="DA32" s="486"/>
      <c r="DB32" s="656"/>
      <c r="DD32" s="219"/>
      <c r="DE32" s="220"/>
      <c r="DF32" s="221"/>
      <c r="DG32" s="220"/>
      <c r="DH32" s="222"/>
    </row>
    <row r="33" spans="1:112" s="75" customFormat="1">
      <c r="A33" s="177"/>
      <c r="B33" s="466" t="s">
        <v>367</v>
      </c>
      <c r="C33" s="39"/>
      <c r="D33" s="511"/>
      <c r="E33" s="511"/>
      <c r="F33" s="46"/>
      <c r="G33" s="511"/>
      <c r="H33" s="511"/>
      <c r="I33" s="46"/>
      <c r="J33" s="511"/>
      <c r="K33" s="511"/>
      <c r="L33" s="46"/>
      <c r="M33" s="511"/>
      <c r="N33" s="511"/>
      <c r="O33" s="401"/>
      <c r="P33" s="511"/>
      <c r="Q33" s="395"/>
      <c r="R33" s="39"/>
      <c r="S33" s="511"/>
      <c r="T33" s="511"/>
      <c r="U33" s="46"/>
      <c r="V33" s="511"/>
      <c r="W33" s="511"/>
      <c r="X33" s="46"/>
      <c r="Y33" s="511"/>
      <c r="Z33" s="511"/>
      <c r="AA33" s="46"/>
      <c r="AB33" s="511"/>
      <c r="AC33" s="511"/>
      <c r="AD33" s="678"/>
      <c r="AE33" s="511"/>
      <c r="AF33" s="592"/>
      <c r="AG33" s="39"/>
      <c r="AH33" s="511"/>
      <c r="AI33" s="511"/>
      <c r="AJ33" s="46"/>
      <c r="AK33" s="511"/>
      <c r="AL33" s="511"/>
      <c r="AM33" s="46"/>
      <c r="AN33" s="511"/>
      <c r="AO33" s="511"/>
      <c r="AP33" s="46"/>
      <c r="AQ33" s="511"/>
      <c r="AR33" s="511"/>
      <c r="AS33" s="401"/>
      <c r="AT33" s="511"/>
      <c r="AU33" s="511"/>
      <c r="AV33" s="39"/>
      <c r="AW33" s="511"/>
      <c r="AX33" s="511"/>
      <c r="AY33" s="46"/>
      <c r="AZ33" s="511"/>
      <c r="BA33" s="511"/>
      <c r="BB33" s="46"/>
      <c r="BC33" s="511"/>
      <c r="BD33" s="511"/>
      <c r="BE33" s="46"/>
      <c r="BF33" s="511"/>
      <c r="BG33" s="511"/>
      <c r="BH33" s="401"/>
      <c r="BI33" s="511"/>
      <c r="BJ33" s="395"/>
      <c r="BK33" s="39"/>
      <c r="BL33" s="511"/>
      <c r="BM33" s="511"/>
      <c r="BN33" s="46"/>
      <c r="BO33" s="511"/>
      <c r="BP33" s="511"/>
      <c r="BQ33" s="46"/>
      <c r="BR33" s="511"/>
      <c r="BS33" s="511"/>
      <c r="BT33" s="46"/>
      <c r="BU33" s="511"/>
      <c r="BV33" s="511"/>
      <c r="BW33" s="678"/>
      <c r="BX33" s="511"/>
      <c r="BY33" s="592"/>
      <c r="BZ33" s="39"/>
      <c r="CA33" s="511"/>
      <c r="CB33" s="511"/>
      <c r="CC33" s="46"/>
      <c r="CD33" s="511"/>
      <c r="CE33" s="511"/>
      <c r="CF33" s="46"/>
      <c r="CG33" s="511"/>
      <c r="CH33" s="511"/>
      <c r="CI33" s="46"/>
      <c r="CJ33" s="511"/>
      <c r="CK33" s="511"/>
      <c r="CL33" s="401"/>
      <c r="CM33" s="511"/>
      <c r="CN33" s="511"/>
      <c r="CO33" s="39"/>
      <c r="CP33" s="511"/>
      <c r="CQ33" s="511"/>
      <c r="CR33" s="46"/>
      <c r="CS33" s="511"/>
      <c r="CT33" s="511"/>
      <c r="CU33" s="46"/>
      <c r="CV33" s="511"/>
      <c r="CW33" s="511"/>
      <c r="CX33" s="46"/>
      <c r="CY33" s="511"/>
      <c r="CZ33" s="511"/>
      <c r="DA33" s="401"/>
      <c r="DB33" s="656"/>
      <c r="DD33" s="219"/>
      <c r="DE33" s="220"/>
      <c r="DF33" s="221"/>
      <c r="DG33" s="220"/>
      <c r="DH33" s="222"/>
    </row>
    <row r="34" spans="1:112" s="37" customFormat="1">
      <c r="A34" s="460"/>
      <c r="B34" s="461" t="s">
        <v>358</v>
      </c>
      <c r="C34" s="510"/>
      <c r="D34" s="496"/>
      <c r="E34" s="496"/>
      <c r="F34" s="513"/>
      <c r="G34" s="496"/>
      <c r="H34" s="496"/>
      <c r="I34" s="513"/>
      <c r="J34" s="496"/>
      <c r="K34" s="496"/>
      <c r="L34" s="513"/>
      <c r="M34" s="496"/>
      <c r="N34" s="496"/>
      <c r="O34" s="514"/>
      <c r="P34" s="496"/>
      <c r="Q34" s="465"/>
      <c r="R34" s="510"/>
      <c r="S34" s="496"/>
      <c r="T34" s="496"/>
      <c r="U34" s="513"/>
      <c r="V34" s="496"/>
      <c r="W34" s="496"/>
      <c r="X34" s="513"/>
      <c r="Y34" s="496"/>
      <c r="Z34" s="496"/>
      <c r="AA34" s="513"/>
      <c r="AB34" s="496"/>
      <c r="AC34" s="496"/>
      <c r="AD34" s="514"/>
      <c r="AE34" s="496"/>
      <c r="AF34" s="571"/>
      <c r="AG34" s="510"/>
      <c r="AH34" s="496"/>
      <c r="AI34" s="496"/>
      <c r="AJ34" s="513"/>
      <c r="AK34" s="496"/>
      <c r="AL34" s="496"/>
      <c r="AM34" s="513"/>
      <c r="AN34" s="496"/>
      <c r="AO34" s="496"/>
      <c r="AP34" s="513"/>
      <c r="AQ34" s="496"/>
      <c r="AR34" s="496"/>
      <c r="AS34" s="514"/>
      <c r="AT34" s="496"/>
      <c r="AU34" s="496"/>
      <c r="AV34" s="510"/>
      <c r="AW34" s="496"/>
      <c r="AX34" s="496"/>
      <c r="AY34" s="513"/>
      <c r="AZ34" s="496"/>
      <c r="BA34" s="496"/>
      <c r="BB34" s="513"/>
      <c r="BC34" s="496"/>
      <c r="BD34" s="496"/>
      <c r="BE34" s="513"/>
      <c r="BF34" s="496"/>
      <c r="BG34" s="496"/>
      <c r="BH34" s="514"/>
      <c r="BI34" s="496"/>
      <c r="BJ34" s="465"/>
      <c r="BK34" s="510"/>
      <c r="BL34" s="496"/>
      <c r="BM34" s="496"/>
      <c r="BN34" s="513"/>
      <c r="BO34" s="496"/>
      <c r="BP34" s="496"/>
      <c r="BQ34" s="513"/>
      <c r="BR34" s="496"/>
      <c r="BS34" s="496"/>
      <c r="BT34" s="513"/>
      <c r="BU34" s="496"/>
      <c r="BV34" s="496"/>
      <c r="BW34" s="514"/>
      <c r="BX34" s="496"/>
      <c r="BY34" s="571"/>
      <c r="BZ34" s="510"/>
      <c r="CA34" s="496"/>
      <c r="CB34" s="496"/>
      <c r="CC34" s="513"/>
      <c r="CD34" s="496"/>
      <c r="CE34" s="496"/>
      <c r="CF34" s="513"/>
      <c r="CG34" s="496"/>
      <c r="CH34" s="496"/>
      <c r="CI34" s="513"/>
      <c r="CJ34" s="496"/>
      <c r="CK34" s="496"/>
      <c r="CL34" s="514"/>
      <c r="CM34" s="496"/>
      <c r="CN34" s="496"/>
      <c r="CO34" s="510"/>
      <c r="CP34" s="496"/>
      <c r="CQ34" s="496"/>
      <c r="CR34" s="513"/>
      <c r="CS34" s="496"/>
      <c r="CT34" s="496"/>
      <c r="CU34" s="513"/>
      <c r="CV34" s="496"/>
      <c r="CW34" s="496"/>
      <c r="CX34" s="513"/>
      <c r="CY34" s="496"/>
      <c r="CZ34" s="496"/>
      <c r="DA34" s="514"/>
      <c r="DD34" s="219"/>
      <c r="DE34" s="220"/>
      <c r="DF34" s="221"/>
      <c r="DG34" s="220"/>
      <c r="DH34" s="222"/>
    </row>
    <row r="35" spans="1:112" s="75" customFormat="1" ht="38.25">
      <c r="A35" s="177"/>
      <c r="B35" s="466" t="s">
        <v>368</v>
      </c>
      <c r="C35" s="477"/>
      <c r="D35" s="512"/>
      <c r="E35" s="512"/>
      <c r="F35" s="478"/>
      <c r="G35" s="512"/>
      <c r="H35" s="512"/>
      <c r="I35" s="478"/>
      <c r="J35" s="512"/>
      <c r="K35" s="512"/>
      <c r="L35" s="478"/>
      <c r="M35" s="512"/>
      <c r="N35" s="512"/>
      <c r="O35" s="479"/>
      <c r="P35" s="512"/>
      <c r="Q35" s="488"/>
      <c r="R35" s="477"/>
      <c r="S35" s="512"/>
      <c r="T35" s="512"/>
      <c r="U35" s="478"/>
      <c r="V35" s="512"/>
      <c r="W35" s="512"/>
      <c r="X35" s="478"/>
      <c r="Y35" s="512"/>
      <c r="Z35" s="512"/>
      <c r="AA35" s="478"/>
      <c r="AB35" s="512"/>
      <c r="AC35" s="512"/>
      <c r="AD35" s="679"/>
      <c r="AE35" s="512"/>
      <c r="AF35" s="591"/>
      <c r="AG35" s="477"/>
      <c r="AH35" s="512"/>
      <c r="AI35" s="512"/>
      <c r="AJ35" s="478"/>
      <c r="AK35" s="512"/>
      <c r="AL35" s="512"/>
      <c r="AM35" s="478"/>
      <c r="AN35" s="512"/>
      <c r="AO35" s="512"/>
      <c r="AP35" s="478"/>
      <c r="AQ35" s="512"/>
      <c r="AR35" s="512"/>
      <c r="AS35" s="479"/>
      <c r="AT35" s="512"/>
      <c r="AU35" s="512"/>
      <c r="AV35" s="477"/>
      <c r="AW35" s="512"/>
      <c r="AX35" s="512"/>
      <c r="AY35" s="478"/>
      <c r="AZ35" s="512"/>
      <c r="BA35" s="512"/>
      <c r="BB35" s="478"/>
      <c r="BC35" s="512"/>
      <c r="BD35" s="512"/>
      <c r="BE35" s="478"/>
      <c r="BF35" s="512"/>
      <c r="BG35" s="512"/>
      <c r="BH35" s="479"/>
      <c r="BI35" s="512"/>
      <c r="BJ35" s="488"/>
      <c r="BK35" s="477"/>
      <c r="BL35" s="512"/>
      <c r="BM35" s="512"/>
      <c r="BN35" s="478"/>
      <c r="BO35" s="512"/>
      <c r="BP35" s="512"/>
      <c r="BQ35" s="478"/>
      <c r="BR35" s="512"/>
      <c r="BS35" s="512"/>
      <c r="BT35" s="478"/>
      <c r="BU35" s="512"/>
      <c r="BV35" s="512"/>
      <c r="BW35" s="679"/>
      <c r="BX35" s="512"/>
      <c r="BY35" s="591"/>
      <c r="BZ35" s="477"/>
      <c r="CA35" s="512"/>
      <c r="CB35" s="512"/>
      <c r="CC35" s="478"/>
      <c r="CD35" s="512"/>
      <c r="CE35" s="512"/>
      <c r="CF35" s="478"/>
      <c r="CG35" s="512"/>
      <c r="CH35" s="512"/>
      <c r="CI35" s="478"/>
      <c r="CJ35" s="512"/>
      <c r="CK35" s="512"/>
      <c r="CL35" s="479"/>
      <c r="CM35" s="512"/>
      <c r="CN35" s="512"/>
      <c r="CO35" s="477"/>
      <c r="CP35" s="512"/>
      <c r="CQ35" s="512"/>
      <c r="CR35" s="478"/>
      <c r="CS35" s="512"/>
      <c r="CT35" s="512"/>
      <c r="CU35" s="478"/>
      <c r="CV35" s="512"/>
      <c r="CW35" s="512"/>
      <c r="CX35" s="478"/>
      <c r="CY35" s="512"/>
      <c r="CZ35" s="512"/>
      <c r="DA35" s="479"/>
      <c r="DB35" s="656"/>
      <c r="DD35" s="219"/>
      <c r="DE35" s="220"/>
      <c r="DF35" s="221"/>
      <c r="DG35" s="220"/>
      <c r="DH35" s="222"/>
    </row>
    <row r="36" spans="1:112" s="75" customFormat="1">
      <c r="A36" s="177" t="s">
        <v>25</v>
      </c>
      <c r="B36" s="466" t="s">
        <v>369</v>
      </c>
      <c r="C36" s="477"/>
      <c r="D36" s="648" t="str">
        <f>IF(ISBLANK(C36),"",IF(ISNUMBER(SEARCH("NOT MET",C36)),"NOT MET","MET"))</f>
        <v/>
      </c>
      <c r="E36" s="512"/>
      <c r="F36" s="478"/>
      <c r="G36" s="648" t="str">
        <f>IF(ISBLANK(F36),"",IF(ISNUMBER(SEARCH("NOT MET",F36)),"NOT MET","MET"))</f>
        <v/>
      </c>
      <c r="H36" s="512"/>
      <c r="I36" s="478"/>
      <c r="J36" s="648" t="str">
        <f>IF(ISBLANK(I36),"",IF(ISNUMBER(SEARCH("NOT MET",I36)),"NOT MET","MET"))</f>
        <v/>
      </c>
      <c r="K36" s="512"/>
      <c r="L36" s="478"/>
      <c r="M36" s="648" t="str">
        <f>IF(ISBLANK(L36),"",IF(ISNUMBER(SEARCH("NOT MET",L36)),"NOT MET","MET"))</f>
        <v/>
      </c>
      <c r="N36" s="512"/>
      <c r="O36" s="479"/>
      <c r="P36" s="648" t="str">
        <f>IF(ISBLANK(O36),"",IF(ISNUMBER(SEARCH("NOT MET",O36)),"NOT MET","MET"))</f>
        <v/>
      </c>
      <c r="Q36" s="488"/>
      <c r="R36" s="477"/>
      <c r="S36" s="648" t="str">
        <f>IF(ISBLANK(R36),"",IF(ISNUMBER(SEARCH("NOT MET",R36)),"NOT MET","MET"))</f>
        <v/>
      </c>
      <c r="T36" s="512"/>
      <c r="U36" s="478"/>
      <c r="V36" s="648" t="str">
        <f>IF(ISBLANK(U36),"",IF(ISNUMBER(SEARCH("NOT MET",U36)),"NOT MET","MET"))</f>
        <v/>
      </c>
      <c r="W36" s="512"/>
      <c r="X36" s="478"/>
      <c r="Y36" s="648" t="str">
        <f>IF(ISBLANK(X36),"",IF(ISNUMBER(SEARCH("NOT MET",X36)),"NOT MET","MET"))</f>
        <v/>
      </c>
      <c r="Z36" s="512"/>
      <c r="AA36" s="478"/>
      <c r="AB36" s="648" t="str">
        <f>IF(ISBLANK(AA36),"",IF(ISNUMBER(SEARCH("NOT MET",AA36)),"NOT MET","MET"))</f>
        <v/>
      </c>
      <c r="AC36" s="512"/>
      <c r="AD36" s="679"/>
      <c r="AE36" s="648" t="str">
        <f>IF(ISBLANK(AD36),"",IF(ISNUMBER(SEARCH("NOT MET",AD36)),"NOT MET","MET"))</f>
        <v/>
      </c>
      <c r="AF36" s="591"/>
      <c r="AG36" s="477"/>
      <c r="AH36" s="648" t="str">
        <f>IF(ISBLANK(AG36),"",IF(ISNUMBER(SEARCH("NOT MET",AG36)),"NOT MET","MET"))</f>
        <v/>
      </c>
      <c r="AI36" s="512"/>
      <c r="AJ36" s="478"/>
      <c r="AK36" s="648" t="str">
        <f>IF(ISBLANK(AJ36),"",IF(ISNUMBER(SEARCH("NOT MET",AJ36)),"NOT MET","MET"))</f>
        <v/>
      </c>
      <c r="AL36" s="512"/>
      <c r="AM36" s="478"/>
      <c r="AN36" s="648" t="str">
        <f>IF(ISBLANK(AM36),"",IF(ISNUMBER(SEARCH("NOT MET",AM36)),"NOT MET","MET"))</f>
        <v/>
      </c>
      <c r="AO36" s="512"/>
      <c r="AP36" s="478"/>
      <c r="AQ36" s="648" t="str">
        <f>IF(ISBLANK(AP36),"",IF(ISNUMBER(SEARCH("NOT MET",AP36)),"NOT MET","MET"))</f>
        <v/>
      </c>
      <c r="AR36" s="512"/>
      <c r="AS36" s="479"/>
      <c r="AT36" s="648" t="str">
        <f>IF(ISBLANK(AS36),"",IF(ISNUMBER(SEARCH("NOT MET",AS36)),"NOT MET","MET"))</f>
        <v/>
      </c>
      <c r="AU36" s="512"/>
      <c r="AV36" s="477"/>
      <c r="AW36" s="648" t="str">
        <f>IF(ISBLANK(AV36),"",IF(ISNUMBER(SEARCH("NOT MET",AV36)),"NOT MET","MET"))</f>
        <v/>
      </c>
      <c r="AX36" s="512"/>
      <c r="AY36" s="478"/>
      <c r="AZ36" s="648" t="str">
        <f>IF(ISBLANK(AY36),"",IF(ISNUMBER(SEARCH("NOT MET",AY36)),"NOT MET","MET"))</f>
        <v/>
      </c>
      <c r="BA36" s="512"/>
      <c r="BB36" s="478"/>
      <c r="BC36" s="648" t="str">
        <f>IF(ISBLANK(BB36),"",IF(ISNUMBER(SEARCH("NOT MET",BB36)),"NOT MET","MET"))</f>
        <v/>
      </c>
      <c r="BD36" s="512"/>
      <c r="BE36" s="478"/>
      <c r="BF36" s="648" t="str">
        <f>IF(ISBLANK(BE36),"",IF(ISNUMBER(SEARCH("NOT MET",BE36)),"NOT MET","MET"))</f>
        <v/>
      </c>
      <c r="BG36" s="512"/>
      <c r="BH36" s="479"/>
      <c r="BI36" s="648" t="str">
        <f>IF(ISBLANK(BH36),"",IF(ISNUMBER(SEARCH("NOT MET",BH36)),"NOT MET","MET"))</f>
        <v/>
      </c>
      <c r="BJ36" s="488"/>
      <c r="BK36" s="477"/>
      <c r="BL36" s="648" t="str">
        <f>IF(ISBLANK(BK36),"",IF(ISNUMBER(SEARCH("NOT MET",BK36)),"NOT MET","MET"))</f>
        <v/>
      </c>
      <c r="BM36" s="512"/>
      <c r="BN36" s="478"/>
      <c r="BO36" s="648" t="str">
        <f>IF(ISBLANK(BN36),"",IF(ISNUMBER(SEARCH("NOT MET",BN36)),"NOT MET","MET"))</f>
        <v/>
      </c>
      <c r="BP36" s="512"/>
      <c r="BQ36" s="478"/>
      <c r="BR36" s="648" t="str">
        <f>IF(ISBLANK(BQ36),"",IF(ISNUMBER(SEARCH("NOT MET",BQ36)),"NOT MET","MET"))</f>
        <v/>
      </c>
      <c r="BS36" s="512"/>
      <c r="BT36" s="478"/>
      <c r="BU36" s="648" t="str">
        <f>IF(ISBLANK(BT36),"",IF(ISNUMBER(SEARCH("NOT MET",BT36)),"NOT MET","MET"))</f>
        <v/>
      </c>
      <c r="BV36" s="512"/>
      <c r="BW36" s="679"/>
      <c r="BX36" s="648" t="str">
        <f>IF(ISBLANK(BW36),"",IF(ISNUMBER(SEARCH("NOT MET",BW36)),"NOT MET","MET"))</f>
        <v/>
      </c>
      <c r="BY36" s="591"/>
      <c r="BZ36" s="477"/>
      <c r="CA36" s="648" t="str">
        <f>IF(ISBLANK(BZ36),"",IF(ISNUMBER(SEARCH("NOT MET",BZ36)),"NOT MET","MET"))</f>
        <v/>
      </c>
      <c r="CB36" s="512"/>
      <c r="CC36" s="478"/>
      <c r="CD36" s="648" t="str">
        <f>IF(ISBLANK(CC36),"",IF(ISNUMBER(SEARCH("NOT MET",CC36)),"NOT MET","MET"))</f>
        <v/>
      </c>
      <c r="CE36" s="512"/>
      <c r="CF36" s="478"/>
      <c r="CG36" s="648" t="str">
        <f>IF(ISBLANK(CF36),"",IF(ISNUMBER(SEARCH("NOT MET",CF36)),"NOT MET","MET"))</f>
        <v/>
      </c>
      <c r="CH36" s="512"/>
      <c r="CI36" s="478"/>
      <c r="CJ36" s="648" t="str">
        <f>IF(ISBLANK(CI36),"",IF(ISNUMBER(SEARCH("NOT MET",CI36)),"NOT MET","MET"))</f>
        <v/>
      </c>
      <c r="CK36" s="512"/>
      <c r="CL36" s="479"/>
      <c r="CM36" s="648" t="str">
        <f>IF(ISBLANK(CL36),"",IF(ISNUMBER(SEARCH("NOT MET",CL36)),"NOT MET","MET"))</f>
        <v/>
      </c>
      <c r="CN36" s="512"/>
      <c r="CO36" s="477"/>
      <c r="CP36" s="648" t="str">
        <f>IF(ISBLANK(CO36),"",IF(ISNUMBER(SEARCH("NOT MET",CO36)),"NOT MET","MET"))</f>
        <v/>
      </c>
      <c r="CQ36" s="512"/>
      <c r="CR36" s="478"/>
      <c r="CS36" s="648" t="str">
        <f>IF(ISBLANK(CR36),"",IF(ISNUMBER(SEARCH("NOT MET",CR36)),"NOT MET","MET"))</f>
        <v/>
      </c>
      <c r="CT36" s="512"/>
      <c r="CU36" s="478"/>
      <c r="CV36" s="648" t="str">
        <f>IF(ISBLANK(CU36),"",IF(ISNUMBER(SEARCH("NOT MET",CU36)),"NOT MET","MET"))</f>
        <v/>
      </c>
      <c r="CW36" s="512"/>
      <c r="CX36" s="478"/>
      <c r="CY36" s="648" t="str">
        <f>IF(ISBLANK(CX36),"",IF(ISNUMBER(SEARCH("NOT MET",CX36)),"NOT MET","MET"))</f>
        <v/>
      </c>
      <c r="CZ36" s="512"/>
      <c r="DA36" s="479"/>
      <c r="DB36" s="649" t="str">
        <f>IF(ISBLANK(DA36),"",IF(ISNUMBER(SEARCH("NOT MET",DA36)),"NOT MET","MET"))</f>
        <v/>
      </c>
      <c r="DC36" s="655"/>
      <c r="DD36" s="47">
        <f>COUNTIF(C36:DA36,"=Met")</f>
        <v>0</v>
      </c>
      <c r="DE36" s="48">
        <f t="shared" si="1"/>
        <v>0</v>
      </c>
      <c r="DF36" s="42">
        <f>COUNTIF(C36:DA36,"=Not Met")</f>
        <v>0</v>
      </c>
      <c r="DG36" s="48">
        <f t="shared" si="2"/>
        <v>0</v>
      </c>
      <c r="DH36" s="49">
        <f>COUNTIF(C36:DA36,"=N/A")</f>
        <v>0</v>
      </c>
    </row>
    <row r="37" spans="1:112" s="37" customFormat="1">
      <c r="A37" s="460"/>
      <c r="B37" s="461" t="s">
        <v>358</v>
      </c>
      <c r="C37" s="510"/>
      <c r="D37" s="496"/>
      <c r="E37" s="496"/>
      <c r="F37" s="513"/>
      <c r="G37" s="464"/>
      <c r="H37" s="464"/>
      <c r="I37" s="513"/>
      <c r="J37" s="464"/>
      <c r="K37" s="464"/>
      <c r="L37" s="513"/>
      <c r="M37" s="537"/>
      <c r="N37" s="537"/>
      <c r="O37" s="514"/>
      <c r="P37" s="496"/>
      <c r="Q37" s="541"/>
      <c r="R37" s="510"/>
      <c r="S37" s="496"/>
      <c r="T37" s="496"/>
      <c r="U37" s="513"/>
      <c r="V37" s="464"/>
      <c r="W37" s="464"/>
      <c r="X37" s="513"/>
      <c r="Y37" s="464"/>
      <c r="Z37" s="464"/>
      <c r="AA37" s="513"/>
      <c r="AB37" s="537"/>
      <c r="AC37" s="464"/>
      <c r="AD37" s="514"/>
      <c r="AE37" s="496"/>
      <c r="AF37" s="465"/>
      <c r="AG37" s="510"/>
      <c r="AH37" s="496"/>
      <c r="AI37" s="496"/>
      <c r="AJ37" s="513"/>
      <c r="AK37" s="464"/>
      <c r="AL37" s="464"/>
      <c r="AM37" s="513"/>
      <c r="AN37" s="464"/>
      <c r="AO37" s="464"/>
      <c r="AP37" s="513"/>
      <c r="AQ37" s="464"/>
      <c r="AR37" s="464"/>
      <c r="AS37" s="514"/>
      <c r="AT37" s="496"/>
      <c r="AU37" s="465"/>
      <c r="AV37" s="510"/>
      <c r="AW37" s="496"/>
      <c r="AX37" s="496"/>
      <c r="AY37" s="513"/>
      <c r="AZ37" s="464"/>
      <c r="BA37" s="464"/>
      <c r="BB37" s="513"/>
      <c r="BC37" s="464"/>
      <c r="BD37" s="464"/>
      <c r="BE37" s="513"/>
      <c r="BF37" s="537"/>
      <c r="BG37" s="537"/>
      <c r="BH37" s="514"/>
      <c r="BI37" s="496"/>
      <c r="BJ37" s="541"/>
      <c r="BK37" s="510"/>
      <c r="BL37" s="496"/>
      <c r="BM37" s="496"/>
      <c r="BN37" s="513"/>
      <c r="BO37" s="464"/>
      <c r="BP37" s="464"/>
      <c r="BQ37" s="513"/>
      <c r="BR37" s="464"/>
      <c r="BS37" s="464"/>
      <c r="BT37" s="513"/>
      <c r="BU37" s="537"/>
      <c r="BV37" s="464"/>
      <c r="BW37" s="514"/>
      <c r="BX37" s="496"/>
      <c r="BY37" s="465"/>
      <c r="BZ37" s="510"/>
      <c r="CA37" s="496"/>
      <c r="CB37" s="496"/>
      <c r="CC37" s="513"/>
      <c r="CD37" s="464"/>
      <c r="CE37" s="464"/>
      <c r="CF37" s="513"/>
      <c r="CG37" s="464"/>
      <c r="CH37" s="464"/>
      <c r="CI37" s="513"/>
      <c r="CJ37" s="464"/>
      <c r="CK37" s="464"/>
      <c r="CL37" s="514"/>
      <c r="CM37" s="496"/>
      <c r="CN37" s="465"/>
      <c r="CO37" s="510"/>
      <c r="CP37" s="496"/>
      <c r="CQ37" s="496"/>
      <c r="CR37" s="513"/>
      <c r="CS37" s="464"/>
      <c r="CT37" s="464"/>
      <c r="CU37" s="513"/>
      <c r="CV37" s="464"/>
      <c r="CW37" s="464"/>
      <c r="CX37" s="513"/>
      <c r="CY37" s="464"/>
      <c r="CZ37" s="464"/>
      <c r="DA37" s="514"/>
      <c r="DD37" s="219"/>
      <c r="DE37" s="220"/>
      <c r="DF37" s="221"/>
      <c r="DG37" s="220"/>
      <c r="DH37" s="222"/>
    </row>
    <row r="38" spans="1:112" s="75" customFormat="1">
      <c r="A38" s="177" t="s">
        <v>26</v>
      </c>
      <c r="B38" s="490" t="s">
        <v>405</v>
      </c>
      <c r="C38" s="483"/>
      <c r="D38" s="498"/>
      <c r="E38" s="498"/>
      <c r="F38" s="484"/>
      <c r="G38" s="484"/>
      <c r="H38" s="484"/>
      <c r="I38" s="484"/>
      <c r="J38" s="484"/>
      <c r="K38" s="484"/>
      <c r="L38" s="484"/>
      <c r="M38" s="485"/>
      <c r="N38" s="485"/>
      <c r="O38" s="486"/>
      <c r="P38" s="498"/>
      <c r="Q38" s="540"/>
      <c r="R38" s="483"/>
      <c r="S38" s="498"/>
      <c r="T38" s="498"/>
      <c r="U38" s="484"/>
      <c r="V38" s="484"/>
      <c r="W38" s="484"/>
      <c r="X38" s="484"/>
      <c r="Y38" s="484"/>
      <c r="Z38" s="484"/>
      <c r="AA38" s="484"/>
      <c r="AB38" s="556"/>
      <c r="AC38" s="557"/>
      <c r="AD38" s="680"/>
      <c r="AE38" s="580"/>
      <c r="AF38" s="558"/>
      <c r="AG38" s="483"/>
      <c r="AH38" s="498"/>
      <c r="AI38" s="498"/>
      <c r="AJ38" s="484"/>
      <c r="AK38" s="484"/>
      <c r="AL38" s="484"/>
      <c r="AM38" s="484"/>
      <c r="AN38" s="484"/>
      <c r="AO38" s="484"/>
      <c r="AP38" s="484"/>
      <c r="AQ38" s="484"/>
      <c r="AR38" s="484"/>
      <c r="AS38" s="486"/>
      <c r="AT38" s="498"/>
      <c r="AU38" s="486"/>
      <c r="AV38" s="483"/>
      <c r="AW38" s="498"/>
      <c r="AX38" s="498"/>
      <c r="AY38" s="484"/>
      <c r="AZ38" s="484"/>
      <c r="BA38" s="484"/>
      <c r="BB38" s="484"/>
      <c r="BC38" s="484"/>
      <c r="BD38" s="484"/>
      <c r="BE38" s="484"/>
      <c r="BF38" s="485"/>
      <c r="BG38" s="485"/>
      <c r="BH38" s="486"/>
      <c r="BI38" s="498"/>
      <c r="BJ38" s="540"/>
      <c r="BK38" s="483"/>
      <c r="BL38" s="498"/>
      <c r="BM38" s="498"/>
      <c r="BN38" s="484"/>
      <c r="BO38" s="484"/>
      <c r="BP38" s="484"/>
      <c r="BQ38" s="484"/>
      <c r="BR38" s="484"/>
      <c r="BS38" s="484"/>
      <c r="BT38" s="484"/>
      <c r="BU38" s="556"/>
      <c r="BV38" s="557"/>
      <c r="BW38" s="680"/>
      <c r="BX38" s="580"/>
      <c r="BY38" s="558"/>
      <c r="BZ38" s="483"/>
      <c r="CA38" s="498"/>
      <c r="CB38" s="498"/>
      <c r="CC38" s="484"/>
      <c r="CD38" s="484"/>
      <c r="CE38" s="484"/>
      <c r="CF38" s="484"/>
      <c r="CG38" s="484"/>
      <c r="CH38" s="484"/>
      <c r="CI38" s="484"/>
      <c r="CJ38" s="484"/>
      <c r="CK38" s="484"/>
      <c r="CL38" s="486"/>
      <c r="CM38" s="498"/>
      <c r="CN38" s="486"/>
      <c r="CO38" s="483"/>
      <c r="CP38" s="498"/>
      <c r="CQ38" s="498"/>
      <c r="CR38" s="484"/>
      <c r="CS38" s="484"/>
      <c r="CT38" s="484"/>
      <c r="CU38" s="484"/>
      <c r="CV38" s="484"/>
      <c r="CW38" s="484"/>
      <c r="CX38" s="484"/>
      <c r="CY38" s="484"/>
      <c r="CZ38" s="484"/>
      <c r="DA38" s="486"/>
      <c r="DB38" s="656"/>
      <c r="DD38" s="219"/>
      <c r="DE38" s="220"/>
      <c r="DF38" s="221"/>
      <c r="DG38" s="220"/>
      <c r="DH38" s="222"/>
    </row>
    <row r="39" spans="1:112" s="37" customFormat="1" ht="38.25">
      <c r="A39" s="38"/>
      <c r="B39" s="489" t="s">
        <v>377</v>
      </c>
      <c r="C39" s="471"/>
      <c r="D39" s="499" t="str">
        <f>IF(C39="Yes",ROW(),"")</f>
        <v/>
      </c>
      <c r="E39" s="499" t="str">
        <f t="shared" ref="E39:E46" si="3">IF(D39="","",RANK(D39,D$39:D$46,-1))</f>
        <v/>
      </c>
      <c r="F39" s="472"/>
      <c r="G39" s="499" t="str">
        <f>IF(F39="Yes",ROW(),"")</f>
        <v/>
      </c>
      <c r="H39" s="499" t="str">
        <f t="shared" ref="H39:H46" si="4">IF(G39="","",RANK(G39,G$39:G$46,-1))</f>
        <v/>
      </c>
      <c r="I39" s="472"/>
      <c r="J39" s="499" t="str">
        <f>IF(I39="Yes",ROW(),"")</f>
        <v/>
      </c>
      <c r="K39" s="499" t="str">
        <f t="shared" ref="K39:K46" si="5">IF(J39="","",RANK(J39,J$39:J$46,-1))</f>
        <v/>
      </c>
      <c r="L39" s="472"/>
      <c r="M39" s="499" t="str">
        <f>IF(L39="Yes",ROW(),"")</f>
        <v/>
      </c>
      <c r="N39" s="499" t="str">
        <f t="shared" ref="N39:N46" si="6">IF(M39="","",RANK(M39,M$39:M$46,-1))</f>
        <v/>
      </c>
      <c r="O39" s="473"/>
      <c r="P39" s="497" t="str">
        <f>IF(O39="Yes",ROW(),"")</f>
        <v/>
      </c>
      <c r="Q39" s="499" t="str">
        <f t="shared" ref="Q39:Q46" si="7">IF(P39="","",RANK(P39,P$39:P$46,-1))</f>
        <v/>
      </c>
      <c r="R39" s="471"/>
      <c r="S39" s="462" t="str">
        <f>IF(R39="Yes",ROW(),"")</f>
        <v/>
      </c>
      <c r="T39" s="499" t="str">
        <f t="shared" ref="T39:T46" si="8">IF(S39="","",RANK(S39,S$39:S$46,-1))</f>
        <v/>
      </c>
      <c r="U39" s="472"/>
      <c r="V39" s="462" t="str">
        <f>IF(U39="Yes",ROW(),"")</f>
        <v/>
      </c>
      <c r="W39" s="499" t="str">
        <f t="shared" ref="W39:W46" si="9">IF(V39="","",RANK(V39,V$39:V$46,-1))</f>
        <v/>
      </c>
      <c r="X39" s="472"/>
      <c r="Y39" s="462" t="str">
        <f>IF(X39="Yes",ROW(),"")</f>
        <v/>
      </c>
      <c r="Z39" s="499" t="str">
        <f t="shared" ref="Z39:Z46" si="10">IF(Y39="","",RANK(Y39,Y$39:Y$46,-1))</f>
        <v/>
      </c>
      <c r="AA39" s="472"/>
      <c r="AB39" s="462" t="str">
        <f>IF(AA39="Yes",ROW(),"")</f>
        <v/>
      </c>
      <c r="AC39" s="499" t="str">
        <f t="shared" ref="AC39:AC46" si="11">IF(AB39="","",RANK(AB39,AB$39:AB$46,-1))</f>
        <v/>
      </c>
      <c r="AD39" s="681"/>
      <c r="AE39" s="497" t="str">
        <f>IF(AD39="Yes",ROW(),"")</f>
        <v/>
      </c>
      <c r="AF39" s="499" t="str">
        <f t="shared" ref="AF39:AF46" si="12">IF(AE39="","",RANK(AE39,AE$39:AE$46,-1))</f>
        <v/>
      </c>
      <c r="AG39" s="471"/>
      <c r="AH39" s="462" t="str">
        <f>IF(AG39="Yes",ROW(),"")</f>
        <v/>
      </c>
      <c r="AI39" s="499" t="str">
        <f t="shared" ref="AI39:AI46" si="13">IF(AH39="","",RANK(AH39,AH$39:AH$46,-1))</f>
        <v/>
      </c>
      <c r="AJ39" s="548"/>
      <c r="AK39" s="462" t="str">
        <f>IF(AJ39="Yes",ROW(),"")</f>
        <v/>
      </c>
      <c r="AL39" s="499" t="str">
        <f t="shared" ref="AL39:AL46" si="14">IF(AK39="","",RANK(AK39,AK$39:AK$46,-1))</f>
        <v/>
      </c>
      <c r="AM39" s="472"/>
      <c r="AN39" s="462" t="str">
        <f>IF(AM39="Yes",ROW(),"")</f>
        <v/>
      </c>
      <c r="AO39" s="499" t="str">
        <f t="shared" ref="AO39:AO46" si="15">IF(AN39="","",RANK(AN39,AN$39:AN$46,-1))</f>
        <v/>
      </c>
      <c r="AP39" s="472"/>
      <c r="AQ39" s="462" t="str">
        <f>IF(AP39="Yes",ROW(),"")</f>
        <v/>
      </c>
      <c r="AR39" s="499" t="str">
        <f t="shared" ref="AR39:AR46" si="16">IF(AQ39="","",RANK(AQ39,AQ$39:AQ$46,-1))</f>
        <v/>
      </c>
      <c r="AS39" s="473"/>
      <c r="AT39" s="497" t="str">
        <f>IF(AS39="Yes",ROW(),"")</f>
        <v/>
      </c>
      <c r="AU39" s="499" t="str">
        <f t="shared" ref="AU39:AU46" si="17">IF(AT39="","",RANK(AT39,AT$39:AT$46,-1))</f>
        <v/>
      </c>
      <c r="AV39" s="471"/>
      <c r="AW39" s="499" t="str">
        <f>IF(AV39="Yes",ROW(),"")</f>
        <v/>
      </c>
      <c r="AX39" s="499" t="str">
        <f t="shared" ref="AX39:AX46" si="18">IF(AW39="","",RANK(AW39,AW$39:AW$46,-1))</f>
        <v/>
      </c>
      <c r="AY39" s="472"/>
      <c r="AZ39" s="499" t="str">
        <f>IF(AY39="Yes",ROW(),"")</f>
        <v/>
      </c>
      <c r="BA39" s="499" t="str">
        <f t="shared" ref="BA39:BA46" si="19">IF(AZ39="","",RANK(AZ39,AZ$39:AZ$46,-1))</f>
        <v/>
      </c>
      <c r="BB39" s="472"/>
      <c r="BC39" s="499" t="str">
        <f>IF(BB39="Yes",ROW(),"")</f>
        <v/>
      </c>
      <c r="BD39" s="499" t="str">
        <f t="shared" ref="BD39:BD46" si="20">IF(BC39="","",RANK(BC39,BC$39:BC$46,-1))</f>
        <v/>
      </c>
      <c r="BE39" s="472"/>
      <c r="BF39" s="499" t="str">
        <f>IF(BE39="Yes",ROW(),"")</f>
        <v/>
      </c>
      <c r="BG39" s="499" t="str">
        <f t="shared" ref="BG39:BG46" si="21">IF(BF39="","",RANK(BF39,BF$39:BF$46,-1))</f>
        <v/>
      </c>
      <c r="BH39" s="473"/>
      <c r="BI39" s="497" t="str">
        <f>IF(BH39="Yes",ROW(),"")</f>
        <v/>
      </c>
      <c r="BJ39" s="499" t="str">
        <f t="shared" ref="BJ39:BJ46" si="22">IF(BI39="","",RANK(BI39,BI$39:BI$46,-1))</f>
        <v/>
      </c>
      <c r="BK39" s="471"/>
      <c r="BL39" s="462" t="str">
        <f>IF(BK39="Yes",ROW(),"")</f>
        <v/>
      </c>
      <c r="BM39" s="499" t="str">
        <f t="shared" ref="BM39:BM46" si="23">IF(BL39="","",RANK(BL39,BL$39:BL$46,-1))</f>
        <v/>
      </c>
      <c r="BN39" s="472"/>
      <c r="BO39" s="462" t="str">
        <f>IF(BN39="Yes",ROW(),"")</f>
        <v/>
      </c>
      <c r="BP39" s="499" t="str">
        <f t="shared" ref="BP39:BP46" si="24">IF(BO39="","",RANK(BO39,BO$39:BO$46,-1))</f>
        <v/>
      </c>
      <c r="BQ39" s="472"/>
      <c r="BR39" s="462" t="str">
        <f>IF(BQ39="Yes",ROW(),"")</f>
        <v/>
      </c>
      <c r="BS39" s="499" t="str">
        <f t="shared" ref="BS39:BS46" si="25">IF(BR39="","",RANK(BR39,BR$39:BR$46,-1))</f>
        <v/>
      </c>
      <c r="BT39" s="472"/>
      <c r="BU39" s="462" t="str">
        <f>IF(BT39="Yes",ROW(),"")</f>
        <v/>
      </c>
      <c r="BV39" s="499" t="str">
        <f t="shared" ref="BV39:BV46" si="26">IF(BU39="","",RANK(BU39,BU$39:BU$46,-1))</f>
        <v/>
      </c>
      <c r="BW39" s="681"/>
      <c r="BX39" s="497" t="str">
        <f>IF(BW39="Yes",ROW(),"")</f>
        <v/>
      </c>
      <c r="BY39" s="499" t="str">
        <f t="shared" ref="BY39:BY46" si="27">IF(BX39="","",RANK(BX39,BX$39:BX$46,-1))</f>
        <v/>
      </c>
      <c r="BZ39" s="471"/>
      <c r="CA39" s="462" t="str">
        <f>IF(BZ39="Yes",ROW(),"")</f>
        <v/>
      </c>
      <c r="CB39" s="499" t="str">
        <f t="shared" ref="CB39:CB46" si="28">IF(CA39="","",RANK(CA39,CA$39:CA$46,-1))</f>
        <v/>
      </c>
      <c r="CC39" s="548"/>
      <c r="CD39" s="462" t="str">
        <f>IF(CC39="Yes",ROW(),"")</f>
        <v/>
      </c>
      <c r="CE39" s="499" t="str">
        <f t="shared" ref="CE39:CE46" si="29">IF(CD39="","",RANK(CD39,CD$39:CD$46,-1))</f>
        <v/>
      </c>
      <c r="CF39" s="472"/>
      <c r="CG39" s="462" t="str">
        <f>IF(CF39="Yes",ROW(),"")</f>
        <v/>
      </c>
      <c r="CH39" s="499" t="str">
        <f t="shared" ref="CH39:CH46" si="30">IF(CG39="","",RANK(CG39,CG$39:CG$46,-1))</f>
        <v/>
      </c>
      <c r="CI39" s="472"/>
      <c r="CJ39" s="462" t="str">
        <f>IF(CI39="Yes",ROW(),"")</f>
        <v/>
      </c>
      <c r="CK39" s="499" t="str">
        <f t="shared" ref="CK39:CK46" si="31">IF(CJ39="","",RANK(CJ39,CJ$39:CJ$46,-1))</f>
        <v/>
      </c>
      <c r="CL39" s="473"/>
      <c r="CM39" s="497" t="str">
        <f>IF(CL39="Yes",ROW(),"")</f>
        <v/>
      </c>
      <c r="CN39" s="499" t="str">
        <f t="shared" ref="CN39:CN46" si="32">IF(CM39="","",RANK(CM39,CM$39:CM$46,-1))</f>
        <v/>
      </c>
      <c r="CO39" s="471"/>
      <c r="CP39" s="462" t="str">
        <f>IF(CO39="Yes",ROW(),"")</f>
        <v/>
      </c>
      <c r="CQ39" s="499" t="str">
        <f t="shared" ref="CQ39:CQ46" si="33">IF(CP39="","",RANK(CP39,CP$39:CP$46,-1))</f>
        <v/>
      </c>
      <c r="CR39" s="472"/>
      <c r="CS39" s="462" t="str">
        <f>IF(CR39="Yes",ROW(),"")</f>
        <v/>
      </c>
      <c r="CT39" s="499" t="str">
        <f t="shared" ref="CT39:CT46" si="34">IF(CS39="","",RANK(CS39,CS$39:CS$46,-1))</f>
        <v/>
      </c>
      <c r="CU39" s="472"/>
      <c r="CV39" s="462" t="str">
        <f>IF(CU39="Yes",ROW(),"")</f>
        <v/>
      </c>
      <c r="CW39" s="499" t="str">
        <f t="shared" ref="CW39:CW46" si="35">IF(CV39="","",RANK(CV39,CV$39:CV$46,-1))</f>
        <v/>
      </c>
      <c r="CX39" s="472"/>
      <c r="CY39" s="462" t="str">
        <f>IF(CX39="Yes",ROW(),"")</f>
        <v/>
      </c>
      <c r="CZ39" s="499" t="str">
        <f t="shared" ref="CZ39:CZ46" si="36">IF(CY39="","",RANK(CY39,CY$39:CY$46,-1))</f>
        <v/>
      </c>
      <c r="DA39" s="473"/>
      <c r="DB39" s="572" t="str">
        <f>IF(DA39="Yes",ROW(),"")</f>
        <v/>
      </c>
      <c r="DC39" s="573" t="str">
        <f t="shared" ref="DC39:DC46" si="37">IF(DB39="","",RANK(DB39,DB$39:DB$46,-1))</f>
        <v/>
      </c>
      <c r="DD39" s="219"/>
      <c r="DE39" s="220"/>
      <c r="DF39" s="221"/>
      <c r="DG39" s="220"/>
      <c r="DH39" s="222"/>
    </row>
    <row r="40" spans="1:112" s="37" customFormat="1" ht="38.25">
      <c r="A40" s="38"/>
      <c r="B40" s="489" t="s">
        <v>378</v>
      </c>
      <c r="C40" s="471"/>
      <c r="D40" s="499" t="str">
        <f t="shared" ref="D40:D47" si="38">IF(C40="Yes",ROW(),"")</f>
        <v/>
      </c>
      <c r="E40" s="499" t="str">
        <f t="shared" si="3"/>
        <v/>
      </c>
      <c r="F40" s="472"/>
      <c r="G40" s="499" t="str">
        <f t="shared" ref="G40:G46" si="39">IF(F40="Yes",ROW(),"")</f>
        <v/>
      </c>
      <c r="H40" s="499" t="str">
        <f t="shared" si="4"/>
        <v/>
      </c>
      <c r="I40" s="472"/>
      <c r="J40" s="499" t="str">
        <f t="shared" ref="J40:J46" si="40">IF(I40="Yes",ROW(),"")</f>
        <v/>
      </c>
      <c r="K40" s="499" t="str">
        <f t="shared" si="5"/>
        <v/>
      </c>
      <c r="L40" s="472"/>
      <c r="M40" s="499" t="str">
        <f t="shared" ref="M40:M46" si="41">IF(L40="Yes",ROW(),"")</f>
        <v/>
      </c>
      <c r="N40" s="499" t="str">
        <f t="shared" si="6"/>
        <v/>
      </c>
      <c r="O40" s="473"/>
      <c r="P40" s="499" t="str">
        <f t="shared" ref="P40:P46" si="42">IF(O40="Yes",ROW(),"")</f>
        <v/>
      </c>
      <c r="Q40" s="499" t="str">
        <f t="shared" si="7"/>
        <v/>
      </c>
      <c r="R40" s="471"/>
      <c r="S40" s="492" t="str">
        <f t="shared" ref="S40:S46" si="43">IF(R40="Yes",ROW(),"")</f>
        <v/>
      </c>
      <c r="T40" s="499" t="str">
        <f t="shared" si="8"/>
        <v/>
      </c>
      <c r="U40" s="472"/>
      <c r="V40" s="492" t="str">
        <f t="shared" ref="V40:V46" si="44">IF(U40="Yes",ROW(),"")</f>
        <v/>
      </c>
      <c r="W40" s="499" t="str">
        <f t="shared" si="9"/>
        <v/>
      </c>
      <c r="X40" s="472"/>
      <c r="Y40" s="492" t="str">
        <f t="shared" ref="Y40:Y46" si="45">IF(X40="Yes",ROW(),"")</f>
        <v/>
      </c>
      <c r="Z40" s="499" t="str">
        <f t="shared" si="10"/>
        <v/>
      </c>
      <c r="AA40" s="472"/>
      <c r="AB40" s="492" t="str">
        <f t="shared" ref="AB40:AB46" si="46">IF(AA40="Yes",ROW(),"")</f>
        <v/>
      </c>
      <c r="AC40" s="499" t="str">
        <f t="shared" si="11"/>
        <v/>
      </c>
      <c r="AD40" s="681"/>
      <c r="AE40" s="499" t="str">
        <f t="shared" ref="AE40:AE46" si="47">IF(AD40="Yes",ROW(),"")</f>
        <v/>
      </c>
      <c r="AF40" s="499" t="str">
        <f t="shared" si="12"/>
        <v/>
      </c>
      <c r="AG40" s="471"/>
      <c r="AH40" s="492" t="str">
        <f t="shared" ref="AH40:AH46" si="48">IF(AG40="Yes",ROW(),"")</f>
        <v/>
      </c>
      <c r="AI40" s="499" t="str">
        <f t="shared" si="13"/>
        <v/>
      </c>
      <c r="AJ40" s="548"/>
      <c r="AK40" s="492" t="str">
        <f t="shared" ref="AK40:AK46" si="49">IF(AJ40="Yes",ROW(),"")</f>
        <v/>
      </c>
      <c r="AL40" s="499" t="str">
        <f t="shared" si="14"/>
        <v/>
      </c>
      <c r="AM40" s="472"/>
      <c r="AN40" s="492" t="str">
        <f t="shared" ref="AN40:AN46" si="50">IF(AM40="Yes",ROW(),"")</f>
        <v/>
      </c>
      <c r="AO40" s="499" t="str">
        <f t="shared" si="15"/>
        <v/>
      </c>
      <c r="AP40" s="472"/>
      <c r="AQ40" s="492" t="str">
        <f t="shared" ref="AQ40:AQ46" si="51">IF(AP40="Yes",ROW(),"")</f>
        <v/>
      </c>
      <c r="AR40" s="499" t="str">
        <f t="shared" si="16"/>
        <v/>
      </c>
      <c r="AS40" s="473"/>
      <c r="AT40" s="499" t="str">
        <f t="shared" ref="AT40:AT46" si="52">IF(AS40="Yes",ROW(),"")</f>
        <v/>
      </c>
      <c r="AU40" s="499" t="str">
        <f t="shared" si="17"/>
        <v/>
      </c>
      <c r="AV40" s="471"/>
      <c r="AW40" s="499" t="str">
        <f t="shared" ref="AW40:AW47" si="53">IF(AV40="Yes",ROW(),"")</f>
        <v/>
      </c>
      <c r="AX40" s="499" t="str">
        <f t="shared" si="18"/>
        <v/>
      </c>
      <c r="AY40" s="472"/>
      <c r="AZ40" s="499" t="str">
        <f t="shared" ref="AZ40:AZ46" si="54">IF(AY40="Yes",ROW(),"")</f>
        <v/>
      </c>
      <c r="BA40" s="499" t="str">
        <f t="shared" si="19"/>
        <v/>
      </c>
      <c r="BB40" s="472"/>
      <c r="BC40" s="499" t="str">
        <f t="shared" ref="BC40:BC46" si="55">IF(BB40="Yes",ROW(),"")</f>
        <v/>
      </c>
      <c r="BD40" s="499" t="str">
        <f t="shared" si="20"/>
        <v/>
      </c>
      <c r="BE40" s="472"/>
      <c r="BF40" s="499" t="str">
        <f t="shared" ref="BF40:BF46" si="56">IF(BE40="Yes",ROW(),"")</f>
        <v/>
      </c>
      <c r="BG40" s="499" t="str">
        <f t="shared" si="21"/>
        <v/>
      </c>
      <c r="BH40" s="473"/>
      <c r="BI40" s="499" t="str">
        <f t="shared" ref="BI40:BI46" si="57">IF(BH40="Yes",ROW(),"")</f>
        <v/>
      </c>
      <c r="BJ40" s="499" t="str">
        <f t="shared" si="22"/>
        <v/>
      </c>
      <c r="BK40" s="471"/>
      <c r="BL40" s="492" t="str">
        <f t="shared" ref="BL40:BL46" si="58">IF(BK40="Yes",ROW(),"")</f>
        <v/>
      </c>
      <c r="BM40" s="499" t="str">
        <f t="shared" si="23"/>
        <v/>
      </c>
      <c r="BN40" s="472"/>
      <c r="BO40" s="492" t="str">
        <f t="shared" ref="BO40:BO46" si="59">IF(BN40="Yes",ROW(),"")</f>
        <v/>
      </c>
      <c r="BP40" s="499" t="str">
        <f t="shared" si="24"/>
        <v/>
      </c>
      <c r="BQ40" s="472"/>
      <c r="BR40" s="492" t="str">
        <f t="shared" ref="BR40:BR46" si="60">IF(BQ40="Yes",ROW(),"")</f>
        <v/>
      </c>
      <c r="BS40" s="499" t="str">
        <f t="shared" si="25"/>
        <v/>
      </c>
      <c r="BT40" s="472"/>
      <c r="BU40" s="492" t="str">
        <f t="shared" ref="BU40:BU46" si="61">IF(BT40="Yes",ROW(),"")</f>
        <v/>
      </c>
      <c r="BV40" s="499" t="str">
        <f t="shared" si="26"/>
        <v/>
      </c>
      <c r="BW40" s="681"/>
      <c r="BX40" s="499" t="str">
        <f t="shared" ref="BX40:BX46" si="62">IF(BW40="Yes",ROW(),"")</f>
        <v/>
      </c>
      <c r="BY40" s="499" t="str">
        <f t="shared" si="27"/>
        <v/>
      </c>
      <c r="BZ40" s="471"/>
      <c r="CA40" s="492" t="str">
        <f t="shared" ref="CA40:CA46" si="63">IF(BZ40="Yes",ROW(),"")</f>
        <v/>
      </c>
      <c r="CB40" s="499" t="str">
        <f t="shared" si="28"/>
        <v/>
      </c>
      <c r="CC40" s="548"/>
      <c r="CD40" s="492" t="str">
        <f t="shared" ref="CD40:CD46" si="64">IF(CC40="Yes",ROW(),"")</f>
        <v/>
      </c>
      <c r="CE40" s="499" t="str">
        <f t="shared" si="29"/>
        <v/>
      </c>
      <c r="CF40" s="472"/>
      <c r="CG40" s="492" t="str">
        <f t="shared" ref="CG40:CG46" si="65">IF(CF40="Yes",ROW(),"")</f>
        <v/>
      </c>
      <c r="CH40" s="499" t="str">
        <f t="shared" si="30"/>
        <v/>
      </c>
      <c r="CI40" s="472"/>
      <c r="CJ40" s="492" t="str">
        <f t="shared" ref="CJ40:CJ46" si="66">IF(CI40="Yes",ROW(),"")</f>
        <v/>
      </c>
      <c r="CK40" s="499" t="str">
        <f t="shared" si="31"/>
        <v/>
      </c>
      <c r="CL40" s="473"/>
      <c r="CM40" s="499" t="str">
        <f t="shared" ref="CM40:CM46" si="67">IF(CL40="Yes",ROW(),"")</f>
        <v/>
      </c>
      <c r="CN40" s="499" t="str">
        <f t="shared" si="32"/>
        <v/>
      </c>
      <c r="CO40" s="471"/>
      <c r="CP40" s="492" t="str">
        <f t="shared" ref="CP40:CP46" si="68">IF(CO40="Yes",ROW(),"")</f>
        <v/>
      </c>
      <c r="CQ40" s="499" t="str">
        <f t="shared" si="33"/>
        <v/>
      </c>
      <c r="CR40" s="472"/>
      <c r="CS40" s="492" t="str">
        <f t="shared" ref="CS40:CS46" si="69">IF(CR40="Yes",ROW(),"")</f>
        <v/>
      </c>
      <c r="CT40" s="499" t="str">
        <f t="shared" si="34"/>
        <v/>
      </c>
      <c r="CU40" s="472"/>
      <c r="CV40" s="492" t="str">
        <f t="shared" ref="CV40:CV46" si="70">IF(CU40="Yes",ROW(),"")</f>
        <v/>
      </c>
      <c r="CW40" s="499" t="str">
        <f t="shared" si="35"/>
        <v/>
      </c>
      <c r="CX40" s="472"/>
      <c r="CY40" s="492" t="str">
        <f t="shared" ref="CY40:CY46" si="71">IF(CX40="Yes",ROW(),"")</f>
        <v/>
      </c>
      <c r="CZ40" s="499" t="str">
        <f t="shared" si="36"/>
        <v/>
      </c>
      <c r="DA40" s="473"/>
      <c r="DB40" s="572" t="str">
        <f t="shared" ref="DB40:DB46" si="72">IF(DA40="Yes",ROW(),"")</f>
        <v/>
      </c>
      <c r="DC40" s="573" t="str">
        <f t="shared" si="37"/>
        <v/>
      </c>
      <c r="DD40" s="219"/>
      <c r="DE40" s="220"/>
      <c r="DF40" s="221"/>
      <c r="DG40" s="220"/>
      <c r="DH40" s="222"/>
    </row>
    <row r="41" spans="1:112" s="37" customFormat="1" ht="25.5">
      <c r="A41" s="38"/>
      <c r="B41" s="489" t="s">
        <v>379</v>
      </c>
      <c r="C41" s="471"/>
      <c r="D41" s="499" t="str">
        <f t="shared" si="38"/>
        <v/>
      </c>
      <c r="E41" s="499" t="str">
        <f t="shared" si="3"/>
        <v/>
      </c>
      <c r="F41" s="472"/>
      <c r="G41" s="499" t="str">
        <f t="shared" si="39"/>
        <v/>
      </c>
      <c r="H41" s="499" t="str">
        <f t="shared" si="4"/>
        <v/>
      </c>
      <c r="I41" s="472"/>
      <c r="J41" s="499" t="str">
        <f t="shared" si="40"/>
        <v/>
      </c>
      <c r="K41" s="499" t="str">
        <f t="shared" si="5"/>
        <v/>
      </c>
      <c r="L41" s="472"/>
      <c r="M41" s="499" t="str">
        <f t="shared" si="41"/>
        <v/>
      </c>
      <c r="N41" s="499" t="str">
        <f t="shared" si="6"/>
        <v/>
      </c>
      <c r="O41" s="473"/>
      <c r="P41" s="499" t="str">
        <f t="shared" si="42"/>
        <v/>
      </c>
      <c r="Q41" s="499" t="str">
        <f t="shared" si="7"/>
        <v/>
      </c>
      <c r="R41" s="471"/>
      <c r="S41" s="492" t="str">
        <f t="shared" si="43"/>
        <v/>
      </c>
      <c r="T41" s="499" t="str">
        <f t="shared" si="8"/>
        <v/>
      </c>
      <c r="U41" s="472"/>
      <c r="V41" s="492" t="str">
        <f t="shared" si="44"/>
        <v/>
      </c>
      <c r="W41" s="499" t="str">
        <f t="shared" si="9"/>
        <v/>
      </c>
      <c r="X41" s="472"/>
      <c r="Y41" s="492" t="str">
        <f t="shared" si="45"/>
        <v/>
      </c>
      <c r="Z41" s="499" t="str">
        <f t="shared" si="10"/>
        <v/>
      </c>
      <c r="AA41" s="472"/>
      <c r="AB41" s="492" t="str">
        <f t="shared" si="46"/>
        <v/>
      </c>
      <c r="AC41" s="499" t="str">
        <f t="shared" si="11"/>
        <v/>
      </c>
      <c r="AD41" s="681"/>
      <c r="AE41" s="499" t="str">
        <f t="shared" si="47"/>
        <v/>
      </c>
      <c r="AF41" s="499" t="str">
        <f t="shared" si="12"/>
        <v/>
      </c>
      <c r="AG41" s="471"/>
      <c r="AH41" s="492" t="str">
        <f t="shared" si="48"/>
        <v/>
      </c>
      <c r="AI41" s="499" t="str">
        <f t="shared" si="13"/>
        <v/>
      </c>
      <c r="AJ41" s="548"/>
      <c r="AK41" s="492" t="str">
        <f t="shared" si="49"/>
        <v/>
      </c>
      <c r="AL41" s="499" t="str">
        <f t="shared" si="14"/>
        <v/>
      </c>
      <c r="AM41" s="472"/>
      <c r="AN41" s="492" t="str">
        <f t="shared" si="50"/>
        <v/>
      </c>
      <c r="AO41" s="499" t="str">
        <f t="shared" si="15"/>
        <v/>
      </c>
      <c r="AP41" s="472"/>
      <c r="AQ41" s="492" t="str">
        <f t="shared" si="51"/>
        <v/>
      </c>
      <c r="AR41" s="499" t="str">
        <f t="shared" si="16"/>
        <v/>
      </c>
      <c r="AS41" s="473"/>
      <c r="AT41" s="499" t="str">
        <f t="shared" si="52"/>
        <v/>
      </c>
      <c r="AU41" s="499" t="str">
        <f t="shared" si="17"/>
        <v/>
      </c>
      <c r="AV41" s="471"/>
      <c r="AW41" s="499" t="str">
        <f t="shared" si="53"/>
        <v/>
      </c>
      <c r="AX41" s="499" t="str">
        <f t="shared" si="18"/>
        <v/>
      </c>
      <c r="AY41" s="472"/>
      <c r="AZ41" s="499" t="str">
        <f t="shared" si="54"/>
        <v/>
      </c>
      <c r="BA41" s="499" t="str">
        <f t="shared" si="19"/>
        <v/>
      </c>
      <c r="BB41" s="472"/>
      <c r="BC41" s="499" t="str">
        <f t="shared" si="55"/>
        <v/>
      </c>
      <c r="BD41" s="499" t="str">
        <f t="shared" si="20"/>
        <v/>
      </c>
      <c r="BE41" s="472"/>
      <c r="BF41" s="499" t="str">
        <f t="shared" si="56"/>
        <v/>
      </c>
      <c r="BG41" s="499" t="str">
        <f t="shared" si="21"/>
        <v/>
      </c>
      <c r="BH41" s="473"/>
      <c r="BI41" s="499" t="str">
        <f t="shared" si="57"/>
        <v/>
      </c>
      <c r="BJ41" s="499" t="str">
        <f t="shared" si="22"/>
        <v/>
      </c>
      <c r="BK41" s="471"/>
      <c r="BL41" s="492" t="str">
        <f t="shared" si="58"/>
        <v/>
      </c>
      <c r="BM41" s="499" t="str">
        <f t="shared" si="23"/>
        <v/>
      </c>
      <c r="BN41" s="472"/>
      <c r="BO41" s="492" t="str">
        <f t="shared" si="59"/>
        <v/>
      </c>
      <c r="BP41" s="499" t="str">
        <f t="shared" si="24"/>
        <v/>
      </c>
      <c r="BQ41" s="472"/>
      <c r="BR41" s="492" t="str">
        <f t="shared" si="60"/>
        <v/>
      </c>
      <c r="BS41" s="499" t="str">
        <f t="shared" si="25"/>
        <v/>
      </c>
      <c r="BT41" s="472"/>
      <c r="BU41" s="492" t="str">
        <f t="shared" si="61"/>
        <v/>
      </c>
      <c r="BV41" s="499" t="str">
        <f t="shared" si="26"/>
        <v/>
      </c>
      <c r="BW41" s="681"/>
      <c r="BX41" s="499" t="str">
        <f t="shared" si="62"/>
        <v/>
      </c>
      <c r="BY41" s="499" t="str">
        <f t="shared" si="27"/>
        <v/>
      </c>
      <c r="BZ41" s="471"/>
      <c r="CA41" s="492" t="str">
        <f t="shared" si="63"/>
        <v/>
      </c>
      <c r="CB41" s="499" t="str">
        <f t="shared" si="28"/>
        <v/>
      </c>
      <c r="CC41" s="548"/>
      <c r="CD41" s="492" t="str">
        <f t="shared" si="64"/>
        <v/>
      </c>
      <c r="CE41" s="499" t="str">
        <f t="shared" si="29"/>
        <v/>
      </c>
      <c r="CF41" s="472"/>
      <c r="CG41" s="492" t="str">
        <f t="shared" si="65"/>
        <v/>
      </c>
      <c r="CH41" s="499" t="str">
        <f t="shared" si="30"/>
        <v/>
      </c>
      <c r="CI41" s="472"/>
      <c r="CJ41" s="492" t="str">
        <f t="shared" si="66"/>
        <v/>
      </c>
      <c r="CK41" s="499" t="str">
        <f t="shared" si="31"/>
        <v/>
      </c>
      <c r="CL41" s="473"/>
      <c r="CM41" s="499" t="str">
        <f t="shared" si="67"/>
        <v/>
      </c>
      <c r="CN41" s="499" t="str">
        <f t="shared" si="32"/>
        <v/>
      </c>
      <c r="CO41" s="471"/>
      <c r="CP41" s="492" t="str">
        <f t="shared" si="68"/>
        <v/>
      </c>
      <c r="CQ41" s="499" t="str">
        <f t="shared" si="33"/>
        <v/>
      </c>
      <c r="CR41" s="472"/>
      <c r="CS41" s="492" t="str">
        <f t="shared" si="69"/>
        <v/>
      </c>
      <c r="CT41" s="499" t="str">
        <f t="shared" si="34"/>
        <v/>
      </c>
      <c r="CU41" s="472"/>
      <c r="CV41" s="492" t="str">
        <f t="shared" si="70"/>
        <v/>
      </c>
      <c r="CW41" s="499" t="str">
        <f t="shared" si="35"/>
        <v/>
      </c>
      <c r="CX41" s="472"/>
      <c r="CY41" s="492" t="str">
        <f t="shared" si="71"/>
        <v/>
      </c>
      <c r="CZ41" s="499" t="str">
        <f t="shared" si="36"/>
        <v/>
      </c>
      <c r="DA41" s="473"/>
      <c r="DB41" s="572" t="str">
        <f t="shared" si="72"/>
        <v/>
      </c>
      <c r="DC41" s="573" t="str">
        <f t="shared" si="37"/>
        <v/>
      </c>
      <c r="DD41" s="219"/>
      <c r="DE41" s="220"/>
      <c r="DF41" s="221"/>
      <c r="DG41" s="220"/>
      <c r="DH41" s="222"/>
    </row>
    <row r="42" spans="1:112" s="37" customFormat="1" ht="25.5">
      <c r="A42" s="38"/>
      <c r="B42" s="489" t="s">
        <v>380</v>
      </c>
      <c r="C42" s="471"/>
      <c r="D42" s="499" t="str">
        <f t="shared" si="38"/>
        <v/>
      </c>
      <c r="E42" s="499" t="str">
        <f t="shared" si="3"/>
        <v/>
      </c>
      <c r="F42" s="472"/>
      <c r="G42" s="499" t="str">
        <f t="shared" si="39"/>
        <v/>
      </c>
      <c r="H42" s="499" t="str">
        <f t="shared" si="4"/>
        <v/>
      </c>
      <c r="I42" s="472"/>
      <c r="J42" s="499" t="str">
        <f t="shared" si="40"/>
        <v/>
      </c>
      <c r="K42" s="499" t="str">
        <f t="shared" si="5"/>
        <v/>
      </c>
      <c r="L42" s="472"/>
      <c r="M42" s="499" t="str">
        <f t="shared" si="41"/>
        <v/>
      </c>
      <c r="N42" s="499" t="str">
        <f t="shared" si="6"/>
        <v/>
      </c>
      <c r="O42" s="473"/>
      <c r="P42" s="499" t="str">
        <f t="shared" si="42"/>
        <v/>
      </c>
      <c r="Q42" s="499" t="str">
        <f t="shared" si="7"/>
        <v/>
      </c>
      <c r="R42" s="471"/>
      <c r="S42" s="492" t="str">
        <f t="shared" si="43"/>
        <v/>
      </c>
      <c r="T42" s="499" t="str">
        <f t="shared" si="8"/>
        <v/>
      </c>
      <c r="U42" s="472"/>
      <c r="V42" s="492" t="str">
        <f t="shared" si="44"/>
        <v/>
      </c>
      <c r="W42" s="499" t="str">
        <f t="shared" si="9"/>
        <v/>
      </c>
      <c r="X42" s="472"/>
      <c r="Y42" s="492" t="str">
        <f t="shared" si="45"/>
        <v/>
      </c>
      <c r="Z42" s="499" t="str">
        <f t="shared" si="10"/>
        <v/>
      </c>
      <c r="AA42" s="472"/>
      <c r="AB42" s="492" t="str">
        <f t="shared" si="46"/>
        <v/>
      </c>
      <c r="AC42" s="499" t="str">
        <f t="shared" si="11"/>
        <v/>
      </c>
      <c r="AD42" s="681"/>
      <c r="AE42" s="499" t="str">
        <f t="shared" si="47"/>
        <v/>
      </c>
      <c r="AF42" s="499" t="str">
        <f t="shared" si="12"/>
        <v/>
      </c>
      <c r="AG42" s="471"/>
      <c r="AH42" s="492" t="str">
        <f t="shared" si="48"/>
        <v/>
      </c>
      <c r="AI42" s="499" t="str">
        <f t="shared" si="13"/>
        <v/>
      </c>
      <c r="AJ42" s="548"/>
      <c r="AK42" s="492" t="str">
        <f t="shared" si="49"/>
        <v/>
      </c>
      <c r="AL42" s="499" t="str">
        <f t="shared" si="14"/>
        <v/>
      </c>
      <c r="AM42" s="472"/>
      <c r="AN42" s="492" t="str">
        <f t="shared" si="50"/>
        <v/>
      </c>
      <c r="AO42" s="499" t="str">
        <f t="shared" si="15"/>
        <v/>
      </c>
      <c r="AP42" s="472"/>
      <c r="AQ42" s="492" t="str">
        <f t="shared" si="51"/>
        <v/>
      </c>
      <c r="AR42" s="499" t="str">
        <f t="shared" si="16"/>
        <v/>
      </c>
      <c r="AS42" s="473"/>
      <c r="AT42" s="499" t="str">
        <f t="shared" si="52"/>
        <v/>
      </c>
      <c r="AU42" s="499" t="str">
        <f t="shared" si="17"/>
        <v/>
      </c>
      <c r="AV42" s="471"/>
      <c r="AW42" s="499" t="str">
        <f t="shared" si="53"/>
        <v/>
      </c>
      <c r="AX42" s="499" t="str">
        <f t="shared" si="18"/>
        <v/>
      </c>
      <c r="AY42" s="472"/>
      <c r="AZ42" s="499" t="str">
        <f t="shared" si="54"/>
        <v/>
      </c>
      <c r="BA42" s="499" t="str">
        <f t="shared" si="19"/>
        <v/>
      </c>
      <c r="BB42" s="472"/>
      <c r="BC42" s="499" t="str">
        <f t="shared" si="55"/>
        <v/>
      </c>
      <c r="BD42" s="499" t="str">
        <f t="shared" si="20"/>
        <v/>
      </c>
      <c r="BE42" s="472"/>
      <c r="BF42" s="499" t="str">
        <f t="shared" si="56"/>
        <v/>
      </c>
      <c r="BG42" s="499" t="str">
        <f t="shared" si="21"/>
        <v/>
      </c>
      <c r="BH42" s="473"/>
      <c r="BI42" s="499" t="str">
        <f t="shared" si="57"/>
        <v/>
      </c>
      <c r="BJ42" s="499" t="str">
        <f t="shared" si="22"/>
        <v/>
      </c>
      <c r="BK42" s="471"/>
      <c r="BL42" s="492" t="str">
        <f t="shared" si="58"/>
        <v/>
      </c>
      <c r="BM42" s="499" t="str">
        <f t="shared" si="23"/>
        <v/>
      </c>
      <c r="BN42" s="472"/>
      <c r="BO42" s="492" t="str">
        <f t="shared" si="59"/>
        <v/>
      </c>
      <c r="BP42" s="499" t="str">
        <f t="shared" si="24"/>
        <v/>
      </c>
      <c r="BQ42" s="472"/>
      <c r="BR42" s="492" t="str">
        <f t="shared" si="60"/>
        <v/>
      </c>
      <c r="BS42" s="499" t="str">
        <f t="shared" si="25"/>
        <v/>
      </c>
      <c r="BT42" s="472"/>
      <c r="BU42" s="492" t="str">
        <f t="shared" si="61"/>
        <v/>
      </c>
      <c r="BV42" s="499" t="str">
        <f t="shared" si="26"/>
        <v/>
      </c>
      <c r="BW42" s="681"/>
      <c r="BX42" s="499" t="str">
        <f t="shared" si="62"/>
        <v/>
      </c>
      <c r="BY42" s="499" t="str">
        <f t="shared" si="27"/>
        <v/>
      </c>
      <c r="BZ42" s="471"/>
      <c r="CA42" s="492" t="str">
        <f t="shared" si="63"/>
        <v/>
      </c>
      <c r="CB42" s="499" t="str">
        <f t="shared" si="28"/>
        <v/>
      </c>
      <c r="CC42" s="548"/>
      <c r="CD42" s="492" t="str">
        <f t="shared" si="64"/>
        <v/>
      </c>
      <c r="CE42" s="499" t="str">
        <f t="shared" si="29"/>
        <v/>
      </c>
      <c r="CF42" s="472"/>
      <c r="CG42" s="492" t="str">
        <f t="shared" si="65"/>
        <v/>
      </c>
      <c r="CH42" s="499" t="str">
        <f t="shared" si="30"/>
        <v/>
      </c>
      <c r="CI42" s="472"/>
      <c r="CJ42" s="492" t="str">
        <f t="shared" si="66"/>
        <v/>
      </c>
      <c r="CK42" s="499" t="str">
        <f t="shared" si="31"/>
        <v/>
      </c>
      <c r="CL42" s="473"/>
      <c r="CM42" s="499" t="str">
        <f t="shared" si="67"/>
        <v/>
      </c>
      <c r="CN42" s="499" t="str">
        <f t="shared" si="32"/>
        <v/>
      </c>
      <c r="CO42" s="471"/>
      <c r="CP42" s="492" t="str">
        <f t="shared" si="68"/>
        <v/>
      </c>
      <c r="CQ42" s="499" t="str">
        <f t="shared" si="33"/>
        <v/>
      </c>
      <c r="CR42" s="472"/>
      <c r="CS42" s="492" t="str">
        <f t="shared" si="69"/>
        <v/>
      </c>
      <c r="CT42" s="499" t="str">
        <f t="shared" si="34"/>
        <v/>
      </c>
      <c r="CU42" s="472"/>
      <c r="CV42" s="492" t="str">
        <f t="shared" si="70"/>
        <v/>
      </c>
      <c r="CW42" s="499" t="str">
        <f t="shared" si="35"/>
        <v/>
      </c>
      <c r="CX42" s="472"/>
      <c r="CY42" s="492" t="str">
        <f t="shared" si="71"/>
        <v/>
      </c>
      <c r="CZ42" s="499" t="str">
        <f t="shared" si="36"/>
        <v/>
      </c>
      <c r="DA42" s="473"/>
      <c r="DB42" s="572" t="str">
        <f t="shared" si="72"/>
        <v/>
      </c>
      <c r="DC42" s="573" t="str">
        <f t="shared" si="37"/>
        <v/>
      </c>
      <c r="DD42" s="219"/>
      <c r="DE42" s="220"/>
      <c r="DF42" s="221"/>
      <c r="DG42" s="220"/>
      <c r="DH42" s="222"/>
    </row>
    <row r="43" spans="1:112" s="37" customFormat="1">
      <c r="A43" s="38"/>
      <c r="B43" s="489" t="s">
        <v>381</v>
      </c>
      <c r="C43" s="471"/>
      <c r="D43" s="499" t="str">
        <f t="shared" si="38"/>
        <v/>
      </c>
      <c r="E43" s="499" t="str">
        <f t="shared" si="3"/>
        <v/>
      </c>
      <c r="F43" s="472"/>
      <c r="G43" s="499" t="str">
        <f t="shared" si="39"/>
        <v/>
      </c>
      <c r="H43" s="499" t="str">
        <f t="shared" si="4"/>
        <v/>
      </c>
      <c r="I43" s="472"/>
      <c r="J43" s="499" t="str">
        <f t="shared" si="40"/>
        <v/>
      </c>
      <c r="K43" s="499" t="str">
        <f t="shared" si="5"/>
        <v/>
      </c>
      <c r="L43" s="472"/>
      <c r="M43" s="499" t="str">
        <f t="shared" si="41"/>
        <v/>
      </c>
      <c r="N43" s="499" t="str">
        <f t="shared" si="6"/>
        <v/>
      </c>
      <c r="O43" s="473"/>
      <c r="P43" s="499" t="str">
        <f t="shared" si="42"/>
        <v/>
      </c>
      <c r="Q43" s="499" t="str">
        <f t="shared" si="7"/>
        <v/>
      </c>
      <c r="R43" s="471"/>
      <c r="S43" s="492" t="str">
        <f t="shared" si="43"/>
        <v/>
      </c>
      <c r="T43" s="499" t="str">
        <f t="shared" si="8"/>
        <v/>
      </c>
      <c r="U43" s="472"/>
      <c r="V43" s="492" t="str">
        <f t="shared" si="44"/>
        <v/>
      </c>
      <c r="W43" s="499" t="str">
        <f t="shared" si="9"/>
        <v/>
      </c>
      <c r="X43" s="472"/>
      <c r="Y43" s="492" t="str">
        <f t="shared" si="45"/>
        <v/>
      </c>
      <c r="Z43" s="499" t="str">
        <f t="shared" si="10"/>
        <v/>
      </c>
      <c r="AA43" s="472"/>
      <c r="AB43" s="492" t="str">
        <f t="shared" si="46"/>
        <v/>
      </c>
      <c r="AC43" s="499" t="str">
        <f t="shared" si="11"/>
        <v/>
      </c>
      <c r="AD43" s="681"/>
      <c r="AE43" s="499" t="str">
        <f t="shared" si="47"/>
        <v/>
      </c>
      <c r="AF43" s="499" t="str">
        <f t="shared" si="12"/>
        <v/>
      </c>
      <c r="AG43" s="471"/>
      <c r="AH43" s="492" t="str">
        <f t="shared" si="48"/>
        <v/>
      </c>
      <c r="AI43" s="499" t="str">
        <f t="shared" si="13"/>
        <v/>
      </c>
      <c r="AJ43" s="548"/>
      <c r="AK43" s="492" t="str">
        <f t="shared" si="49"/>
        <v/>
      </c>
      <c r="AL43" s="499" t="str">
        <f t="shared" si="14"/>
        <v/>
      </c>
      <c r="AM43" s="472"/>
      <c r="AN43" s="492" t="str">
        <f t="shared" si="50"/>
        <v/>
      </c>
      <c r="AO43" s="499" t="str">
        <f t="shared" si="15"/>
        <v/>
      </c>
      <c r="AP43" s="472"/>
      <c r="AQ43" s="492" t="str">
        <f t="shared" si="51"/>
        <v/>
      </c>
      <c r="AR43" s="499" t="str">
        <f t="shared" si="16"/>
        <v/>
      </c>
      <c r="AS43" s="473"/>
      <c r="AT43" s="499" t="str">
        <f t="shared" si="52"/>
        <v/>
      </c>
      <c r="AU43" s="499" t="str">
        <f t="shared" si="17"/>
        <v/>
      </c>
      <c r="AV43" s="471"/>
      <c r="AW43" s="499" t="str">
        <f t="shared" si="53"/>
        <v/>
      </c>
      <c r="AX43" s="499" t="str">
        <f t="shared" si="18"/>
        <v/>
      </c>
      <c r="AY43" s="472"/>
      <c r="AZ43" s="499" t="str">
        <f t="shared" si="54"/>
        <v/>
      </c>
      <c r="BA43" s="499" t="str">
        <f t="shared" si="19"/>
        <v/>
      </c>
      <c r="BB43" s="472"/>
      <c r="BC43" s="499" t="str">
        <f t="shared" si="55"/>
        <v/>
      </c>
      <c r="BD43" s="499" t="str">
        <f t="shared" si="20"/>
        <v/>
      </c>
      <c r="BE43" s="472"/>
      <c r="BF43" s="499" t="str">
        <f t="shared" si="56"/>
        <v/>
      </c>
      <c r="BG43" s="499" t="str">
        <f t="shared" si="21"/>
        <v/>
      </c>
      <c r="BH43" s="473"/>
      <c r="BI43" s="499" t="str">
        <f t="shared" si="57"/>
        <v/>
      </c>
      <c r="BJ43" s="499" t="str">
        <f t="shared" si="22"/>
        <v/>
      </c>
      <c r="BK43" s="471"/>
      <c r="BL43" s="492" t="str">
        <f t="shared" si="58"/>
        <v/>
      </c>
      <c r="BM43" s="499" t="str">
        <f t="shared" si="23"/>
        <v/>
      </c>
      <c r="BN43" s="472"/>
      <c r="BO43" s="492" t="str">
        <f t="shared" si="59"/>
        <v/>
      </c>
      <c r="BP43" s="499" t="str">
        <f t="shared" si="24"/>
        <v/>
      </c>
      <c r="BQ43" s="472"/>
      <c r="BR43" s="492" t="str">
        <f t="shared" si="60"/>
        <v/>
      </c>
      <c r="BS43" s="499" t="str">
        <f t="shared" si="25"/>
        <v/>
      </c>
      <c r="BT43" s="472"/>
      <c r="BU43" s="492" t="str">
        <f t="shared" si="61"/>
        <v/>
      </c>
      <c r="BV43" s="499" t="str">
        <f t="shared" si="26"/>
        <v/>
      </c>
      <c r="BW43" s="681"/>
      <c r="BX43" s="499" t="str">
        <f t="shared" si="62"/>
        <v/>
      </c>
      <c r="BY43" s="499" t="str">
        <f t="shared" si="27"/>
        <v/>
      </c>
      <c r="BZ43" s="471"/>
      <c r="CA43" s="492" t="str">
        <f t="shared" si="63"/>
        <v/>
      </c>
      <c r="CB43" s="499" t="str">
        <f t="shared" si="28"/>
        <v/>
      </c>
      <c r="CC43" s="548"/>
      <c r="CD43" s="492" t="str">
        <f t="shared" si="64"/>
        <v/>
      </c>
      <c r="CE43" s="499" t="str">
        <f t="shared" si="29"/>
        <v/>
      </c>
      <c r="CF43" s="472"/>
      <c r="CG43" s="492" t="str">
        <f t="shared" si="65"/>
        <v/>
      </c>
      <c r="CH43" s="499" t="str">
        <f t="shared" si="30"/>
        <v/>
      </c>
      <c r="CI43" s="472"/>
      <c r="CJ43" s="492" t="str">
        <f t="shared" si="66"/>
        <v/>
      </c>
      <c r="CK43" s="499" t="str">
        <f t="shared" si="31"/>
        <v/>
      </c>
      <c r="CL43" s="473"/>
      <c r="CM43" s="499" t="str">
        <f t="shared" si="67"/>
        <v/>
      </c>
      <c r="CN43" s="499" t="str">
        <f t="shared" si="32"/>
        <v/>
      </c>
      <c r="CO43" s="471"/>
      <c r="CP43" s="492" t="str">
        <f t="shared" si="68"/>
        <v/>
      </c>
      <c r="CQ43" s="499" t="str">
        <f t="shared" si="33"/>
        <v/>
      </c>
      <c r="CR43" s="472"/>
      <c r="CS43" s="492" t="str">
        <f t="shared" si="69"/>
        <v/>
      </c>
      <c r="CT43" s="499" t="str">
        <f t="shared" si="34"/>
        <v/>
      </c>
      <c r="CU43" s="472"/>
      <c r="CV43" s="492" t="str">
        <f t="shared" si="70"/>
        <v/>
      </c>
      <c r="CW43" s="499" t="str">
        <f t="shared" si="35"/>
        <v/>
      </c>
      <c r="CX43" s="472"/>
      <c r="CY43" s="492" t="str">
        <f t="shared" si="71"/>
        <v/>
      </c>
      <c r="CZ43" s="499" t="str">
        <f t="shared" si="36"/>
        <v/>
      </c>
      <c r="DA43" s="473"/>
      <c r="DB43" s="572" t="str">
        <f t="shared" si="72"/>
        <v/>
      </c>
      <c r="DC43" s="573" t="str">
        <f t="shared" si="37"/>
        <v/>
      </c>
      <c r="DD43" s="219"/>
      <c r="DE43" s="220"/>
      <c r="DF43" s="221"/>
      <c r="DG43" s="220"/>
      <c r="DH43" s="222"/>
    </row>
    <row r="44" spans="1:112" s="37" customFormat="1" ht="25.5">
      <c r="A44" s="38"/>
      <c r="B44" s="489" t="s">
        <v>382</v>
      </c>
      <c r="C44" s="471"/>
      <c r="D44" s="499" t="str">
        <f t="shared" si="38"/>
        <v/>
      </c>
      <c r="E44" s="499" t="str">
        <f t="shared" si="3"/>
        <v/>
      </c>
      <c r="F44" s="472"/>
      <c r="G44" s="499" t="str">
        <f t="shared" si="39"/>
        <v/>
      </c>
      <c r="H44" s="499" t="str">
        <f t="shared" si="4"/>
        <v/>
      </c>
      <c r="I44" s="472"/>
      <c r="J44" s="499" t="str">
        <f t="shared" si="40"/>
        <v/>
      </c>
      <c r="K44" s="499" t="str">
        <f t="shared" si="5"/>
        <v/>
      </c>
      <c r="L44" s="472"/>
      <c r="M44" s="499" t="str">
        <f t="shared" si="41"/>
        <v/>
      </c>
      <c r="N44" s="499" t="str">
        <f t="shared" si="6"/>
        <v/>
      </c>
      <c r="O44" s="473"/>
      <c r="P44" s="499" t="str">
        <f t="shared" si="42"/>
        <v/>
      </c>
      <c r="Q44" s="499" t="str">
        <f t="shared" si="7"/>
        <v/>
      </c>
      <c r="R44" s="471"/>
      <c r="S44" s="492" t="str">
        <f t="shared" si="43"/>
        <v/>
      </c>
      <c r="T44" s="499" t="str">
        <f t="shared" si="8"/>
        <v/>
      </c>
      <c r="U44" s="472"/>
      <c r="V44" s="492" t="str">
        <f t="shared" si="44"/>
        <v/>
      </c>
      <c r="W44" s="499" t="str">
        <f t="shared" si="9"/>
        <v/>
      </c>
      <c r="X44" s="472"/>
      <c r="Y44" s="492" t="str">
        <f t="shared" si="45"/>
        <v/>
      </c>
      <c r="Z44" s="499" t="str">
        <f t="shared" si="10"/>
        <v/>
      </c>
      <c r="AA44" s="472"/>
      <c r="AB44" s="492" t="str">
        <f t="shared" si="46"/>
        <v/>
      </c>
      <c r="AC44" s="499" t="str">
        <f t="shared" si="11"/>
        <v/>
      </c>
      <c r="AD44" s="681"/>
      <c r="AE44" s="499" t="str">
        <f t="shared" si="47"/>
        <v/>
      </c>
      <c r="AF44" s="499" t="str">
        <f t="shared" si="12"/>
        <v/>
      </c>
      <c r="AG44" s="471"/>
      <c r="AH44" s="492" t="str">
        <f t="shared" si="48"/>
        <v/>
      </c>
      <c r="AI44" s="499" t="str">
        <f t="shared" si="13"/>
        <v/>
      </c>
      <c r="AJ44" s="548"/>
      <c r="AK44" s="492" t="str">
        <f t="shared" si="49"/>
        <v/>
      </c>
      <c r="AL44" s="499" t="str">
        <f t="shared" si="14"/>
        <v/>
      </c>
      <c r="AM44" s="472"/>
      <c r="AN44" s="492" t="str">
        <f t="shared" si="50"/>
        <v/>
      </c>
      <c r="AO44" s="499" t="str">
        <f t="shared" si="15"/>
        <v/>
      </c>
      <c r="AP44" s="472"/>
      <c r="AQ44" s="492" t="str">
        <f t="shared" si="51"/>
        <v/>
      </c>
      <c r="AR44" s="499" t="str">
        <f t="shared" si="16"/>
        <v/>
      </c>
      <c r="AS44" s="473"/>
      <c r="AT44" s="499" t="str">
        <f t="shared" si="52"/>
        <v/>
      </c>
      <c r="AU44" s="499" t="str">
        <f t="shared" si="17"/>
        <v/>
      </c>
      <c r="AV44" s="471"/>
      <c r="AW44" s="499" t="str">
        <f t="shared" si="53"/>
        <v/>
      </c>
      <c r="AX44" s="499" t="str">
        <f t="shared" si="18"/>
        <v/>
      </c>
      <c r="AY44" s="472"/>
      <c r="AZ44" s="499" t="str">
        <f t="shared" si="54"/>
        <v/>
      </c>
      <c r="BA44" s="499" t="str">
        <f t="shared" si="19"/>
        <v/>
      </c>
      <c r="BB44" s="472"/>
      <c r="BC44" s="499" t="str">
        <f t="shared" si="55"/>
        <v/>
      </c>
      <c r="BD44" s="499" t="str">
        <f t="shared" si="20"/>
        <v/>
      </c>
      <c r="BE44" s="472"/>
      <c r="BF44" s="499" t="str">
        <f t="shared" si="56"/>
        <v/>
      </c>
      <c r="BG44" s="499" t="str">
        <f t="shared" si="21"/>
        <v/>
      </c>
      <c r="BH44" s="473"/>
      <c r="BI44" s="499" t="str">
        <f t="shared" si="57"/>
        <v/>
      </c>
      <c r="BJ44" s="499" t="str">
        <f t="shared" si="22"/>
        <v/>
      </c>
      <c r="BK44" s="471"/>
      <c r="BL44" s="492" t="str">
        <f t="shared" si="58"/>
        <v/>
      </c>
      <c r="BM44" s="499" t="str">
        <f t="shared" si="23"/>
        <v/>
      </c>
      <c r="BN44" s="472"/>
      <c r="BO44" s="492" t="str">
        <f t="shared" si="59"/>
        <v/>
      </c>
      <c r="BP44" s="499" t="str">
        <f t="shared" si="24"/>
        <v/>
      </c>
      <c r="BQ44" s="472"/>
      <c r="BR44" s="492" t="str">
        <f t="shared" si="60"/>
        <v/>
      </c>
      <c r="BS44" s="499" t="str">
        <f t="shared" si="25"/>
        <v/>
      </c>
      <c r="BT44" s="472"/>
      <c r="BU44" s="492" t="str">
        <f t="shared" si="61"/>
        <v/>
      </c>
      <c r="BV44" s="499" t="str">
        <f t="shared" si="26"/>
        <v/>
      </c>
      <c r="BW44" s="681"/>
      <c r="BX44" s="499" t="str">
        <f t="shared" si="62"/>
        <v/>
      </c>
      <c r="BY44" s="499" t="str">
        <f t="shared" si="27"/>
        <v/>
      </c>
      <c r="BZ44" s="471"/>
      <c r="CA44" s="492" t="str">
        <f t="shared" si="63"/>
        <v/>
      </c>
      <c r="CB44" s="499" t="str">
        <f t="shared" si="28"/>
        <v/>
      </c>
      <c r="CC44" s="548"/>
      <c r="CD44" s="492" t="str">
        <f t="shared" si="64"/>
        <v/>
      </c>
      <c r="CE44" s="499" t="str">
        <f t="shared" si="29"/>
        <v/>
      </c>
      <c r="CF44" s="472"/>
      <c r="CG44" s="492" t="str">
        <f t="shared" si="65"/>
        <v/>
      </c>
      <c r="CH44" s="499" t="str">
        <f t="shared" si="30"/>
        <v/>
      </c>
      <c r="CI44" s="472"/>
      <c r="CJ44" s="492" t="str">
        <f t="shared" si="66"/>
        <v/>
      </c>
      <c r="CK44" s="499" t="str">
        <f t="shared" si="31"/>
        <v/>
      </c>
      <c r="CL44" s="473"/>
      <c r="CM44" s="499" t="str">
        <f t="shared" si="67"/>
        <v/>
      </c>
      <c r="CN44" s="499" t="str">
        <f t="shared" si="32"/>
        <v/>
      </c>
      <c r="CO44" s="471"/>
      <c r="CP44" s="492" t="str">
        <f t="shared" si="68"/>
        <v/>
      </c>
      <c r="CQ44" s="499" t="str">
        <f t="shared" si="33"/>
        <v/>
      </c>
      <c r="CR44" s="472"/>
      <c r="CS44" s="492" t="str">
        <f t="shared" si="69"/>
        <v/>
      </c>
      <c r="CT44" s="499" t="str">
        <f t="shared" si="34"/>
        <v/>
      </c>
      <c r="CU44" s="472"/>
      <c r="CV44" s="492" t="str">
        <f t="shared" si="70"/>
        <v/>
      </c>
      <c r="CW44" s="499" t="str">
        <f t="shared" si="35"/>
        <v/>
      </c>
      <c r="CX44" s="472"/>
      <c r="CY44" s="492" t="str">
        <f t="shared" si="71"/>
        <v/>
      </c>
      <c r="CZ44" s="499" t="str">
        <f t="shared" si="36"/>
        <v/>
      </c>
      <c r="DA44" s="473"/>
      <c r="DB44" s="572" t="str">
        <f t="shared" si="72"/>
        <v/>
      </c>
      <c r="DC44" s="573" t="str">
        <f t="shared" si="37"/>
        <v/>
      </c>
      <c r="DD44" s="219"/>
      <c r="DE44" s="220"/>
      <c r="DF44" s="221"/>
      <c r="DG44" s="220"/>
      <c r="DH44" s="222"/>
    </row>
    <row r="45" spans="1:112" s="37" customFormat="1">
      <c r="A45" s="38"/>
      <c r="B45" s="489" t="s">
        <v>383</v>
      </c>
      <c r="C45" s="471"/>
      <c r="D45" s="499" t="str">
        <f t="shared" si="38"/>
        <v/>
      </c>
      <c r="E45" s="499" t="str">
        <f t="shared" si="3"/>
        <v/>
      </c>
      <c r="F45" s="472"/>
      <c r="G45" s="499" t="str">
        <f t="shared" si="39"/>
        <v/>
      </c>
      <c r="H45" s="499" t="str">
        <f t="shared" si="4"/>
        <v/>
      </c>
      <c r="I45" s="472"/>
      <c r="J45" s="499" t="str">
        <f t="shared" si="40"/>
        <v/>
      </c>
      <c r="K45" s="499" t="str">
        <f t="shared" si="5"/>
        <v/>
      </c>
      <c r="L45" s="472"/>
      <c r="M45" s="499" t="str">
        <f t="shared" si="41"/>
        <v/>
      </c>
      <c r="N45" s="499" t="str">
        <f t="shared" si="6"/>
        <v/>
      </c>
      <c r="O45" s="473"/>
      <c r="P45" s="499" t="str">
        <f t="shared" si="42"/>
        <v/>
      </c>
      <c r="Q45" s="499" t="str">
        <f t="shared" si="7"/>
        <v/>
      </c>
      <c r="R45" s="471"/>
      <c r="S45" s="492" t="str">
        <f t="shared" si="43"/>
        <v/>
      </c>
      <c r="T45" s="499" t="str">
        <f t="shared" si="8"/>
        <v/>
      </c>
      <c r="U45" s="472"/>
      <c r="V45" s="492" t="str">
        <f t="shared" si="44"/>
        <v/>
      </c>
      <c r="W45" s="499" t="str">
        <f t="shared" si="9"/>
        <v/>
      </c>
      <c r="X45" s="472"/>
      <c r="Y45" s="492" t="str">
        <f t="shared" si="45"/>
        <v/>
      </c>
      <c r="Z45" s="499" t="str">
        <f t="shared" si="10"/>
        <v/>
      </c>
      <c r="AA45" s="472"/>
      <c r="AB45" s="492" t="str">
        <f t="shared" si="46"/>
        <v/>
      </c>
      <c r="AC45" s="499" t="str">
        <f t="shared" si="11"/>
        <v/>
      </c>
      <c r="AD45" s="681"/>
      <c r="AE45" s="499" t="str">
        <f t="shared" si="47"/>
        <v/>
      </c>
      <c r="AF45" s="499" t="str">
        <f t="shared" si="12"/>
        <v/>
      </c>
      <c r="AG45" s="471"/>
      <c r="AH45" s="492" t="str">
        <f t="shared" si="48"/>
        <v/>
      </c>
      <c r="AI45" s="499" t="str">
        <f t="shared" si="13"/>
        <v/>
      </c>
      <c r="AJ45" s="548"/>
      <c r="AK45" s="492" t="str">
        <f t="shared" si="49"/>
        <v/>
      </c>
      <c r="AL45" s="499" t="str">
        <f t="shared" si="14"/>
        <v/>
      </c>
      <c r="AM45" s="472"/>
      <c r="AN45" s="492" t="str">
        <f t="shared" si="50"/>
        <v/>
      </c>
      <c r="AO45" s="499" t="str">
        <f t="shared" si="15"/>
        <v/>
      </c>
      <c r="AP45" s="472"/>
      <c r="AQ45" s="492" t="str">
        <f t="shared" si="51"/>
        <v/>
      </c>
      <c r="AR45" s="499" t="str">
        <f t="shared" si="16"/>
        <v/>
      </c>
      <c r="AS45" s="473"/>
      <c r="AT45" s="499" t="str">
        <f t="shared" si="52"/>
        <v/>
      </c>
      <c r="AU45" s="499" t="str">
        <f t="shared" si="17"/>
        <v/>
      </c>
      <c r="AV45" s="471"/>
      <c r="AW45" s="499" t="str">
        <f t="shared" si="53"/>
        <v/>
      </c>
      <c r="AX45" s="499" t="str">
        <f t="shared" si="18"/>
        <v/>
      </c>
      <c r="AY45" s="472"/>
      <c r="AZ45" s="499" t="str">
        <f t="shared" si="54"/>
        <v/>
      </c>
      <c r="BA45" s="499" t="str">
        <f t="shared" si="19"/>
        <v/>
      </c>
      <c r="BB45" s="472"/>
      <c r="BC45" s="499" t="str">
        <f t="shared" si="55"/>
        <v/>
      </c>
      <c r="BD45" s="499" t="str">
        <f t="shared" si="20"/>
        <v/>
      </c>
      <c r="BE45" s="472"/>
      <c r="BF45" s="499" t="str">
        <f t="shared" si="56"/>
        <v/>
      </c>
      <c r="BG45" s="499" t="str">
        <f t="shared" si="21"/>
        <v/>
      </c>
      <c r="BH45" s="473"/>
      <c r="BI45" s="499" t="str">
        <f t="shared" si="57"/>
        <v/>
      </c>
      <c r="BJ45" s="499" t="str">
        <f t="shared" si="22"/>
        <v/>
      </c>
      <c r="BK45" s="471"/>
      <c r="BL45" s="492" t="str">
        <f t="shared" si="58"/>
        <v/>
      </c>
      <c r="BM45" s="499" t="str">
        <f t="shared" si="23"/>
        <v/>
      </c>
      <c r="BN45" s="472"/>
      <c r="BO45" s="492" t="str">
        <f t="shared" si="59"/>
        <v/>
      </c>
      <c r="BP45" s="499" t="str">
        <f t="shared" si="24"/>
        <v/>
      </c>
      <c r="BQ45" s="472"/>
      <c r="BR45" s="492" t="str">
        <f t="shared" si="60"/>
        <v/>
      </c>
      <c r="BS45" s="499" t="str">
        <f t="shared" si="25"/>
        <v/>
      </c>
      <c r="BT45" s="472"/>
      <c r="BU45" s="492" t="str">
        <f t="shared" si="61"/>
        <v/>
      </c>
      <c r="BV45" s="499" t="str">
        <f t="shared" si="26"/>
        <v/>
      </c>
      <c r="BW45" s="681"/>
      <c r="BX45" s="499" t="str">
        <f t="shared" si="62"/>
        <v/>
      </c>
      <c r="BY45" s="499" t="str">
        <f t="shared" si="27"/>
        <v/>
      </c>
      <c r="BZ45" s="471"/>
      <c r="CA45" s="492" t="str">
        <f t="shared" si="63"/>
        <v/>
      </c>
      <c r="CB45" s="499" t="str">
        <f t="shared" si="28"/>
        <v/>
      </c>
      <c r="CC45" s="548"/>
      <c r="CD45" s="492" t="str">
        <f t="shared" si="64"/>
        <v/>
      </c>
      <c r="CE45" s="499" t="str">
        <f t="shared" si="29"/>
        <v/>
      </c>
      <c r="CF45" s="472"/>
      <c r="CG45" s="492" t="str">
        <f t="shared" si="65"/>
        <v/>
      </c>
      <c r="CH45" s="499" t="str">
        <f t="shared" si="30"/>
        <v/>
      </c>
      <c r="CI45" s="472"/>
      <c r="CJ45" s="492" t="str">
        <f t="shared" si="66"/>
        <v/>
      </c>
      <c r="CK45" s="499" t="str">
        <f t="shared" si="31"/>
        <v/>
      </c>
      <c r="CL45" s="473"/>
      <c r="CM45" s="499" t="str">
        <f t="shared" si="67"/>
        <v/>
      </c>
      <c r="CN45" s="499" t="str">
        <f t="shared" si="32"/>
        <v/>
      </c>
      <c r="CO45" s="471"/>
      <c r="CP45" s="492" t="str">
        <f t="shared" si="68"/>
        <v/>
      </c>
      <c r="CQ45" s="499" t="str">
        <f t="shared" si="33"/>
        <v/>
      </c>
      <c r="CR45" s="472"/>
      <c r="CS45" s="492" t="str">
        <f t="shared" si="69"/>
        <v/>
      </c>
      <c r="CT45" s="499" t="str">
        <f t="shared" si="34"/>
        <v/>
      </c>
      <c r="CU45" s="472"/>
      <c r="CV45" s="492" t="str">
        <f t="shared" si="70"/>
        <v/>
      </c>
      <c r="CW45" s="499" t="str">
        <f t="shared" si="35"/>
        <v/>
      </c>
      <c r="CX45" s="472"/>
      <c r="CY45" s="492" t="str">
        <f t="shared" si="71"/>
        <v/>
      </c>
      <c r="CZ45" s="499" t="str">
        <f t="shared" si="36"/>
        <v/>
      </c>
      <c r="DA45" s="473"/>
      <c r="DB45" s="572" t="str">
        <f t="shared" si="72"/>
        <v/>
      </c>
      <c r="DC45" s="573" t="str">
        <f t="shared" si="37"/>
        <v/>
      </c>
      <c r="DD45" s="219"/>
      <c r="DE45" s="220"/>
      <c r="DF45" s="221"/>
      <c r="DG45" s="220"/>
      <c r="DH45" s="222"/>
    </row>
    <row r="46" spans="1:112" s="37" customFormat="1" ht="38.25">
      <c r="A46" s="38"/>
      <c r="B46" s="489" t="s">
        <v>384</v>
      </c>
      <c r="C46" s="471"/>
      <c r="D46" s="499" t="str">
        <f t="shared" si="38"/>
        <v/>
      </c>
      <c r="E46" s="499" t="str">
        <f t="shared" si="3"/>
        <v/>
      </c>
      <c r="F46" s="472"/>
      <c r="G46" s="499" t="str">
        <f t="shared" si="39"/>
        <v/>
      </c>
      <c r="H46" s="499" t="str">
        <f t="shared" si="4"/>
        <v/>
      </c>
      <c r="I46" s="472"/>
      <c r="J46" s="499" t="str">
        <f t="shared" si="40"/>
        <v/>
      </c>
      <c r="K46" s="499" t="str">
        <f t="shared" si="5"/>
        <v/>
      </c>
      <c r="L46" s="472"/>
      <c r="M46" s="499" t="str">
        <f t="shared" si="41"/>
        <v/>
      </c>
      <c r="N46" s="499" t="str">
        <f t="shared" si="6"/>
        <v/>
      </c>
      <c r="O46" s="473"/>
      <c r="P46" s="499" t="str">
        <f t="shared" si="42"/>
        <v/>
      </c>
      <c r="Q46" s="499" t="str">
        <f t="shared" si="7"/>
        <v/>
      </c>
      <c r="R46" s="471"/>
      <c r="S46" s="492" t="str">
        <f t="shared" si="43"/>
        <v/>
      </c>
      <c r="T46" s="499" t="str">
        <f t="shared" si="8"/>
        <v/>
      </c>
      <c r="U46" s="472"/>
      <c r="V46" s="492" t="str">
        <f t="shared" si="44"/>
        <v/>
      </c>
      <c r="W46" s="499" t="str">
        <f t="shared" si="9"/>
        <v/>
      </c>
      <c r="X46" s="472"/>
      <c r="Y46" s="492" t="str">
        <f t="shared" si="45"/>
        <v/>
      </c>
      <c r="Z46" s="499" t="str">
        <f t="shared" si="10"/>
        <v/>
      </c>
      <c r="AA46" s="472"/>
      <c r="AB46" s="492" t="str">
        <f t="shared" si="46"/>
        <v/>
      </c>
      <c r="AC46" s="499" t="str">
        <f t="shared" si="11"/>
        <v/>
      </c>
      <c r="AD46" s="681"/>
      <c r="AE46" s="499" t="str">
        <f t="shared" si="47"/>
        <v/>
      </c>
      <c r="AF46" s="499" t="str">
        <f t="shared" si="12"/>
        <v/>
      </c>
      <c r="AG46" s="471"/>
      <c r="AH46" s="492" t="str">
        <f t="shared" si="48"/>
        <v/>
      </c>
      <c r="AI46" s="499" t="str">
        <f t="shared" si="13"/>
        <v/>
      </c>
      <c r="AJ46" s="548"/>
      <c r="AK46" s="492" t="str">
        <f t="shared" si="49"/>
        <v/>
      </c>
      <c r="AL46" s="499" t="str">
        <f t="shared" si="14"/>
        <v/>
      </c>
      <c r="AM46" s="472"/>
      <c r="AN46" s="492" t="str">
        <f t="shared" si="50"/>
        <v/>
      </c>
      <c r="AO46" s="499" t="str">
        <f t="shared" si="15"/>
        <v/>
      </c>
      <c r="AP46" s="472"/>
      <c r="AQ46" s="492" t="str">
        <f t="shared" si="51"/>
        <v/>
      </c>
      <c r="AR46" s="499" t="str">
        <f t="shared" si="16"/>
        <v/>
      </c>
      <c r="AS46" s="473"/>
      <c r="AT46" s="499" t="str">
        <f t="shared" si="52"/>
        <v/>
      </c>
      <c r="AU46" s="499" t="str">
        <f t="shared" si="17"/>
        <v/>
      </c>
      <c r="AV46" s="471"/>
      <c r="AW46" s="499" t="str">
        <f t="shared" si="53"/>
        <v/>
      </c>
      <c r="AX46" s="499" t="str">
        <f t="shared" si="18"/>
        <v/>
      </c>
      <c r="AY46" s="472"/>
      <c r="AZ46" s="499" t="str">
        <f t="shared" si="54"/>
        <v/>
      </c>
      <c r="BA46" s="499" t="str">
        <f t="shared" si="19"/>
        <v/>
      </c>
      <c r="BB46" s="472"/>
      <c r="BC46" s="499" t="str">
        <f t="shared" si="55"/>
        <v/>
      </c>
      <c r="BD46" s="499" t="str">
        <f t="shared" si="20"/>
        <v/>
      </c>
      <c r="BE46" s="472"/>
      <c r="BF46" s="499" t="str">
        <f t="shared" si="56"/>
        <v/>
      </c>
      <c r="BG46" s="499" t="str">
        <f t="shared" si="21"/>
        <v/>
      </c>
      <c r="BH46" s="473"/>
      <c r="BI46" s="499" t="str">
        <f t="shared" si="57"/>
        <v/>
      </c>
      <c r="BJ46" s="499" t="str">
        <f t="shared" si="22"/>
        <v/>
      </c>
      <c r="BK46" s="471"/>
      <c r="BL46" s="492" t="str">
        <f t="shared" si="58"/>
        <v/>
      </c>
      <c r="BM46" s="499" t="str">
        <f t="shared" si="23"/>
        <v/>
      </c>
      <c r="BN46" s="472"/>
      <c r="BO46" s="492" t="str">
        <f t="shared" si="59"/>
        <v/>
      </c>
      <c r="BP46" s="499" t="str">
        <f t="shared" si="24"/>
        <v/>
      </c>
      <c r="BQ46" s="472"/>
      <c r="BR46" s="492" t="str">
        <f t="shared" si="60"/>
        <v/>
      </c>
      <c r="BS46" s="499" t="str">
        <f t="shared" si="25"/>
        <v/>
      </c>
      <c r="BT46" s="472"/>
      <c r="BU46" s="492" t="str">
        <f t="shared" si="61"/>
        <v/>
      </c>
      <c r="BV46" s="499" t="str">
        <f t="shared" si="26"/>
        <v/>
      </c>
      <c r="BW46" s="681"/>
      <c r="BX46" s="499" t="str">
        <f t="shared" si="62"/>
        <v/>
      </c>
      <c r="BY46" s="499" t="str">
        <f t="shared" si="27"/>
        <v/>
      </c>
      <c r="BZ46" s="471"/>
      <c r="CA46" s="492" t="str">
        <f t="shared" si="63"/>
        <v/>
      </c>
      <c r="CB46" s="499" t="str">
        <f t="shared" si="28"/>
        <v/>
      </c>
      <c r="CC46" s="548"/>
      <c r="CD46" s="492" t="str">
        <f t="shared" si="64"/>
        <v/>
      </c>
      <c r="CE46" s="499" t="str">
        <f t="shared" si="29"/>
        <v/>
      </c>
      <c r="CF46" s="472"/>
      <c r="CG46" s="492" t="str">
        <f t="shared" si="65"/>
        <v/>
      </c>
      <c r="CH46" s="499" t="str">
        <f t="shared" si="30"/>
        <v/>
      </c>
      <c r="CI46" s="472"/>
      <c r="CJ46" s="492" t="str">
        <f t="shared" si="66"/>
        <v/>
      </c>
      <c r="CK46" s="499" t="str">
        <f t="shared" si="31"/>
        <v/>
      </c>
      <c r="CL46" s="473"/>
      <c r="CM46" s="499" t="str">
        <f t="shared" si="67"/>
        <v/>
      </c>
      <c r="CN46" s="499" t="str">
        <f t="shared" si="32"/>
        <v/>
      </c>
      <c r="CO46" s="471"/>
      <c r="CP46" s="492" t="str">
        <f t="shared" si="68"/>
        <v/>
      </c>
      <c r="CQ46" s="499" t="str">
        <f t="shared" si="33"/>
        <v/>
      </c>
      <c r="CR46" s="472"/>
      <c r="CS46" s="492" t="str">
        <f t="shared" si="69"/>
        <v/>
      </c>
      <c r="CT46" s="499" t="str">
        <f t="shared" si="34"/>
        <v/>
      </c>
      <c r="CU46" s="472"/>
      <c r="CV46" s="492" t="str">
        <f t="shared" si="70"/>
        <v/>
      </c>
      <c r="CW46" s="499" t="str">
        <f t="shared" si="35"/>
        <v/>
      </c>
      <c r="CX46" s="472"/>
      <c r="CY46" s="492" t="str">
        <f t="shared" si="71"/>
        <v/>
      </c>
      <c r="CZ46" s="499" t="str">
        <f t="shared" si="36"/>
        <v/>
      </c>
      <c r="DA46" s="473"/>
      <c r="DB46" s="572" t="str">
        <f t="shared" si="72"/>
        <v/>
      </c>
      <c r="DC46" s="573" t="str">
        <f t="shared" si="37"/>
        <v/>
      </c>
      <c r="DD46" s="219"/>
      <c r="DE46" s="220"/>
      <c r="DF46" s="221"/>
      <c r="DG46" s="220"/>
      <c r="DH46" s="222"/>
    </row>
    <row r="47" spans="1:112" s="37" customFormat="1">
      <c r="A47" s="460"/>
      <c r="B47" s="461" t="s">
        <v>358</v>
      </c>
      <c r="C47" s="510"/>
      <c r="D47" s="518" t="str">
        <f t="shared" si="38"/>
        <v/>
      </c>
      <c r="E47" s="518" t="str">
        <f t="shared" ref="E47" si="73">IF(D47="","",RANK(D47,$D$39:$D$46,-1))</f>
        <v/>
      </c>
      <c r="F47" s="513"/>
      <c r="G47" s="513"/>
      <c r="H47" s="513"/>
      <c r="I47" s="513"/>
      <c r="J47" s="513"/>
      <c r="K47" s="513"/>
      <c r="L47" s="513"/>
      <c r="M47" s="536"/>
      <c r="N47" s="536"/>
      <c r="O47" s="514"/>
      <c r="P47" s="518"/>
      <c r="Q47" s="539"/>
      <c r="R47" s="510"/>
      <c r="S47" s="518"/>
      <c r="T47" s="518"/>
      <c r="U47" s="513"/>
      <c r="V47" s="513"/>
      <c r="W47" s="513"/>
      <c r="X47" s="513"/>
      <c r="Y47" s="513"/>
      <c r="Z47" s="513"/>
      <c r="AA47" s="513"/>
      <c r="AB47" s="536"/>
      <c r="AC47" s="513"/>
      <c r="AD47" s="514"/>
      <c r="AE47" s="518"/>
      <c r="AF47" s="514"/>
      <c r="AG47" s="510"/>
      <c r="AH47" s="518"/>
      <c r="AI47" s="518"/>
      <c r="AJ47" s="513"/>
      <c r="AK47" s="513"/>
      <c r="AL47" s="513"/>
      <c r="AM47" s="513"/>
      <c r="AN47" s="513"/>
      <c r="AO47" s="513"/>
      <c r="AP47" s="513"/>
      <c r="AQ47" s="513"/>
      <c r="AR47" s="513"/>
      <c r="AS47" s="514"/>
      <c r="AT47" s="518"/>
      <c r="AU47" s="514"/>
      <c r="AV47" s="510"/>
      <c r="AW47" s="518" t="str">
        <f t="shared" si="53"/>
        <v/>
      </c>
      <c r="AX47" s="518" t="str">
        <f t="shared" ref="AX47" si="74">IF(AW47="","",RANK(AW47,$D$39:$D$46,-1))</f>
        <v/>
      </c>
      <c r="AY47" s="513"/>
      <c r="AZ47" s="513"/>
      <c r="BA47" s="513"/>
      <c r="BB47" s="513"/>
      <c r="BC47" s="513"/>
      <c r="BD47" s="513"/>
      <c r="BE47" s="513"/>
      <c r="BF47" s="536"/>
      <c r="BG47" s="536"/>
      <c r="BH47" s="514"/>
      <c r="BI47" s="518"/>
      <c r="BJ47" s="539"/>
      <c r="BK47" s="510"/>
      <c r="BL47" s="518"/>
      <c r="BM47" s="518"/>
      <c r="BN47" s="513"/>
      <c r="BO47" s="513"/>
      <c r="BP47" s="513"/>
      <c r="BQ47" s="513"/>
      <c r="BR47" s="513"/>
      <c r="BS47" s="513"/>
      <c r="BT47" s="513"/>
      <c r="BU47" s="536"/>
      <c r="BV47" s="513"/>
      <c r="BW47" s="514"/>
      <c r="BX47" s="518"/>
      <c r="BY47" s="514"/>
      <c r="BZ47" s="510"/>
      <c r="CA47" s="518"/>
      <c r="CB47" s="518"/>
      <c r="CC47" s="513"/>
      <c r="CD47" s="513"/>
      <c r="CE47" s="513"/>
      <c r="CF47" s="513"/>
      <c r="CG47" s="513"/>
      <c r="CH47" s="513"/>
      <c r="CI47" s="513"/>
      <c r="CJ47" s="513"/>
      <c r="CK47" s="513"/>
      <c r="CL47" s="514"/>
      <c r="CM47" s="518"/>
      <c r="CN47" s="514"/>
      <c r="CO47" s="510"/>
      <c r="CP47" s="518"/>
      <c r="CQ47" s="518"/>
      <c r="CR47" s="513"/>
      <c r="CS47" s="513"/>
      <c r="CT47" s="513"/>
      <c r="CU47" s="513"/>
      <c r="CV47" s="513"/>
      <c r="CW47" s="513"/>
      <c r="CX47" s="513"/>
      <c r="CY47" s="513"/>
      <c r="CZ47" s="513"/>
      <c r="DA47" s="514"/>
      <c r="DD47" s="219"/>
      <c r="DE47" s="220"/>
      <c r="DF47" s="221"/>
      <c r="DG47" s="220"/>
      <c r="DH47" s="222"/>
    </row>
    <row r="48" spans="1:112" s="37" customFormat="1" ht="50.1" customHeight="1">
      <c r="A48" s="500"/>
      <c r="B48" s="694" t="s">
        <v>385</v>
      </c>
      <c r="C48" s="501" t="str">
        <f>IF(ISNA(MATCH(1,E$39:E$46,0)),"",INDEX($B$39:$B$46,MATCH(1,E$39:E$46,0)))</f>
        <v/>
      </c>
      <c r="D48" s="503"/>
      <c r="E48" s="503"/>
      <c r="F48" s="503" t="str">
        <f>IF(ISNA(MATCH(1,H$39:H$46,0)),"",INDEX($B$39:$B$46,MATCH(1,H$39:H$46,0)))</f>
        <v/>
      </c>
      <c r="G48" s="503"/>
      <c r="H48" s="503"/>
      <c r="I48" s="503" t="str">
        <f>IF(ISNA(MATCH(1,K$39:K$46,0)),"",INDEX($B$39:$B$46,MATCH(1,K$39:K$46,0)))</f>
        <v/>
      </c>
      <c r="J48" s="503"/>
      <c r="K48" s="503"/>
      <c r="L48" s="503" t="str">
        <f>IF(ISNA(MATCH(1,N$39:N$46,0)),"",INDEX($B$39:$B$46,MATCH(1,N$39:N$46,0)))</f>
        <v/>
      </c>
      <c r="M48" s="503"/>
      <c r="N48" s="503"/>
      <c r="O48" s="504" t="str">
        <f>IF(ISNA(MATCH(1,Q$39:Q$46,0)),"",INDEX($B$39:$B$46,MATCH(1,Q$39:Q$46,0)))</f>
        <v/>
      </c>
      <c r="P48" s="502"/>
      <c r="Q48" s="504"/>
      <c r="R48" s="501" t="str">
        <f>IF(ISNA(MATCH(1,T$39:T$46,0)),"",INDEX($B$39:$B$46,MATCH(1,T$39:T$46,0)))</f>
        <v/>
      </c>
      <c r="S48" s="503"/>
      <c r="T48" s="503"/>
      <c r="U48" s="503" t="str">
        <f>IF(ISNA(MATCH(1,W$39:W$46,0)),"",INDEX($B$39:$B$46,MATCH(1,W$39:W$46,0)))</f>
        <v/>
      </c>
      <c r="V48" s="503"/>
      <c r="W48" s="503"/>
      <c r="X48" s="503" t="str">
        <f>IF(ISNA(MATCH(1,Z$39:Z$46,0)),"",INDEX($B$39:$B$46,MATCH(1,Z$39:Z$46,0)))</f>
        <v/>
      </c>
      <c r="Y48" s="503"/>
      <c r="Z48" s="503"/>
      <c r="AA48" s="503" t="str">
        <f>IF(ISNA(MATCH(1,AC$39:AC$46,0)),"",INDEX($B$39:$B$46,MATCH(1,AC$39:AC$46,0)))</f>
        <v/>
      </c>
      <c r="AB48" s="503"/>
      <c r="AC48" s="503"/>
      <c r="AD48" s="504" t="str">
        <f>IF(ISNA(MATCH(1,AF$39:AF$46,0)),"",INDEX($B$39:$B$46,MATCH(1,AF$39:AF$46,0)))</f>
        <v/>
      </c>
      <c r="AE48" s="502"/>
      <c r="AF48" s="504"/>
      <c r="AG48" s="501" t="str">
        <f>IF(ISNA(MATCH(1,AI$39:AI$46,0)),"",INDEX($B$39:$B$46,MATCH(1,AI$39:AI$46,0)))</f>
        <v/>
      </c>
      <c r="AH48" s="503"/>
      <c r="AI48" s="503"/>
      <c r="AJ48" s="503" t="str">
        <f>IF(ISNA(MATCH(1,AL$39:AL$46,0)),"",INDEX($B$39:$B$46,MATCH(1,AL$39:AL$46,0)))</f>
        <v/>
      </c>
      <c r="AK48" s="503"/>
      <c r="AL48" s="503"/>
      <c r="AM48" s="503" t="str">
        <f>IF(ISNA(MATCH(1,AO$39:AO$46,0)),"",INDEX($B$39:$B$46,MATCH(1,AO$39:AO$46,0)))</f>
        <v/>
      </c>
      <c r="AN48" s="503"/>
      <c r="AO48" s="503"/>
      <c r="AP48" s="503" t="str">
        <f>IF(ISNA(MATCH(1,AR$39:AR$46,0)),"",INDEX($B$39:$B$46,MATCH(1,AR$39:AR$46,0)))</f>
        <v/>
      </c>
      <c r="AQ48" s="503"/>
      <c r="AR48" s="503"/>
      <c r="AS48" s="504" t="str">
        <f>IF(ISNA(MATCH(1,AU$39:AU$46,0)),"",INDEX($B$39:$B$46,MATCH(1,AU$39:AU$46,0)))</f>
        <v/>
      </c>
      <c r="AT48" s="502"/>
      <c r="AU48" s="504"/>
      <c r="AV48" s="501" t="str">
        <f>IF(ISNA(MATCH(1,AX$39:AX$46,0)),"",INDEX($B$39:$B$46,MATCH(1,AX$39:AX$46,0)))</f>
        <v/>
      </c>
      <c r="AW48" s="503"/>
      <c r="AX48" s="503"/>
      <c r="AY48" s="503" t="str">
        <f>IF(ISNA(MATCH(1,BA$39:BA$46,0)),"",INDEX($B$39:$B$46,MATCH(1,BA$39:BA$46,0)))</f>
        <v/>
      </c>
      <c r="AZ48" s="503"/>
      <c r="BA48" s="503"/>
      <c r="BB48" s="503" t="str">
        <f>IF(ISNA(MATCH(1,BD$39:BD$46,0)),"",INDEX($B$39:$B$46,MATCH(1,BD$39:BD$46,0)))</f>
        <v/>
      </c>
      <c r="BC48" s="503"/>
      <c r="BD48" s="503"/>
      <c r="BE48" s="503" t="str">
        <f>IF(ISNA(MATCH(1,BG$39:BG$46,0)),"",INDEX($B$39:$B$46,MATCH(1,BG$39:BG$46,0)))</f>
        <v/>
      </c>
      <c r="BF48" s="503"/>
      <c r="BG48" s="503"/>
      <c r="BH48" s="504" t="str">
        <f>IF(ISNA(MATCH(1,BJ$39:BJ$46,0)),"",INDEX($B$39:$B$46,MATCH(1,BJ$39:BJ$46,0)))</f>
        <v/>
      </c>
      <c r="BI48" s="502"/>
      <c r="BJ48" s="504"/>
      <c r="BK48" s="501" t="str">
        <f>IF(ISNA(MATCH(1,BM$39:BM$46,0)),"",INDEX($B$39:$B$46,MATCH(1,BM$39:BM$46,0)))</f>
        <v/>
      </c>
      <c r="BL48" s="503"/>
      <c r="BM48" s="503"/>
      <c r="BN48" s="503" t="str">
        <f>IF(ISNA(MATCH(1,BP$39:BP$46,0)),"",INDEX($B$39:$B$46,MATCH(1,BP$39:BP$46,0)))</f>
        <v/>
      </c>
      <c r="BO48" s="503"/>
      <c r="BP48" s="503"/>
      <c r="BQ48" s="503" t="str">
        <f>IF(ISNA(MATCH(1,BS$39:BS$46,0)),"",INDEX($B$39:$B$46,MATCH(1,BS$39:BS$46,0)))</f>
        <v/>
      </c>
      <c r="BR48" s="503"/>
      <c r="BS48" s="503"/>
      <c r="BT48" s="503" t="str">
        <f>IF(ISNA(MATCH(1,BV$39:BV$46,0)),"",INDEX($B$39:$B$46,MATCH(1,BV$39:BV$46,0)))</f>
        <v/>
      </c>
      <c r="BU48" s="503"/>
      <c r="BV48" s="503"/>
      <c r="BW48" s="504" t="str">
        <f>IF(ISNA(MATCH(1,BY$39:BY$46,0)),"",INDEX($B$39:$B$46,MATCH(1,BY$39:BY$46,0)))</f>
        <v/>
      </c>
      <c r="BX48" s="502"/>
      <c r="BY48" s="504"/>
      <c r="BZ48" s="501" t="str">
        <f>IF(ISNA(MATCH(1,CB$39:CB$46,0)),"",INDEX($B$39:$B$46,MATCH(1,CB$39:CB$46,0)))</f>
        <v/>
      </c>
      <c r="CA48" s="503"/>
      <c r="CB48" s="503"/>
      <c r="CC48" s="503" t="str">
        <f>IF(ISNA(MATCH(1,CE$39:CE$46,0)),"",INDEX($B$39:$B$46,MATCH(1,CE$39:CE$46,0)))</f>
        <v/>
      </c>
      <c r="CD48" s="503"/>
      <c r="CE48" s="503"/>
      <c r="CF48" s="503" t="str">
        <f>IF(ISNA(MATCH(1,CH$39:CH$46,0)),"",INDEX($B$39:$B$46,MATCH(1,CH$39:CH$46,0)))</f>
        <v/>
      </c>
      <c r="CG48" s="503"/>
      <c r="CH48" s="503"/>
      <c r="CI48" s="503" t="str">
        <f>IF(ISNA(MATCH(1,CK$39:CK$46,0)),"",INDEX($B$39:$B$46,MATCH(1,CK$39:CK$46,0)))</f>
        <v/>
      </c>
      <c r="CJ48" s="503"/>
      <c r="CK48" s="503"/>
      <c r="CL48" s="504" t="str">
        <f>IF(ISNA(MATCH(1,CN$39:CN$46,0)),"",INDEX($B$39:$B$46,MATCH(1,CN$39:CN$46,0)))</f>
        <v/>
      </c>
      <c r="CM48" s="502"/>
      <c r="CN48" s="504"/>
      <c r="CO48" s="501" t="str">
        <f>IF(ISNA(MATCH(1,CQ$39:CQ$46,0)),"",INDEX($B$39:$B$46,MATCH(1,CQ$39:CQ$46,0)))</f>
        <v/>
      </c>
      <c r="CP48" s="503"/>
      <c r="CQ48" s="503"/>
      <c r="CR48" s="503" t="str">
        <f>IF(ISNA(MATCH(1,CT$39:CT$46,0)),"",INDEX($B$39:$B$46,MATCH(1,CT$39:CT$46,0)))</f>
        <v/>
      </c>
      <c r="CS48" s="503"/>
      <c r="CT48" s="503"/>
      <c r="CU48" s="503" t="str">
        <f>IF(ISNA(MATCH(1,CW$39:CW$46,0)),"",INDEX($B$39:$B$46,MATCH(1,CW$39:CW$46,0)))</f>
        <v/>
      </c>
      <c r="CV48" s="503"/>
      <c r="CW48" s="503"/>
      <c r="CX48" s="503" t="str">
        <f>IF(ISNA(MATCH(1,CZ$39:CZ$46,0)),"",INDEX($B$39:$B$46,MATCH(1,CZ$39:CZ$46,0)))</f>
        <v/>
      </c>
      <c r="CY48" s="503"/>
      <c r="CZ48" s="503"/>
      <c r="DA48" s="504" t="str">
        <f>IF(ISNA(MATCH(1,DC$39:DC$46,0)),"",INDEX($B$39:$B$46,MATCH(1,DC$39:DC$46,0)))</f>
        <v/>
      </c>
      <c r="DD48" s="219"/>
      <c r="DE48" s="220"/>
      <c r="DF48" s="221"/>
      <c r="DG48" s="220"/>
      <c r="DH48" s="222"/>
    </row>
    <row r="49" spans="1:112" s="37" customFormat="1" ht="50.1" customHeight="1">
      <c r="A49" s="505"/>
      <c r="B49" s="695"/>
      <c r="C49" s="506" t="str">
        <f>IF(ISNA(MATCH(2,E$39:E$46,0)),"",INDEX($B$39:$B$46,MATCH(2,E$39:E$46,0)))</f>
        <v/>
      </c>
      <c r="D49" s="508"/>
      <c r="E49" s="508"/>
      <c r="F49" s="508" t="str">
        <f>IF(ISNA(MATCH(2,H$39:H$46,0)),"",INDEX($B$39:$B$46,MATCH(2,H$39:H$46,0)))</f>
        <v/>
      </c>
      <c r="G49" s="508"/>
      <c r="H49" s="508"/>
      <c r="I49" s="508" t="str">
        <f>IF(ISNA(MATCH(2,K$39:K$46,0)),"",INDEX($B$39:$B$46,MATCH(2,K$39:K$46,0)))</f>
        <v/>
      </c>
      <c r="J49" s="508"/>
      <c r="K49" s="508"/>
      <c r="L49" s="508" t="str">
        <f>IF(ISNA(MATCH(2,N$39:N$46,0)),"",INDEX($B$39:$B$46,MATCH(2,N$39:N$46,0)))</f>
        <v/>
      </c>
      <c r="M49" s="508"/>
      <c r="N49" s="508"/>
      <c r="O49" s="509" t="str">
        <f>IF(ISNA(MATCH(2,Q$39:Q$46,0)),"",INDEX($B$39:$B$46,MATCH(2,Q$39:Q$46,0)))</f>
        <v/>
      </c>
      <c r="P49" s="507"/>
      <c r="Q49" s="509"/>
      <c r="R49" s="506" t="str">
        <f>IF(ISNA(MATCH(2,T$39:T$46,0)),"",INDEX($B$39:$B$46,MATCH(2,T$39:T$46,0)))</f>
        <v/>
      </c>
      <c r="S49" s="508"/>
      <c r="T49" s="508"/>
      <c r="U49" s="508" t="str">
        <f>IF(ISNA(MATCH(2,W$39:W$46,0)),"",INDEX($B$39:$B$46,MATCH(2,W$39:W$46,0)))</f>
        <v/>
      </c>
      <c r="V49" s="508"/>
      <c r="W49" s="508"/>
      <c r="X49" s="508" t="str">
        <f>IF(ISNA(MATCH(2,Z$39:Z$46,0)),"",INDEX($B$39:$B$46,MATCH(2,Z$39:Z$46,0)))</f>
        <v/>
      </c>
      <c r="Y49" s="508"/>
      <c r="Z49" s="508"/>
      <c r="AA49" s="508" t="str">
        <f>IF(ISNA(MATCH(2,AC$39:AC$46,0)),"",INDEX($B$39:$B$46,MATCH(2,AC$39:AC$46,0)))</f>
        <v/>
      </c>
      <c r="AB49" s="508"/>
      <c r="AC49" s="508"/>
      <c r="AD49" s="509" t="str">
        <f>IF(ISNA(MATCH(2,AF$39:AF$46,0)),"",INDEX($B$39:$B$46,MATCH(2,AF$39:AF$46,0)))</f>
        <v/>
      </c>
      <c r="AE49" s="507"/>
      <c r="AF49" s="509"/>
      <c r="AG49" s="506" t="str">
        <f>IF(ISNA(MATCH(2,AI$39:AI$46,0)),"",INDEX($B$39:$B$46,MATCH(2,AI$39:AI$46,0)))</f>
        <v/>
      </c>
      <c r="AH49" s="508"/>
      <c r="AI49" s="508"/>
      <c r="AJ49" s="508" t="str">
        <f>IF(ISNA(MATCH(2,AL$39:AL$46,0)),"",INDEX($B$39:$B$46,MATCH(2,AL$39:AL$46,0)))</f>
        <v/>
      </c>
      <c r="AK49" s="508"/>
      <c r="AL49" s="508"/>
      <c r="AM49" s="508" t="str">
        <f>IF(ISNA(MATCH(2,AO$39:AO$46,0)),"",INDEX($B$39:$B$46,MATCH(2,AO$39:AO$46,0)))</f>
        <v/>
      </c>
      <c r="AN49" s="508"/>
      <c r="AO49" s="508"/>
      <c r="AP49" s="508" t="str">
        <f>IF(ISNA(MATCH(2,AR$39:AR$46,0)),"",INDEX($B$39:$B$46,MATCH(2,AR$39:AR$46,0)))</f>
        <v/>
      </c>
      <c r="AQ49" s="508"/>
      <c r="AR49" s="508"/>
      <c r="AS49" s="509" t="str">
        <f>IF(ISNA(MATCH(2,AU$39:AU$46,0)),"",INDEX($B$39:$B$46,MATCH(2,AU$39:AU$46,0)))</f>
        <v/>
      </c>
      <c r="AT49" s="507"/>
      <c r="AU49" s="509"/>
      <c r="AV49" s="506" t="str">
        <f>IF(ISNA(MATCH(2,AX$39:AX$46,0)),"",INDEX($B$39:$B$46,MATCH(2,AX$39:AX$46,0)))</f>
        <v/>
      </c>
      <c r="AW49" s="508"/>
      <c r="AX49" s="508"/>
      <c r="AY49" s="508" t="str">
        <f>IF(ISNA(MATCH(2,BA$39:BA$46,0)),"",INDEX($B$39:$B$46,MATCH(2,BA$39:BA$46,0)))</f>
        <v/>
      </c>
      <c r="AZ49" s="508"/>
      <c r="BA49" s="508"/>
      <c r="BB49" s="508" t="str">
        <f>IF(ISNA(MATCH(2,BD$39:BD$46,0)),"",INDEX($B$39:$B$46,MATCH(2,BD$39:BD$46,0)))</f>
        <v/>
      </c>
      <c r="BC49" s="508"/>
      <c r="BD49" s="508"/>
      <c r="BE49" s="508" t="str">
        <f>IF(ISNA(MATCH(2,BG$39:BG$46,0)),"",INDEX($B$39:$B$46,MATCH(2,BG$39:BG$46,0)))</f>
        <v/>
      </c>
      <c r="BF49" s="508"/>
      <c r="BG49" s="508"/>
      <c r="BH49" s="509" t="str">
        <f>IF(ISNA(MATCH(2,BJ$39:BJ$46,0)),"",INDEX($B$39:$B$46,MATCH(2,BJ$39:BJ$46,0)))</f>
        <v/>
      </c>
      <c r="BI49" s="507"/>
      <c r="BJ49" s="509"/>
      <c r="BK49" s="506" t="str">
        <f>IF(ISNA(MATCH(2,BM$39:BM$46,0)),"",INDEX($B$39:$B$46,MATCH(2,BM$39:BM$46,0)))</f>
        <v/>
      </c>
      <c r="BL49" s="508"/>
      <c r="BM49" s="508"/>
      <c r="BN49" s="508" t="str">
        <f>IF(ISNA(MATCH(2,BP$39:BP$46,0)),"",INDEX($B$39:$B$46,MATCH(2,BP$39:BP$46,0)))</f>
        <v/>
      </c>
      <c r="BO49" s="508"/>
      <c r="BP49" s="508"/>
      <c r="BQ49" s="508" t="str">
        <f>IF(ISNA(MATCH(2,BS$39:BS$46,0)),"",INDEX($B$39:$B$46,MATCH(2,BS$39:BS$46,0)))</f>
        <v/>
      </c>
      <c r="BR49" s="508"/>
      <c r="BS49" s="508"/>
      <c r="BT49" s="508" t="str">
        <f>IF(ISNA(MATCH(2,BV$39:BV$46,0)),"",INDEX($B$39:$B$46,MATCH(2,BV$39:BV$46,0)))</f>
        <v/>
      </c>
      <c r="BU49" s="508"/>
      <c r="BV49" s="508"/>
      <c r="BW49" s="509" t="str">
        <f>IF(ISNA(MATCH(2,BY$39:BY$46,0)),"",INDEX($B$39:$B$46,MATCH(2,BY$39:BY$46,0)))</f>
        <v/>
      </c>
      <c r="BX49" s="507"/>
      <c r="BY49" s="509"/>
      <c r="BZ49" s="506" t="str">
        <f>IF(ISNA(MATCH(2,CB$39:CB$46,0)),"",INDEX($B$39:$B$46,MATCH(2,CB$39:CB$46,0)))</f>
        <v/>
      </c>
      <c r="CA49" s="508"/>
      <c r="CB49" s="508"/>
      <c r="CC49" s="508" t="str">
        <f>IF(ISNA(MATCH(2,CE$39:CE$46,0)),"",INDEX($B$39:$B$46,MATCH(2,CE$39:CE$46,0)))</f>
        <v/>
      </c>
      <c r="CD49" s="508"/>
      <c r="CE49" s="508"/>
      <c r="CF49" s="508" t="str">
        <f>IF(ISNA(MATCH(2,CH$39:CH$46,0)),"",INDEX($B$39:$B$46,MATCH(2,CH$39:CH$46,0)))</f>
        <v/>
      </c>
      <c r="CG49" s="508"/>
      <c r="CH49" s="508"/>
      <c r="CI49" s="508" t="str">
        <f>IF(ISNA(MATCH(2,CK$39:CK$46,0)),"",INDEX($B$39:$B$46,MATCH(2,CK$39:CK$46,0)))</f>
        <v/>
      </c>
      <c r="CJ49" s="508"/>
      <c r="CK49" s="508"/>
      <c r="CL49" s="509" t="str">
        <f>IF(ISNA(MATCH(2,CN$39:CN$46,0)),"",INDEX($B$39:$B$46,MATCH(2,CN$39:CN$46,0)))</f>
        <v/>
      </c>
      <c r="CM49" s="507"/>
      <c r="CN49" s="509"/>
      <c r="CO49" s="506" t="str">
        <f>IF(ISNA(MATCH(2,CQ$39:CQ$46,0)),"",INDEX($B$39:$B$46,MATCH(2,CQ$39:CQ$46,0)))</f>
        <v/>
      </c>
      <c r="CP49" s="508"/>
      <c r="CQ49" s="508"/>
      <c r="CR49" s="508" t="str">
        <f>IF(ISNA(MATCH(2,CT$39:CT$46,0)),"",INDEX($B$39:$B$46,MATCH(2,CT$39:CT$46,0)))</f>
        <v/>
      </c>
      <c r="CS49" s="508"/>
      <c r="CT49" s="508"/>
      <c r="CU49" s="508" t="str">
        <f>IF(ISNA(MATCH(2,CW$39:CW$46,0)),"",INDEX($B$39:$B$46,MATCH(2,CW$39:CW$46,0)))</f>
        <v/>
      </c>
      <c r="CV49" s="508"/>
      <c r="CW49" s="508"/>
      <c r="CX49" s="508" t="str">
        <f>IF(ISNA(MATCH(2,CZ$39:CZ$46,0)),"",INDEX($B$39:$B$46,MATCH(2,CZ$39:CZ$46,0)))</f>
        <v/>
      </c>
      <c r="CY49" s="508"/>
      <c r="CZ49" s="508"/>
      <c r="DA49" s="509" t="str">
        <f>IF(ISNA(MATCH(2,DC$39:DC$46,0)),"",INDEX($B$39:$B$46,MATCH(2,DC$39:DC$46,0)))</f>
        <v/>
      </c>
      <c r="DD49" s="219"/>
      <c r="DE49" s="220"/>
      <c r="DF49" s="221"/>
      <c r="DG49" s="220"/>
      <c r="DH49" s="222"/>
    </row>
    <row r="50" spans="1:112" s="37" customFormat="1" ht="50.1" customHeight="1">
      <c r="A50" s="505"/>
      <c r="B50" s="695"/>
      <c r="C50" s="506" t="str">
        <f>IF(ISNA(MATCH(3,E$39:E$46,0)),"",INDEX($B$39:$B$46,MATCH(3,E$39:E$46,0)))</f>
        <v/>
      </c>
      <c r="D50" s="508"/>
      <c r="E50" s="508"/>
      <c r="F50" s="508" t="str">
        <f>IF(ISNA(MATCH(3,H$39:H$46,0)),"",INDEX($B$39:$B$46,MATCH(3,H$39:H$46,0)))</f>
        <v/>
      </c>
      <c r="G50" s="508"/>
      <c r="H50" s="508"/>
      <c r="I50" s="508" t="str">
        <f>IF(ISNA(MATCH(3,K$39:K$46,0)),"",INDEX($B$39:$B$46,MATCH(3,K$39:K$46,0)))</f>
        <v/>
      </c>
      <c r="J50" s="508"/>
      <c r="K50" s="508"/>
      <c r="L50" s="508" t="str">
        <f>IF(ISNA(MATCH(3,N$39:N$46,0)),"",INDEX($B$39:$B$46,MATCH(3,N$39:N$46,0)))</f>
        <v/>
      </c>
      <c r="M50" s="508"/>
      <c r="N50" s="508"/>
      <c r="O50" s="509" t="str">
        <f>IF(ISNA(MATCH(3,Q$39:Q$46,0)),"",INDEX($B$39:$B$46,MATCH(3,Q$39:Q$46,0)))</f>
        <v/>
      </c>
      <c r="P50" s="507"/>
      <c r="Q50" s="509"/>
      <c r="R50" s="506" t="str">
        <f>IF(ISNA(MATCH(3,T$39:T$46,0)),"",INDEX($B$39:$B$46,MATCH(3,T$39:T$46,0)))</f>
        <v/>
      </c>
      <c r="S50" s="508"/>
      <c r="T50" s="508"/>
      <c r="U50" s="508" t="str">
        <f>IF(ISNA(MATCH(3,W$39:W$46,0)),"",INDEX($B$39:$B$46,MATCH(3,W$39:W$46,0)))</f>
        <v/>
      </c>
      <c r="V50" s="508"/>
      <c r="W50" s="508"/>
      <c r="X50" s="508" t="str">
        <f>IF(ISNA(MATCH(3,Z$39:Z$46,0)),"",INDEX($B$39:$B$46,MATCH(3,Z$39:Z$46,0)))</f>
        <v/>
      </c>
      <c r="Y50" s="508"/>
      <c r="Z50" s="508"/>
      <c r="AA50" s="508" t="str">
        <f>IF(ISNA(MATCH(3,AC$39:AC$46,0)),"",INDEX($B$39:$B$46,MATCH(3,AC$39:AC$46,0)))</f>
        <v/>
      </c>
      <c r="AB50" s="508"/>
      <c r="AC50" s="508"/>
      <c r="AD50" s="509" t="str">
        <f>IF(ISNA(MATCH(3,AF$39:AF$46,0)),"",INDEX($B$39:$B$46,MATCH(3,AF$39:AF$46,0)))</f>
        <v/>
      </c>
      <c r="AE50" s="507"/>
      <c r="AF50" s="509"/>
      <c r="AG50" s="506" t="str">
        <f>IF(ISNA(MATCH(3,AI$39:AI$46,0)),"",INDEX($B$39:$B$46,MATCH(3,AI$39:AI$46,0)))</f>
        <v/>
      </c>
      <c r="AH50" s="508"/>
      <c r="AI50" s="508"/>
      <c r="AJ50" s="508" t="str">
        <f>IF(ISNA(MATCH(3,AL$39:AL$46,0)),"",INDEX($B$39:$B$46,MATCH(3,AL$39:AL$46,0)))</f>
        <v/>
      </c>
      <c r="AK50" s="508"/>
      <c r="AL50" s="508"/>
      <c r="AM50" s="508" t="str">
        <f>IF(ISNA(MATCH(3,AO$39:AO$46,0)),"",INDEX($B$39:$B$46,MATCH(3,AO$39:AO$46,0)))</f>
        <v/>
      </c>
      <c r="AN50" s="508"/>
      <c r="AO50" s="508"/>
      <c r="AP50" s="508" t="str">
        <f>IF(ISNA(MATCH(3,AR$39:AR$46,0)),"",INDEX($B$39:$B$46,MATCH(3,AR$39:AR$46,0)))</f>
        <v/>
      </c>
      <c r="AQ50" s="508"/>
      <c r="AR50" s="508"/>
      <c r="AS50" s="509" t="str">
        <f>IF(ISNA(MATCH(3,AU$39:AU$46,0)),"",INDEX($B$39:$B$46,MATCH(3,AU$39:AU$46,0)))</f>
        <v/>
      </c>
      <c r="AT50" s="507"/>
      <c r="AU50" s="509"/>
      <c r="AV50" s="506" t="str">
        <f>IF(ISNA(MATCH(3,AX$39:AX$46,0)),"",INDEX($B$39:$B$46,MATCH(3,AX$39:AX$46,0)))</f>
        <v/>
      </c>
      <c r="AW50" s="508"/>
      <c r="AX50" s="508"/>
      <c r="AY50" s="508" t="str">
        <f>IF(ISNA(MATCH(3,BA$39:BA$46,0)),"",INDEX($B$39:$B$46,MATCH(3,BA$39:BA$46,0)))</f>
        <v/>
      </c>
      <c r="AZ50" s="508"/>
      <c r="BA50" s="508"/>
      <c r="BB50" s="508" t="str">
        <f>IF(ISNA(MATCH(3,BD$39:BD$46,0)),"",INDEX($B$39:$B$46,MATCH(3,BD$39:BD$46,0)))</f>
        <v/>
      </c>
      <c r="BC50" s="508"/>
      <c r="BD50" s="508"/>
      <c r="BE50" s="508" t="str">
        <f>IF(ISNA(MATCH(3,BG$39:BG$46,0)),"",INDEX($B$39:$B$46,MATCH(3,BG$39:BG$46,0)))</f>
        <v/>
      </c>
      <c r="BF50" s="508"/>
      <c r="BG50" s="508"/>
      <c r="BH50" s="509" t="str">
        <f>IF(ISNA(MATCH(3,BJ$39:BJ$46,0)),"",INDEX($B$39:$B$46,MATCH(3,BJ$39:BJ$46,0)))</f>
        <v/>
      </c>
      <c r="BI50" s="507"/>
      <c r="BJ50" s="509"/>
      <c r="BK50" s="506" t="str">
        <f>IF(ISNA(MATCH(3,BM$39:BM$46,0)),"",INDEX($B$39:$B$46,MATCH(3,BM$39:BM$46,0)))</f>
        <v/>
      </c>
      <c r="BL50" s="508"/>
      <c r="BM50" s="508"/>
      <c r="BN50" s="508" t="str">
        <f>IF(ISNA(MATCH(3,BP$39:BP$46,0)),"",INDEX($B$39:$B$46,MATCH(3,BP$39:BP$46,0)))</f>
        <v/>
      </c>
      <c r="BO50" s="508"/>
      <c r="BP50" s="508"/>
      <c r="BQ50" s="508" t="str">
        <f>IF(ISNA(MATCH(3,BS$39:BS$46,0)),"",INDEX($B$39:$B$46,MATCH(3,BS$39:BS$46,0)))</f>
        <v/>
      </c>
      <c r="BR50" s="508"/>
      <c r="BS50" s="508"/>
      <c r="BT50" s="508" t="str">
        <f>IF(ISNA(MATCH(3,BV$39:BV$46,0)),"",INDEX($B$39:$B$46,MATCH(3,BV$39:BV$46,0)))</f>
        <v/>
      </c>
      <c r="BU50" s="508"/>
      <c r="BV50" s="508"/>
      <c r="BW50" s="509" t="str">
        <f>IF(ISNA(MATCH(3,BY$39:BY$46,0)),"",INDEX($B$39:$B$46,MATCH(3,BY$39:BY$46,0)))</f>
        <v/>
      </c>
      <c r="BX50" s="507"/>
      <c r="BY50" s="509"/>
      <c r="BZ50" s="506" t="str">
        <f>IF(ISNA(MATCH(3,CB$39:CB$46,0)),"",INDEX($B$39:$B$46,MATCH(3,CB$39:CB$46,0)))</f>
        <v/>
      </c>
      <c r="CA50" s="508"/>
      <c r="CB50" s="508"/>
      <c r="CC50" s="508" t="str">
        <f>IF(ISNA(MATCH(3,CE$39:CE$46,0)),"",INDEX($B$39:$B$46,MATCH(3,CE$39:CE$46,0)))</f>
        <v/>
      </c>
      <c r="CD50" s="508"/>
      <c r="CE50" s="508"/>
      <c r="CF50" s="508" t="str">
        <f>IF(ISNA(MATCH(3,CH$39:CH$46,0)),"",INDEX($B$39:$B$46,MATCH(3,CH$39:CH$46,0)))</f>
        <v/>
      </c>
      <c r="CG50" s="508"/>
      <c r="CH50" s="508"/>
      <c r="CI50" s="508" t="str">
        <f>IF(ISNA(MATCH(3,CK$39:CK$46,0)),"",INDEX($B$39:$B$46,MATCH(3,CK$39:CK$46,0)))</f>
        <v/>
      </c>
      <c r="CJ50" s="508"/>
      <c r="CK50" s="508"/>
      <c r="CL50" s="509" t="str">
        <f>IF(ISNA(MATCH(3,CN$39:CN$46,0)),"",INDEX($B$39:$B$46,MATCH(3,CN$39:CN$46,0)))</f>
        <v/>
      </c>
      <c r="CM50" s="507"/>
      <c r="CN50" s="509"/>
      <c r="CO50" s="506" t="str">
        <f>IF(ISNA(MATCH(3,CQ$39:CQ$46,0)),"",INDEX($B$39:$B$46,MATCH(3,CQ$39:CQ$46,0)))</f>
        <v/>
      </c>
      <c r="CP50" s="508"/>
      <c r="CQ50" s="508"/>
      <c r="CR50" s="508" t="str">
        <f>IF(ISNA(MATCH(3,CT$39:CT$46,0)),"",INDEX($B$39:$B$46,MATCH(3,CT$39:CT$46,0)))</f>
        <v/>
      </c>
      <c r="CS50" s="508"/>
      <c r="CT50" s="508"/>
      <c r="CU50" s="508" t="str">
        <f>IF(ISNA(MATCH(3,CW$39:CW$46,0)),"",INDEX($B$39:$B$46,MATCH(3,CW$39:CW$46,0)))</f>
        <v/>
      </c>
      <c r="CV50" s="508"/>
      <c r="CW50" s="508"/>
      <c r="CX50" s="508" t="str">
        <f>IF(ISNA(MATCH(3,CZ$39:CZ$46,0)),"",INDEX($B$39:$B$46,MATCH(3,CZ$39:CZ$46,0)))</f>
        <v/>
      </c>
      <c r="CY50" s="508"/>
      <c r="CZ50" s="508"/>
      <c r="DA50" s="509" t="str">
        <f>IF(ISNA(MATCH(3,DC$39:DC$46,0)),"",INDEX($B$39:$B$46,MATCH(3,DC$39:DC$46,0)))</f>
        <v/>
      </c>
      <c r="DD50" s="219"/>
      <c r="DE50" s="220"/>
      <c r="DF50" s="221"/>
      <c r="DG50" s="220"/>
      <c r="DH50" s="222"/>
    </row>
    <row r="51" spans="1:112" s="37" customFormat="1" ht="50.1" customHeight="1">
      <c r="A51" s="505"/>
      <c r="B51" s="695"/>
      <c r="C51" s="506" t="str">
        <f>IF(ISNA(MATCH(4,E$39:E$46,0)),"",INDEX($B$39:$B$46,MATCH(4,E$39:E$46,0)))</f>
        <v/>
      </c>
      <c r="D51" s="508"/>
      <c r="E51" s="508"/>
      <c r="F51" s="508" t="str">
        <f>IF(ISNA(MATCH(4,H$39:H$46,0)),"",INDEX($B$39:$B$46,MATCH(4,H$39:H$46,0)))</f>
        <v/>
      </c>
      <c r="G51" s="508"/>
      <c r="H51" s="508"/>
      <c r="I51" s="508" t="str">
        <f>IF(ISNA(MATCH(4,K$39:K$46,0)),"",INDEX($B$39:$B$46,MATCH(4,K$39:K$46,0)))</f>
        <v/>
      </c>
      <c r="J51" s="508"/>
      <c r="K51" s="508"/>
      <c r="L51" s="508" t="str">
        <f>IF(ISNA(MATCH(4,N$39:N$46,0)),"",INDEX($B$39:$B$46,MATCH(4,N$39:N$46,0)))</f>
        <v/>
      </c>
      <c r="M51" s="508"/>
      <c r="N51" s="508"/>
      <c r="O51" s="509" t="str">
        <f>IF(ISNA(MATCH(4,Q$39:Q$46,0)),"",INDEX($B$39:$B$46,MATCH(4,Q$39:Q$46,0)))</f>
        <v/>
      </c>
      <c r="P51" s="507"/>
      <c r="Q51" s="509"/>
      <c r="R51" s="506" t="str">
        <f>IF(ISNA(MATCH(4,T$39:T$46,0)),"",INDEX($B$39:$B$46,MATCH(4,T$39:T$46,0)))</f>
        <v/>
      </c>
      <c r="S51" s="508"/>
      <c r="T51" s="508"/>
      <c r="U51" s="508" t="str">
        <f>IF(ISNA(MATCH(4,W$39:W$46,0)),"",INDEX($B$39:$B$46,MATCH(4,W$39:W$46,0)))</f>
        <v/>
      </c>
      <c r="V51" s="508"/>
      <c r="W51" s="508"/>
      <c r="X51" s="508" t="str">
        <f>IF(ISNA(MATCH(4,Z$39:Z$46,0)),"",INDEX($B$39:$B$46,MATCH(4,Z$39:Z$46,0)))</f>
        <v/>
      </c>
      <c r="Y51" s="508"/>
      <c r="Z51" s="508"/>
      <c r="AA51" s="508" t="str">
        <f>IF(ISNA(MATCH(4,AC$39:AC$46,0)),"",INDEX($B$39:$B$46,MATCH(4,AC$39:AC$46,0)))</f>
        <v/>
      </c>
      <c r="AB51" s="508"/>
      <c r="AC51" s="508"/>
      <c r="AD51" s="509" t="str">
        <f>IF(ISNA(MATCH(4,AF$39:AF$46,0)),"",INDEX($B$39:$B$46,MATCH(4,AF$39:AF$46,0)))</f>
        <v/>
      </c>
      <c r="AE51" s="507"/>
      <c r="AF51" s="509"/>
      <c r="AG51" s="506" t="str">
        <f>IF(ISNA(MATCH(4,AI$39:AI$46,0)),"",INDEX($B$39:$B$46,MATCH(4,AI$39:AI$46,0)))</f>
        <v/>
      </c>
      <c r="AH51" s="508"/>
      <c r="AI51" s="508"/>
      <c r="AJ51" s="508" t="str">
        <f>IF(ISNA(MATCH(4,AL$39:AL$46,0)),"",INDEX($B$39:$B$46,MATCH(4,AL$39:AL$46,0)))</f>
        <v/>
      </c>
      <c r="AK51" s="508"/>
      <c r="AL51" s="508"/>
      <c r="AM51" s="508" t="str">
        <f>IF(ISNA(MATCH(4,AO$39:AO$46,0)),"",INDEX($B$39:$B$46,MATCH(4,AO$39:AO$46,0)))</f>
        <v/>
      </c>
      <c r="AN51" s="508"/>
      <c r="AO51" s="508"/>
      <c r="AP51" s="508" t="str">
        <f>IF(ISNA(MATCH(4,AR$39:AR$46,0)),"",INDEX($B$39:$B$46,MATCH(4,AR$39:AR$46,0)))</f>
        <v/>
      </c>
      <c r="AQ51" s="508"/>
      <c r="AR51" s="508"/>
      <c r="AS51" s="509" t="str">
        <f>IF(ISNA(MATCH(4,AU$39:AU$46,0)),"",INDEX($B$39:$B$46,MATCH(4,AU$39:AU$46,0)))</f>
        <v/>
      </c>
      <c r="AT51" s="507"/>
      <c r="AU51" s="509"/>
      <c r="AV51" s="506" t="str">
        <f>IF(ISNA(MATCH(4,AX$39:AX$46,0)),"",INDEX($B$39:$B$46,MATCH(4,AX$39:AX$46,0)))</f>
        <v/>
      </c>
      <c r="AW51" s="508"/>
      <c r="AX51" s="508"/>
      <c r="AY51" s="508" t="str">
        <f>IF(ISNA(MATCH(4,BA$39:BA$46,0)),"",INDEX($B$39:$B$46,MATCH(4,BA$39:BA$46,0)))</f>
        <v/>
      </c>
      <c r="AZ51" s="508"/>
      <c r="BA51" s="508"/>
      <c r="BB51" s="508" t="str">
        <f>IF(ISNA(MATCH(4,BD$39:BD$46,0)),"",INDEX($B$39:$B$46,MATCH(4,BD$39:BD$46,0)))</f>
        <v/>
      </c>
      <c r="BC51" s="508"/>
      <c r="BD51" s="508"/>
      <c r="BE51" s="508" t="str">
        <f>IF(ISNA(MATCH(4,BG$39:BG$46,0)),"",INDEX($B$39:$B$46,MATCH(4,BG$39:BG$46,0)))</f>
        <v/>
      </c>
      <c r="BF51" s="508"/>
      <c r="BG51" s="508"/>
      <c r="BH51" s="509" t="str">
        <f>IF(ISNA(MATCH(4,BJ$39:BJ$46,0)),"",INDEX($B$39:$B$46,MATCH(4,BJ$39:BJ$46,0)))</f>
        <v/>
      </c>
      <c r="BI51" s="507"/>
      <c r="BJ51" s="509"/>
      <c r="BK51" s="506" t="str">
        <f>IF(ISNA(MATCH(4,BM$39:BM$46,0)),"",INDEX($B$39:$B$46,MATCH(4,BM$39:BM$46,0)))</f>
        <v/>
      </c>
      <c r="BL51" s="508"/>
      <c r="BM51" s="508"/>
      <c r="BN51" s="508" t="str">
        <f>IF(ISNA(MATCH(4,BP$39:BP$46,0)),"",INDEX($B$39:$B$46,MATCH(4,BP$39:BP$46,0)))</f>
        <v/>
      </c>
      <c r="BO51" s="508"/>
      <c r="BP51" s="508"/>
      <c r="BQ51" s="508" t="str">
        <f>IF(ISNA(MATCH(4,BS$39:BS$46,0)),"",INDEX($B$39:$B$46,MATCH(4,BS$39:BS$46,0)))</f>
        <v/>
      </c>
      <c r="BR51" s="508"/>
      <c r="BS51" s="508"/>
      <c r="BT51" s="508" t="str">
        <f>IF(ISNA(MATCH(4,BV$39:BV$46,0)),"",INDEX($B$39:$B$46,MATCH(4,BV$39:BV$46,0)))</f>
        <v/>
      </c>
      <c r="BU51" s="508"/>
      <c r="BV51" s="508"/>
      <c r="BW51" s="509" t="str">
        <f>IF(ISNA(MATCH(4,BY$39:BY$46,0)),"",INDEX($B$39:$B$46,MATCH(4,BY$39:BY$46,0)))</f>
        <v/>
      </c>
      <c r="BX51" s="507"/>
      <c r="BY51" s="509"/>
      <c r="BZ51" s="506" t="str">
        <f>IF(ISNA(MATCH(4,CB$39:CB$46,0)),"",INDEX($B$39:$B$46,MATCH(4,CB$39:CB$46,0)))</f>
        <v/>
      </c>
      <c r="CA51" s="508"/>
      <c r="CB51" s="508"/>
      <c r="CC51" s="508" t="str">
        <f>IF(ISNA(MATCH(4,CE$39:CE$46,0)),"",INDEX($B$39:$B$46,MATCH(4,CE$39:CE$46,0)))</f>
        <v/>
      </c>
      <c r="CD51" s="508"/>
      <c r="CE51" s="508"/>
      <c r="CF51" s="508" t="str">
        <f>IF(ISNA(MATCH(4,CH$39:CH$46,0)),"",INDEX($B$39:$B$46,MATCH(4,CH$39:CH$46,0)))</f>
        <v/>
      </c>
      <c r="CG51" s="508"/>
      <c r="CH51" s="508"/>
      <c r="CI51" s="508" t="str">
        <f>IF(ISNA(MATCH(4,CK$39:CK$46,0)),"",INDEX($B$39:$B$46,MATCH(4,CK$39:CK$46,0)))</f>
        <v/>
      </c>
      <c r="CJ51" s="508"/>
      <c r="CK51" s="508"/>
      <c r="CL51" s="509" t="str">
        <f>IF(ISNA(MATCH(4,CN$39:CN$46,0)),"",INDEX($B$39:$B$46,MATCH(4,CN$39:CN$46,0)))</f>
        <v/>
      </c>
      <c r="CM51" s="507"/>
      <c r="CN51" s="509"/>
      <c r="CO51" s="506" t="str">
        <f>IF(ISNA(MATCH(4,CQ$39:CQ$46,0)),"",INDEX($B$39:$B$46,MATCH(4,CQ$39:CQ$46,0)))</f>
        <v/>
      </c>
      <c r="CP51" s="508"/>
      <c r="CQ51" s="508"/>
      <c r="CR51" s="508" t="str">
        <f>IF(ISNA(MATCH(4,CT$39:CT$46,0)),"",INDEX($B$39:$B$46,MATCH(4,CT$39:CT$46,0)))</f>
        <v/>
      </c>
      <c r="CS51" s="508"/>
      <c r="CT51" s="508"/>
      <c r="CU51" s="508" t="str">
        <f>IF(ISNA(MATCH(4,CW$39:CW$46,0)),"",INDEX($B$39:$B$46,MATCH(4,CW$39:CW$46,0)))</f>
        <v/>
      </c>
      <c r="CV51" s="508"/>
      <c r="CW51" s="508"/>
      <c r="CX51" s="508" t="str">
        <f>IF(ISNA(MATCH(4,CZ$39:CZ$46,0)),"",INDEX($B$39:$B$46,MATCH(4,CZ$39:CZ$46,0)))</f>
        <v/>
      </c>
      <c r="CY51" s="508"/>
      <c r="CZ51" s="508"/>
      <c r="DA51" s="509" t="str">
        <f>IF(ISNA(MATCH(4,DC$39:DC$46,0)),"",INDEX($B$39:$B$46,MATCH(4,DC$39:DC$46,0)))</f>
        <v/>
      </c>
      <c r="DD51" s="219"/>
      <c r="DE51" s="220"/>
      <c r="DF51" s="221"/>
      <c r="DG51" s="220"/>
      <c r="DH51" s="222"/>
    </row>
    <row r="52" spans="1:112" s="37" customFormat="1" ht="50.1" customHeight="1">
      <c r="A52" s="505"/>
      <c r="B52" s="695"/>
      <c r="C52" s="506" t="str">
        <f>IF(ISNA(MATCH(5,E$39:E$46,0)),"",INDEX($B$39:$B$46,MATCH(5,E$39:E$46,0)))</f>
        <v/>
      </c>
      <c r="D52" s="508"/>
      <c r="E52" s="508"/>
      <c r="F52" s="508" t="str">
        <f>IF(ISNA(MATCH(5,H$39:H$46,0)),"",INDEX($B$39:$B$46,MATCH(5,H$39:H$46,0)))</f>
        <v/>
      </c>
      <c r="G52" s="508"/>
      <c r="H52" s="508"/>
      <c r="I52" s="508" t="str">
        <f>IF(ISNA(MATCH(5,K$39:K$46,0)),"",INDEX($B$39:$B$46,MATCH(5,K$39:K$46,0)))</f>
        <v/>
      </c>
      <c r="J52" s="508"/>
      <c r="K52" s="508"/>
      <c r="L52" s="508" t="str">
        <f>IF(ISNA(MATCH(5,N$39:N$46,0)),"",INDEX($B$39:$B$46,MATCH(5,N$39:N$46,0)))</f>
        <v/>
      </c>
      <c r="M52" s="508"/>
      <c r="N52" s="508"/>
      <c r="O52" s="509" t="str">
        <f>IF(ISNA(MATCH(5,Q$39:Q$46,0)),"",INDEX($B$39:$B$46,MATCH(5,Q$39:Q$46,0)))</f>
        <v/>
      </c>
      <c r="P52" s="507"/>
      <c r="Q52" s="509"/>
      <c r="R52" s="506" t="str">
        <f>IF(ISNA(MATCH(5,T$39:T$46,0)),"",INDEX($B$39:$B$46,MATCH(5,T$39:T$46,0)))</f>
        <v/>
      </c>
      <c r="S52" s="508"/>
      <c r="T52" s="508"/>
      <c r="U52" s="508" t="str">
        <f>IF(ISNA(MATCH(5,W$39:W$46,0)),"",INDEX($B$39:$B$46,MATCH(5,W$39:W$46,0)))</f>
        <v/>
      </c>
      <c r="V52" s="508"/>
      <c r="W52" s="508"/>
      <c r="X52" s="508" t="str">
        <f>IF(ISNA(MATCH(5,Z$39:Z$46,0)),"",INDEX($B$39:$B$46,MATCH(5,Z$39:Z$46,0)))</f>
        <v/>
      </c>
      <c r="Y52" s="508"/>
      <c r="Z52" s="508"/>
      <c r="AA52" s="508" t="str">
        <f>IF(ISNA(MATCH(5,AC$39:AC$46,0)),"",INDEX($B$39:$B$46,MATCH(5,AC$39:AC$46,0)))</f>
        <v/>
      </c>
      <c r="AB52" s="508"/>
      <c r="AC52" s="508"/>
      <c r="AD52" s="509" t="str">
        <f>IF(ISNA(MATCH(5,AF$39:AF$46,0)),"",INDEX($B$39:$B$46,MATCH(5,AF$39:AF$46,0)))</f>
        <v/>
      </c>
      <c r="AE52" s="507"/>
      <c r="AF52" s="509"/>
      <c r="AG52" s="506" t="str">
        <f>IF(ISNA(MATCH(5,AI$39:AI$46,0)),"",INDEX($B$39:$B$46,MATCH(5,AI$39:AI$46,0)))</f>
        <v/>
      </c>
      <c r="AH52" s="508"/>
      <c r="AI52" s="508"/>
      <c r="AJ52" s="508" t="str">
        <f>IF(ISNA(MATCH(5,AL$39:AL$46,0)),"",INDEX($B$39:$B$46,MATCH(5,AL$39:AL$46,0)))</f>
        <v/>
      </c>
      <c r="AK52" s="508"/>
      <c r="AL52" s="508"/>
      <c r="AM52" s="508" t="str">
        <f>IF(ISNA(MATCH(5,AO$39:AO$46,0)),"",INDEX($B$39:$B$46,MATCH(5,AO$39:AO$46,0)))</f>
        <v/>
      </c>
      <c r="AN52" s="508"/>
      <c r="AO52" s="508"/>
      <c r="AP52" s="508" t="str">
        <f>IF(ISNA(MATCH(5,AR$39:AR$46,0)),"",INDEX($B$39:$B$46,MATCH(5,AR$39:AR$46,0)))</f>
        <v/>
      </c>
      <c r="AQ52" s="508"/>
      <c r="AR52" s="508"/>
      <c r="AS52" s="509" t="str">
        <f>IF(ISNA(MATCH(5,AU$39:AU$46,0)),"",INDEX($B$39:$B$46,MATCH(5,AU$39:AU$46,0)))</f>
        <v/>
      </c>
      <c r="AT52" s="507"/>
      <c r="AU52" s="509"/>
      <c r="AV52" s="506" t="str">
        <f>IF(ISNA(MATCH(5,AX$39:AX$46,0)),"",INDEX($B$39:$B$46,MATCH(5,AX$39:AX$46,0)))</f>
        <v/>
      </c>
      <c r="AW52" s="508"/>
      <c r="AX52" s="508"/>
      <c r="AY52" s="508" t="str">
        <f>IF(ISNA(MATCH(5,BA$39:BA$46,0)),"",INDEX($B$39:$B$46,MATCH(5,BA$39:BA$46,0)))</f>
        <v/>
      </c>
      <c r="AZ52" s="508"/>
      <c r="BA52" s="508"/>
      <c r="BB52" s="508" t="str">
        <f>IF(ISNA(MATCH(5,BD$39:BD$46,0)),"",INDEX($B$39:$B$46,MATCH(5,BD$39:BD$46,0)))</f>
        <v/>
      </c>
      <c r="BC52" s="508"/>
      <c r="BD52" s="508"/>
      <c r="BE52" s="508" t="str">
        <f>IF(ISNA(MATCH(5,BG$39:BG$46,0)),"",INDEX($B$39:$B$46,MATCH(5,BG$39:BG$46,0)))</f>
        <v/>
      </c>
      <c r="BF52" s="508"/>
      <c r="BG52" s="508"/>
      <c r="BH52" s="509" t="str">
        <f>IF(ISNA(MATCH(5,BJ$39:BJ$46,0)),"",INDEX($B$39:$B$46,MATCH(5,BJ$39:BJ$46,0)))</f>
        <v/>
      </c>
      <c r="BI52" s="507"/>
      <c r="BJ52" s="509"/>
      <c r="BK52" s="506" t="str">
        <f>IF(ISNA(MATCH(5,BM$39:BM$46,0)),"",INDEX($B$39:$B$46,MATCH(5,BM$39:BM$46,0)))</f>
        <v/>
      </c>
      <c r="BL52" s="508"/>
      <c r="BM52" s="508"/>
      <c r="BN52" s="508" t="str">
        <f>IF(ISNA(MATCH(5,BP$39:BP$46,0)),"",INDEX($B$39:$B$46,MATCH(5,BP$39:BP$46,0)))</f>
        <v/>
      </c>
      <c r="BO52" s="508"/>
      <c r="BP52" s="508"/>
      <c r="BQ52" s="508" t="str">
        <f>IF(ISNA(MATCH(5,BS$39:BS$46,0)),"",INDEX($B$39:$B$46,MATCH(5,BS$39:BS$46,0)))</f>
        <v/>
      </c>
      <c r="BR52" s="508"/>
      <c r="BS52" s="508"/>
      <c r="BT52" s="508" t="str">
        <f>IF(ISNA(MATCH(5,BV$39:BV$46,0)),"",INDEX($B$39:$B$46,MATCH(5,BV$39:BV$46,0)))</f>
        <v/>
      </c>
      <c r="BU52" s="508"/>
      <c r="BV52" s="508"/>
      <c r="BW52" s="509" t="str">
        <f>IF(ISNA(MATCH(5,BY$39:BY$46,0)),"",INDEX($B$39:$B$46,MATCH(5,BY$39:BY$46,0)))</f>
        <v/>
      </c>
      <c r="BX52" s="507"/>
      <c r="BY52" s="509"/>
      <c r="BZ52" s="506" t="str">
        <f>IF(ISNA(MATCH(5,CB$39:CB$46,0)),"",INDEX($B$39:$B$46,MATCH(5,CB$39:CB$46,0)))</f>
        <v/>
      </c>
      <c r="CA52" s="508"/>
      <c r="CB52" s="508"/>
      <c r="CC52" s="508" t="str">
        <f>IF(ISNA(MATCH(5,CE$39:CE$46,0)),"",INDEX($B$39:$B$46,MATCH(5,CE$39:CE$46,0)))</f>
        <v/>
      </c>
      <c r="CD52" s="508"/>
      <c r="CE52" s="508"/>
      <c r="CF52" s="508" t="str">
        <f>IF(ISNA(MATCH(5,CH$39:CH$46,0)),"",INDEX($B$39:$B$46,MATCH(5,CH$39:CH$46,0)))</f>
        <v/>
      </c>
      <c r="CG52" s="508"/>
      <c r="CH52" s="508"/>
      <c r="CI52" s="508" t="str">
        <f>IF(ISNA(MATCH(5,CK$39:CK$46,0)),"",INDEX($B$39:$B$46,MATCH(5,CK$39:CK$46,0)))</f>
        <v/>
      </c>
      <c r="CJ52" s="508"/>
      <c r="CK52" s="508"/>
      <c r="CL52" s="509" t="str">
        <f>IF(ISNA(MATCH(5,CN$39:CN$46,0)),"",INDEX($B$39:$B$46,MATCH(5,CN$39:CN$46,0)))</f>
        <v/>
      </c>
      <c r="CM52" s="507"/>
      <c r="CN52" s="509"/>
      <c r="CO52" s="506" t="str">
        <f>IF(ISNA(MATCH(5,CQ$39:CQ$46,0)),"",INDEX($B$39:$B$46,MATCH(5,CQ$39:CQ$46,0)))</f>
        <v/>
      </c>
      <c r="CP52" s="508"/>
      <c r="CQ52" s="508"/>
      <c r="CR52" s="508" t="str">
        <f>IF(ISNA(MATCH(5,CT$39:CT$46,0)),"",INDEX($B$39:$B$46,MATCH(5,CT$39:CT$46,0)))</f>
        <v/>
      </c>
      <c r="CS52" s="508"/>
      <c r="CT52" s="508"/>
      <c r="CU52" s="508" t="str">
        <f>IF(ISNA(MATCH(5,CW$39:CW$46,0)),"",INDEX($B$39:$B$46,MATCH(5,CW$39:CW$46,0)))</f>
        <v/>
      </c>
      <c r="CV52" s="508"/>
      <c r="CW52" s="508"/>
      <c r="CX52" s="508" t="str">
        <f>IF(ISNA(MATCH(5,CZ$39:CZ$46,0)),"",INDEX($B$39:$B$46,MATCH(5,CZ$39:CZ$46,0)))</f>
        <v/>
      </c>
      <c r="CY52" s="508"/>
      <c r="CZ52" s="508"/>
      <c r="DA52" s="509" t="str">
        <f>IF(ISNA(MATCH(5,DC$39:DC$46,0)),"",INDEX($B$39:$B$46,MATCH(5,DC$39:DC$46,0)))</f>
        <v/>
      </c>
      <c r="DD52" s="219"/>
      <c r="DE52" s="220"/>
      <c r="DF52" s="221"/>
      <c r="DG52" s="220"/>
      <c r="DH52" s="222"/>
    </row>
    <row r="53" spans="1:112" s="37" customFormat="1" ht="50.1" customHeight="1">
      <c r="A53" s="505"/>
      <c r="B53" s="695"/>
      <c r="C53" s="506" t="str">
        <f>IF(ISNA(MATCH(6,E$39:E$46,0)),"",INDEX($B$39:$B$46,MATCH(6,E$39:E$46,0)))</f>
        <v/>
      </c>
      <c r="D53" s="508"/>
      <c r="E53" s="508"/>
      <c r="F53" s="508" t="str">
        <f>IF(ISNA(MATCH(6,H$39:H$46,0)),"",INDEX($B$39:$B$46,MATCH(6,H$39:H$46,0)))</f>
        <v/>
      </c>
      <c r="G53" s="508" t="str">
        <f t="shared" ref="G53:CZ53" si="75">IF(ISNA(MATCH(6,$E$39:$E$46,0)),"",INDEX($B$39:$B$46,MATCH(6,$E$39:$E$46,0)))</f>
        <v/>
      </c>
      <c r="H53" s="508" t="str">
        <f t="shared" si="75"/>
        <v/>
      </c>
      <c r="I53" s="508" t="str">
        <f>IF(ISNA(MATCH(6,K$39:K$46,0)),"",INDEX($B$39:$B$46,MATCH(6,K$39:K$46,0)))</f>
        <v/>
      </c>
      <c r="J53" s="508" t="str">
        <f t="shared" si="75"/>
        <v/>
      </c>
      <c r="K53" s="508" t="str">
        <f t="shared" si="75"/>
        <v/>
      </c>
      <c r="L53" s="508" t="str">
        <f>IF(ISNA(MATCH(6,N$39:N$46,0)),"",INDEX($B$39:$B$46,MATCH(6,N$39:N$46,0)))</f>
        <v/>
      </c>
      <c r="M53" s="508" t="str">
        <f t="shared" si="75"/>
        <v/>
      </c>
      <c r="N53" s="508" t="str">
        <f t="shared" si="75"/>
        <v/>
      </c>
      <c r="O53" s="509" t="str">
        <f>IF(ISNA(MATCH(6,Q$39:Q$46,0)),"",INDEX($B$39:$B$46,MATCH(6,Q$39:Q$46,0)))</f>
        <v/>
      </c>
      <c r="P53" s="507"/>
      <c r="Q53" s="509"/>
      <c r="R53" s="506" t="str">
        <f>IF(ISNA(MATCH(6,T$39:T$46,0)),"",INDEX($B$39:$B$46,MATCH(6,T$39:T$46,0)))</f>
        <v/>
      </c>
      <c r="S53" s="508"/>
      <c r="T53" s="508"/>
      <c r="U53" s="508" t="str">
        <f>IF(ISNA(MATCH(6,W$39:W$46,0)),"",INDEX($B$39:$B$46,MATCH(6,W$39:W$46,0)))</f>
        <v/>
      </c>
      <c r="V53" s="508"/>
      <c r="W53" s="508"/>
      <c r="X53" s="508" t="str">
        <f>IF(ISNA(MATCH(6,Z$39:Z$46,0)),"",INDEX($B$39:$B$46,MATCH(6,Z$39:Z$46,0)))</f>
        <v/>
      </c>
      <c r="Y53" s="508"/>
      <c r="Z53" s="508"/>
      <c r="AA53" s="508" t="str">
        <f>IF(ISNA(MATCH(6,AC$39:AC$46,0)),"",INDEX($B$39:$B$46,MATCH(6,AC$39:AC$46,0)))</f>
        <v/>
      </c>
      <c r="AB53" s="508"/>
      <c r="AC53" s="508"/>
      <c r="AD53" s="509" t="str">
        <f>IF(ISNA(MATCH(6,AF$39:AF$46,0)),"",INDEX($B$39:$B$46,MATCH(6,AF$39:AF$46,0)))</f>
        <v/>
      </c>
      <c r="AE53" s="507"/>
      <c r="AF53" s="509"/>
      <c r="AG53" s="506" t="str">
        <f>IF(ISNA(MATCH(6,AI$39:AI$46,0)),"",INDEX($B$39:$B$46,MATCH(6,AI$39:AI$46,0)))</f>
        <v/>
      </c>
      <c r="AH53" s="508"/>
      <c r="AI53" s="508"/>
      <c r="AJ53" s="508" t="str">
        <f>IF(ISNA(MATCH(6,AL$39:AL$46,0)),"",INDEX($B$39:$B$46,MATCH(6,AL$39:AL$46,0)))</f>
        <v/>
      </c>
      <c r="AK53" s="508"/>
      <c r="AL53" s="508"/>
      <c r="AM53" s="508" t="str">
        <f>IF(ISNA(MATCH(6,AO$39:AO$46,0)),"",INDEX($B$39:$B$46,MATCH(6,AO$39:AO$46,0)))</f>
        <v/>
      </c>
      <c r="AN53" s="508"/>
      <c r="AO53" s="508"/>
      <c r="AP53" s="508" t="str">
        <f>IF(ISNA(MATCH(6,AR$39:AR$46,0)),"",INDEX($B$39:$B$46,MATCH(6,AR$39:AR$46,0)))</f>
        <v/>
      </c>
      <c r="AQ53" s="508"/>
      <c r="AR53" s="508"/>
      <c r="AS53" s="509" t="str">
        <f>IF(ISNA(MATCH(6,AU$39:AU$46,0)),"",INDEX($B$39:$B$46,MATCH(6,AU$39:AU$46,0)))</f>
        <v/>
      </c>
      <c r="AT53" s="507"/>
      <c r="AU53" s="509"/>
      <c r="AV53" s="506" t="str">
        <f>IF(ISNA(MATCH(6,AX$39:AX$46,0)),"",INDEX($B$39:$B$46,MATCH(6,AX$39:AX$46,0)))</f>
        <v/>
      </c>
      <c r="AW53" s="508"/>
      <c r="AX53" s="508"/>
      <c r="AY53" s="508" t="str">
        <f>IF(ISNA(MATCH(6,BA$39:BA$46,0)),"",INDEX($B$39:$B$46,MATCH(6,BA$39:BA$46,0)))</f>
        <v/>
      </c>
      <c r="AZ53" s="508" t="str">
        <f t="shared" si="75"/>
        <v/>
      </c>
      <c r="BA53" s="508" t="str">
        <f t="shared" si="75"/>
        <v/>
      </c>
      <c r="BB53" s="508" t="str">
        <f>IF(ISNA(MATCH(6,BD$39:BD$46,0)),"",INDEX($B$39:$B$46,MATCH(6,BD$39:BD$46,0)))</f>
        <v/>
      </c>
      <c r="BC53" s="508" t="str">
        <f t="shared" si="75"/>
        <v/>
      </c>
      <c r="BD53" s="508" t="str">
        <f t="shared" si="75"/>
        <v/>
      </c>
      <c r="BE53" s="508" t="str">
        <f>IF(ISNA(MATCH(6,BG$39:BG$46,0)),"",INDEX($B$39:$B$46,MATCH(6,BG$39:BG$46,0)))</f>
        <v/>
      </c>
      <c r="BF53" s="508" t="str">
        <f t="shared" si="75"/>
        <v/>
      </c>
      <c r="BG53" s="508" t="str">
        <f t="shared" si="75"/>
        <v/>
      </c>
      <c r="BH53" s="509" t="str">
        <f>IF(ISNA(MATCH(6,BJ$39:BJ$46,0)),"",INDEX($B$39:$B$46,MATCH(6,BJ$39:BJ$46,0)))</f>
        <v/>
      </c>
      <c r="BI53" s="507"/>
      <c r="BJ53" s="509"/>
      <c r="BK53" s="506" t="str">
        <f>IF(ISNA(MATCH(6,BM$39:BM$46,0)),"",INDEX($B$39:$B$46,MATCH(6,BM$39:BM$46,0)))</f>
        <v/>
      </c>
      <c r="BL53" s="508"/>
      <c r="BM53" s="508"/>
      <c r="BN53" s="508" t="str">
        <f>IF(ISNA(MATCH(6,BP$39:BP$46,0)),"",INDEX($B$39:$B$46,MATCH(6,BP$39:BP$46,0)))</f>
        <v/>
      </c>
      <c r="BO53" s="508"/>
      <c r="BP53" s="508"/>
      <c r="BQ53" s="508" t="str">
        <f>IF(ISNA(MATCH(6,BS$39:BS$46,0)),"",INDEX($B$39:$B$46,MATCH(6,BS$39:BS$46,0)))</f>
        <v/>
      </c>
      <c r="BR53" s="508"/>
      <c r="BS53" s="508"/>
      <c r="BT53" s="508" t="str">
        <f>IF(ISNA(MATCH(6,BV$39:BV$46,0)),"",INDEX($B$39:$B$46,MATCH(6,BV$39:BV$46,0)))</f>
        <v/>
      </c>
      <c r="BU53" s="508"/>
      <c r="BV53" s="508"/>
      <c r="BW53" s="509" t="str">
        <f>IF(ISNA(MATCH(6,BY$39:BY$46,0)),"",INDEX($B$39:$B$46,MATCH(6,BY$39:BY$46,0)))</f>
        <v/>
      </c>
      <c r="BX53" s="507"/>
      <c r="BY53" s="509"/>
      <c r="BZ53" s="506" t="str">
        <f>IF(ISNA(MATCH(6,CB$39:CB$46,0)),"",INDEX($B$39:$B$46,MATCH(6,CB$39:CB$46,0)))</f>
        <v/>
      </c>
      <c r="CA53" s="508"/>
      <c r="CB53" s="508"/>
      <c r="CC53" s="508" t="str">
        <f>IF(ISNA(MATCH(6,CE$39:CE$46,0)),"",INDEX($B$39:$B$46,MATCH(6,CE$39:CE$46,0)))</f>
        <v/>
      </c>
      <c r="CD53" s="508"/>
      <c r="CE53" s="508"/>
      <c r="CF53" s="508" t="str">
        <f>IF(ISNA(MATCH(6,CH$39:CH$46,0)),"",INDEX($B$39:$B$46,MATCH(6,CH$39:CH$46,0)))</f>
        <v/>
      </c>
      <c r="CG53" s="508"/>
      <c r="CH53" s="508"/>
      <c r="CI53" s="508" t="str">
        <f>IF(ISNA(MATCH(6,CK$39:CK$46,0)),"",INDEX($B$39:$B$46,MATCH(6,CK$39:CK$46,0)))</f>
        <v/>
      </c>
      <c r="CJ53" s="508"/>
      <c r="CK53" s="508"/>
      <c r="CL53" s="509" t="str">
        <f>IF(ISNA(MATCH(6,CN$39:CN$46,0)),"",INDEX($B$39:$B$46,MATCH(6,CN$39:CN$46,0)))</f>
        <v/>
      </c>
      <c r="CM53" s="507"/>
      <c r="CN53" s="509"/>
      <c r="CO53" s="506" t="str">
        <f>IF(ISNA(MATCH(6,CQ$39:CQ$46,0)),"",INDEX($B$39:$B$46,MATCH(6,CQ$39:CQ$46,0)))</f>
        <v/>
      </c>
      <c r="CP53" s="508"/>
      <c r="CQ53" s="508"/>
      <c r="CR53" s="508" t="str">
        <f>IF(ISNA(MATCH(6,CT$39:CT$46,0)),"",INDEX($B$39:$B$46,MATCH(6,CT$39:CT$46,0)))</f>
        <v/>
      </c>
      <c r="CS53" s="508"/>
      <c r="CT53" s="508"/>
      <c r="CU53" s="508" t="str">
        <f>IF(ISNA(MATCH(6,CW$39:CW$46,0)),"",INDEX($B$39:$B$46,MATCH(6,CW$39:CW$46,0)))</f>
        <v/>
      </c>
      <c r="CV53" s="508"/>
      <c r="CW53" s="508"/>
      <c r="CX53" s="508" t="str">
        <f>IF(ISNA(MATCH(6,CZ$39:CZ$46,0)),"",INDEX($B$39:$B$46,MATCH(6,CZ$39:CZ$46,0)))</f>
        <v/>
      </c>
      <c r="CY53" s="508" t="str">
        <f t="shared" si="75"/>
        <v/>
      </c>
      <c r="CZ53" s="508" t="str">
        <f t="shared" si="75"/>
        <v/>
      </c>
      <c r="DA53" s="509" t="str">
        <f>IF(ISNA(MATCH(6,DC$39:DC$46,0)),"",INDEX($B$39:$B$46,MATCH(6,DC$39:DC$46,0)))</f>
        <v/>
      </c>
      <c r="DD53" s="219"/>
      <c r="DE53" s="220"/>
      <c r="DF53" s="221"/>
      <c r="DG53" s="220"/>
      <c r="DH53" s="222"/>
    </row>
    <row r="54" spans="1:112" s="37" customFormat="1" ht="50.1" customHeight="1">
      <c r="A54" s="505"/>
      <c r="B54" s="695"/>
      <c r="C54" s="506" t="str">
        <f>IF(ISNA(MATCH(7,E$39:E$46,0)),"",INDEX($B$39:$B$46,MATCH(7,E$39:E$46,0)))</f>
        <v/>
      </c>
      <c r="D54" s="508"/>
      <c r="E54" s="508"/>
      <c r="F54" s="508" t="str">
        <f>IF(ISNA(MATCH(7,H$39:H$46,0)),"",INDEX($B$39:$B$46,MATCH(7,H$39:H$46,0)))</f>
        <v/>
      </c>
      <c r="G54" s="508" t="str">
        <f t="shared" ref="G54:CZ54" si="76">IF(ISNA(MATCH(7,$E$39:$E$46,0)),"",INDEX($B$39:$B$46,MATCH(7,$E$39:$E$46,0)))</f>
        <v/>
      </c>
      <c r="H54" s="508" t="str">
        <f t="shared" si="76"/>
        <v/>
      </c>
      <c r="I54" s="508" t="str">
        <f>IF(ISNA(MATCH(7,K$39:K$46,0)),"",INDEX($B$39:$B$46,MATCH(7,K$39:K$46,0)))</f>
        <v/>
      </c>
      <c r="J54" s="508" t="str">
        <f t="shared" si="76"/>
        <v/>
      </c>
      <c r="K54" s="508" t="str">
        <f t="shared" si="76"/>
        <v/>
      </c>
      <c r="L54" s="508" t="str">
        <f>IF(ISNA(MATCH(7,N$39:N$46,0)),"",INDEX($B$39:$B$46,MATCH(7,N$39:N$46,0)))</f>
        <v/>
      </c>
      <c r="M54" s="508" t="str">
        <f t="shared" si="76"/>
        <v/>
      </c>
      <c r="N54" s="508" t="str">
        <f t="shared" si="76"/>
        <v/>
      </c>
      <c r="O54" s="509" t="str">
        <f>IF(ISNA(MATCH(7,Q$39:Q$46,0)),"",INDEX($B$39:$B$46,MATCH(7,Q$39:Q$46,0)))</f>
        <v/>
      </c>
      <c r="P54" s="507"/>
      <c r="Q54" s="509"/>
      <c r="R54" s="506" t="str">
        <f>IF(ISNA(MATCH(7,T$39:T$46,0)),"",INDEX($B$39:$B$46,MATCH(7,T$39:T$46,0)))</f>
        <v/>
      </c>
      <c r="S54" s="508"/>
      <c r="T54" s="508"/>
      <c r="U54" s="508" t="str">
        <f>IF(ISNA(MATCH(7,W$39:W$46,0)),"",INDEX($B$39:$B$46,MATCH(7,W$39:W$46,0)))</f>
        <v/>
      </c>
      <c r="V54" s="508"/>
      <c r="W54" s="508"/>
      <c r="X54" s="508" t="str">
        <f>IF(ISNA(MATCH(7,Z$39:Z$46,0)),"",INDEX($B$39:$B$46,MATCH(7,Z$39:Z$46,0)))</f>
        <v/>
      </c>
      <c r="Y54" s="508"/>
      <c r="Z54" s="508"/>
      <c r="AA54" s="508" t="str">
        <f>IF(ISNA(MATCH(7,AC$39:AC$46,0)),"",INDEX($B$39:$B$46,MATCH(7,AC$39:AC$46,0)))</f>
        <v/>
      </c>
      <c r="AB54" s="508"/>
      <c r="AC54" s="508"/>
      <c r="AD54" s="509" t="str">
        <f>IF(ISNA(MATCH(7,AF$39:AF$46,0)),"",INDEX($B$39:$B$46,MATCH(7,AF$39:AF$46,0)))</f>
        <v/>
      </c>
      <c r="AE54" s="507"/>
      <c r="AF54" s="509"/>
      <c r="AG54" s="506" t="str">
        <f>IF(ISNA(MATCH(7,AI$39:AI$46,0)),"",INDEX($B$39:$B$46,MATCH(7,AI$39:AI$46,0)))</f>
        <v/>
      </c>
      <c r="AH54" s="508"/>
      <c r="AI54" s="508"/>
      <c r="AJ54" s="508" t="str">
        <f>IF(ISNA(MATCH(7,AL$39:AL$46,0)),"",INDEX($B$39:$B$46,MATCH(7,AL$39:AL$46,0)))</f>
        <v/>
      </c>
      <c r="AK54" s="508"/>
      <c r="AL54" s="508"/>
      <c r="AM54" s="508" t="str">
        <f>IF(ISNA(MATCH(7,AO$39:AO$46,0)),"",INDEX($B$39:$B$46,MATCH(7,AO$39:AO$46,0)))</f>
        <v/>
      </c>
      <c r="AN54" s="508"/>
      <c r="AO54" s="508"/>
      <c r="AP54" s="508" t="str">
        <f>IF(ISNA(MATCH(7,AR$39:AR$46,0)),"",INDEX($B$39:$B$46,MATCH(7,AR$39:AR$46,0)))</f>
        <v/>
      </c>
      <c r="AQ54" s="508"/>
      <c r="AR54" s="508"/>
      <c r="AS54" s="509" t="str">
        <f>IF(ISNA(MATCH(7,AU$39:AU$46,0)),"",INDEX($B$39:$B$46,MATCH(7,AU$39:AU$46,0)))</f>
        <v/>
      </c>
      <c r="AT54" s="507"/>
      <c r="AU54" s="509"/>
      <c r="AV54" s="506" t="str">
        <f>IF(ISNA(MATCH(7,AX$39:AX$46,0)),"",INDEX($B$39:$B$46,MATCH(7,AX$39:AX$46,0)))</f>
        <v/>
      </c>
      <c r="AW54" s="508"/>
      <c r="AX54" s="508"/>
      <c r="AY54" s="508" t="str">
        <f>IF(ISNA(MATCH(7,BA$39:BA$46,0)),"",INDEX($B$39:$B$46,MATCH(7,BA$39:BA$46,0)))</f>
        <v/>
      </c>
      <c r="AZ54" s="508" t="str">
        <f t="shared" si="76"/>
        <v/>
      </c>
      <c r="BA54" s="508" t="str">
        <f t="shared" si="76"/>
        <v/>
      </c>
      <c r="BB54" s="508" t="str">
        <f>IF(ISNA(MATCH(7,BD$39:BD$46,0)),"",INDEX($B$39:$B$46,MATCH(7,BD$39:BD$46,0)))</f>
        <v/>
      </c>
      <c r="BC54" s="508" t="str">
        <f t="shared" si="76"/>
        <v/>
      </c>
      <c r="BD54" s="508" t="str">
        <f t="shared" si="76"/>
        <v/>
      </c>
      <c r="BE54" s="508" t="str">
        <f>IF(ISNA(MATCH(7,BG$39:BG$46,0)),"",INDEX($B$39:$B$46,MATCH(7,BG$39:BG$46,0)))</f>
        <v/>
      </c>
      <c r="BF54" s="508" t="str">
        <f t="shared" si="76"/>
        <v/>
      </c>
      <c r="BG54" s="508" t="str">
        <f t="shared" si="76"/>
        <v/>
      </c>
      <c r="BH54" s="509" t="str">
        <f>IF(ISNA(MATCH(7,BJ$39:BJ$46,0)),"",INDEX($B$39:$B$46,MATCH(7,BJ$39:BJ$46,0)))</f>
        <v/>
      </c>
      <c r="BI54" s="507"/>
      <c r="BJ54" s="509"/>
      <c r="BK54" s="506" t="str">
        <f>IF(ISNA(MATCH(7,BM$39:BM$46,0)),"",INDEX($B$39:$B$46,MATCH(7,BM$39:BM$46,0)))</f>
        <v/>
      </c>
      <c r="BL54" s="508"/>
      <c r="BM54" s="508"/>
      <c r="BN54" s="508" t="str">
        <f>IF(ISNA(MATCH(7,BP$39:BP$46,0)),"",INDEX($B$39:$B$46,MATCH(7,BP$39:BP$46,0)))</f>
        <v/>
      </c>
      <c r="BO54" s="508"/>
      <c r="BP54" s="508"/>
      <c r="BQ54" s="508" t="str">
        <f>IF(ISNA(MATCH(7,BS$39:BS$46,0)),"",INDEX($B$39:$B$46,MATCH(7,BS$39:BS$46,0)))</f>
        <v/>
      </c>
      <c r="BR54" s="508"/>
      <c r="BS54" s="508"/>
      <c r="BT54" s="508" t="str">
        <f>IF(ISNA(MATCH(7,BV$39:BV$46,0)),"",INDEX($B$39:$B$46,MATCH(7,BV$39:BV$46,0)))</f>
        <v/>
      </c>
      <c r="BU54" s="508"/>
      <c r="BV54" s="508"/>
      <c r="BW54" s="509" t="str">
        <f>IF(ISNA(MATCH(7,BY$39:BY$46,0)),"",INDEX($B$39:$B$46,MATCH(7,BY$39:BY$46,0)))</f>
        <v/>
      </c>
      <c r="BX54" s="507"/>
      <c r="BY54" s="509"/>
      <c r="BZ54" s="506" t="str">
        <f>IF(ISNA(MATCH(7,CB$39:CB$46,0)),"",INDEX($B$39:$B$46,MATCH(7,CB$39:CB$46,0)))</f>
        <v/>
      </c>
      <c r="CA54" s="508"/>
      <c r="CB54" s="508"/>
      <c r="CC54" s="508" t="str">
        <f>IF(ISNA(MATCH(7,CE$39:CE$46,0)),"",INDEX($B$39:$B$46,MATCH(7,CE$39:CE$46,0)))</f>
        <v/>
      </c>
      <c r="CD54" s="508"/>
      <c r="CE54" s="508"/>
      <c r="CF54" s="508" t="str">
        <f>IF(ISNA(MATCH(7,CH$39:CH$46,0)),"",INDEX($B$39:$B$46,MATCH(7,CH$39:CH$46,0)))</f>
        <v/>
      </c>
      <c r="CG54" s="508"/>
      <c r="CH54" s="508"/>
      <c r="CI54" s="508" t="str">
        <f>IF(ISNA(MATCH(7,CK$39:CK$46,0)),"",INDEX($B$39:$B$46,MATCH(7,CK$39:CK$46,0)))</f>
        <v/>
      </c>
      <c r="CJ54" s="508"/>
      <c r="CK54" s="508"/>
      <c r="CL54" s="509" t="str">
        <f>IF(ISNA(MATCH(7,CN$39:CN$46,0)),"",INDEX($B$39:$B$46,MATCH(7,CN$39:CN$46,0)))</f>
        <v/>
      </c>
      <c r="CM54" s="507"/>
      <c r="CN54" s="509"/>
      <c r="CO54" s="506" t="str">
        <f>IF(ISNA(MATCH(7,CQ$39:CQ$46,0)),"",INDEX($B$39:$B$46,MATCH(7,CQ$39:CQ$46,0)))</f>
        <v/>
      </c>
      <c r="CP54" s="508"/>
      <c r="CQ54" s="508"/>
      <c r="CR54" s="508" t="str">
        <f>IF(ISNA(MATCH(7,CT$39:CT$46,0)),"",INDEX($B$39:$B$46,MATCH(7,CT$39:CT$46,0)))</f>
        <v/>
      </c>
      <c r="CS54" s="508"/>
      <c r="CT54" s="508"/>
      <c r="CU54" s="508" t="str">
        <f>IF(ISNA(MATCH(7,CW$39:CW$46,0)),"",INDEX($B$39:$B$46,MATCH(7,CW$39:CW$46,0)))</f>
        <v/>
      </c>
      <c r="CV54" s="508"/>
      <c r="CW54" s="508"/>
      <c r="CX54" s="508" t="str">
        <f>IF(ISNA(MATCH(7,CZ$39:CZ$46,0)),"",INDEX($B$39:$B$46,MATCH(7,CZ$39:CZ$46,0)))</f>
        <v/>
      </c>
      <c r="CY54" s="508" t="str">
        <f t="shared" si="76"/>
        <v/>
      </c>
      <c r="CZ54" s="508" t="str">
        <f t="shared" si="76"/>
        <v/>
      </c>
      <c r="DA54" s="509" t="str">
        <f>IF(ISNA(MATCH(7,DC$39:DC$46,0)),"",INDEX($B$39:$B$46,MATCH(7,DC$39:DC$46,0)))</f>
        <v/>
      </c>
      <c r="DD54" s="219"/>
      <c r="DE54" s="220"/>
      <c r="DF54" s="221"/>
      <c r="DG54" s="220"/>
      <c r="DH54" s="222"/>
    </row>
    <row r="55" spans="1:112" s="75" customFormat="1" ht="50.1" customHeight="1">
      <c r="A55" s="603"/>
      <c r="B55" s="695"/>
      <c r="C55" s="657" t="str">
        <f>IF(ISNA(MATCH(8,E$39:E$46,0)),"",INDEX($B$39:$B$46,MATCH(8,E$39:E$46,0)))</f>
        <v/>
      </c>
      <c r="D55" s="658"/>
      <c r="E55" s="658"/>
      <c r="F55" s="658" t="str">
        <f>IF(ISNA(MATCH(8,H$39:H$46,0)),"",INDEX($B$39:$B$46,MATCH(8,H$39:H$46,0)))</f>
        <v/>
      </c>
      <c r="G55" s="658" t="str">
        <f t="shared" ref="G55:CZ55" si="77">IF(ISNA(MATCH(8,$E$39:$E$46,0)),"",INDEX($B$39:$B$46,MATCH(8,$E$39:$E$46,0)))</f>
        <v/>
      </c>
      <c r="H55" s="658" t="str">
        <f t="shared" si="77"/>
        <v/>
      </c>
      <c r="I55" s="658" t="str">
        <f>IF(ISNA(MATCH(8,K$39:K$46,0)),"",INDEX($B$39:$B$46,MATCH(8,K$39:K$46,0)))</f>
        <v/>
      </c>
      <c r="J55" s="658" t="str">
        <f t="shared" si="77"/>
        <v/>
      </c>
      <c r="K55" s="658" t="str">
        <f t="shared" si="77"/>
        <v/>
      </c>
      <c r="L55" s="658" t="str">
        <f>IF(ISNA(MATCH(8,N$39:N$46,0)),"",INDEX($B$39:$B$46,MATCH(8,N$39:N$46,0)))</f>
        <v/>
      </c>
      <c r="M55" s="658" t="str">
        <f t="shared" si="77"/>
        <v/>
      </c>
      <c r="N55" s="658" t="str">
        <f t="shared" si="77"/>
        <v/>
      </c>
      <c r="O55" s="659" t="str">
        <f>IF(ISNA(MATCH(8,Q$39:Q$46,0)),"",INDEX($B$39:$B$46,MATCH(8,Q$39:Q$46,0)))</f>
        <v/>
      </c>
      <c r="P55" s="660"/>
      <c r="Q55" s="659"/>
      <c r="R55" s="657" t="str">
        <f>IF(ISNA(MATCH(8,T$39:T$46,0)),"",INDEX($B$39:$B$46,MATCH(8,T$39:T$46,0)))</f>
        <v/>
      </c>
      <c r="S55" s="658"/>
      <c r="T55" s="658"/>
      <c r="U55" s="658" t="str">
        <f>IF(ISNA(MATCH(8,W$39:W$46,0)),"",INDEX($B$39:$B$46,MATCH(8,W$39:W$46,0)))</f>
        <v/>
      </c>
      <c r="V55" s="658"/>
      <c r="W55" s="658"/>
      <c r="X55" s="658" t="str">
        <f>IF(ISNA(MATCH(8,Z$39:Z$46,0)),"",INDEX($B$39:$B$46,MATCH(8,Z$39:Z$46,0)))</f>
        <v/>
      </c>
      <c r="Y55" s="658"/>
      <c r="Z55" s="658"/>
      <c r="AA55" s="658" t="str">
        <f>IF(ISNA(MATCH(8,AC$39:AC$46,0)),"",INDEX($B$39:$B$46,MATCH(8,AC$39:AC$46,0)))</f>
        <v/>
      </c>
      <c r="AB55" s="658"/>
      <c r="AC55" s="658"/>
      <c r="AD55" s="659" t="str">
        <f>IF(ISNA(MATCH(8,AF$39:AF$46,0)),"",INDEX($B$39:$B$46,MATCH(8,AF$39:AF$46,0)))</f>
        <v/>
      </c>
      <c r="AE55" s="660"/>
      <c r="AF55" s="659"/>
      <c r="AG55" s="657" t="str">
        <f>IF(ISNA(MATCH(8,AI$39:AI$46,0)),"",INDEX($B$39:$B$46,MATCH(8,AI$39:AI$46,0)))</f>
        <v/>
      </c>
      <c r="AH55" s="658"/>
      <c r="AI55" s="658"/>
      <c r="AJ55" s="658" t="str">
        <f>IF(ISNA(MATCH(8,AL$39:AL$46,0)),"",INDEX($B$39:$B$46,MATCH(8,AL$39:AL$46,0)))</f>
        <v/>
      </c>
      <c r="AK55" s="658"/>
      <c r="AL55" s="658"/>
      <c r="AM55" s="658" t="str">
        <f>IF(ISNA(MATCH(8,AO$39:AO$46,0)),"",INDEX($B$39:$B$46,MATCH(8,AO$39:AO$46,0)))</f>
        <v/>
      </c>
      <c r="AN55" s="658"/>
      <c r="AO55" s="658"/>
      <c r="AP55" s="658" t="str">
        <f>IF(ISNA(MATCH(8,AR$39:AR$46,0)),"",INDEX($B$39:$B$46,MATCH(8,AR$39:AR$46,0)))</f>
        <v/>
      </c>
      <c r="AQ55" s="658"/>
      <c r="AR55" s="658"/>
      <c r="AS55" s="659" t="str">
        <f>IF(ISNA(MATCH(8,AU$39:AU$46,0)),"",INDEX($B$39:$B$46,MATCH(8,AU$39:AU$46,0)))</f>
        <v/>
      </c>
      <c r="AT55" s="660"/>
      <c r="AU55" s="659"/>
      <c r="AV55" s="657" t="str">
        <f>IF(ISNA(MATCH(8,AX$39:AX$46,0)),"",INDEX($B$39:$B$46,MATCH(8,AX$39:AX$46,0)))</f>
        <v/>
      </c>
      <c r="AW55" s="658"/>
      <c r="AX55" s="658"/>
      <c r="AY55" s="658" t="str">
        <f>IF(ISNA(MATCH(8,BA$39:BA$46,0)),"",INDEX($B$39:$B$46,MATCH(8,BA$39:BA$46,0)))</f>
        <v/>
      </c>
      <c r="AZ55" s="658" t="str">
        <f t="shared" si="77"/>
        <v/>
      </c>
      <c r="BA55" s="658" t="str">
        <f t="shared" si="77"/>
        <v/>
      </c>
      <c r="BB55" s="658" t="str">
        <f>IF(ISNA(MATCH(8,BD$39:BD$46,0)),"",INDEX($B$39:$B$46,MATCH(8,BD$39:BD$46,0)))</f>
        <v/>
      </c>
      <c r="BC55" s="658" t="str">
        <f t="shared" si="77"/>
        <v/>
      </c>
      <c r="BD55" s="658" t="str">
        <f t="shared" si="77"/>
        <v/>
      </c>
      <c r="BE55" s="658" t="str">
        <f>IF(ISNA(MATCH(8,BG$39:BG$46,0)),"",INDEX($B$39:$B$46,MATCH(8,BG$39:BG$46,0)))</f>
        <v/>
      </c>
      <c r="BF55" s="658" t="str">
        <f t="shared" si="77"/>
        <v/>
      </c>
      <c r="BG55" s="658" t="str">
        <f t="shared" si="77"/>
        <v/>
      </c>
      <c r="BH55" s="659" t="str">
        <f>IF(ISNA(MATCH(8,BJ$39:BJ$46,0)),"",INDEX($B$39:$B$46,MATCH(8,BJ$39:BJ$46,0)))</f>
        <v/>
      </c>
      <c r="BI55" s="660"/>
      <c r="BJ55" s="659"/>
      <c r="BK55" s="657" t="str">
        <f>IF(ISNA(MATCH(8,BM$39:BM$46,0)),"",INDEX($B$39:$B$46,MATCH(8,BM$39:BM$46,0)))</f>
        <v/>
      </c>
      <c r="BL55" s="658"/>
      <c r="BM55" s="658"/>
      <c r="BN55" s="658" t="str">
        <f>IF(ISNA(MATCH(8,BP$39:BP$46,0)),"",INDEX($B$39:$B$46,MATCH(8,BP$39:BP$46,0)))</f>
        <v/>
      </c>
      <c r="BO55" s="658"/>
      <c r="BP55" s="658"/>
      <c r="BQ55" s="658" t="str">
        <f>IF(ISNA(MATCH(8,BS$39:BS$46,0)),"",INDEX($B$39:$B$46,MATCH(8,BS$39:BS$46,0)))</f>
        <v/>
      </c>
      <c r="BR55" s="658"/>
      <c r="BS55" s="658"/>
      <c r="BT55" s="658" t="str">
        <f>IF(ISNA(MATCH(8,BV$39:BV$46,0)),"",INDEX($B$39:$B$46,MATCH(8,BV$39:BV$46,0)))</f>
        <v/>
      </c>
      <c r="BU55" s="658"/>
      <c r="BV55" s="658"/>
      <c r="BW55" s="659" t="str">
        <f>IF(ISNA(MATCH(8,BY$39:BY$46,0)),"",INDEX($B$39:$B$46,MATCH(8,BY$39:BY$46,0)))</f>
        <v/>
      </c>
      <c r="BX55" s="660"/>
      <c r="BY55" s="659"/>
      <c r="BZ55" s="657" t="str">
        <f>IF(ISNA(MATCH(8,CB$39:CB$46,0)),"",INDEX($B$39:$B$46,MATCH(8,CB$39:CB$46,0)))</f>
        <v/>
      </c>
      <c r="CA55" s="658"/>
      <c r="CB55" s="658"/>
      <c r="CC55" s="658" t="str">
        <f>IF(ISNA(MATCH(8,CE$39:CE$46,0)),"",INDEX($B$39:$B$46,MATCH(8,CE$39:CE$46,0)))</f>
        <v/>
      </c>
      <c r="CD55" s="658"/>
      <c r="CE55" s="658"/>
      <c r="CF55" s="658" t="str">
        <f>IF(ISNA(MATCH(8,CH$39:CH$46,0)),"",INDEX($B$39:$B$46,MATCH(8,CH$39:CH$46,0)))</f>
        <v/>
      </c>
      <c r="CG55" s="658"/>
      <c r="CH55" s="658"/>
      <c r="CI55" s="658" t="str">
        <f>IF(ISNA(MATCH(8,CK$39:CK$46,0)),"",INDEX($B$39:$B$46,MATCH(8,CK$39:CK$46,0)))</f>
        <v/>
      </c>
      <c r="CJ55" s="658"/>
      <c r="CK55" s="658"/>
      <c r="CL55" s="659" t="str">
        <f>IF(ISNA(MATCH(8,CN$39:CN$46,0)),"",INDEX($B$39:$B$46,MATCH(8,CN$39:CN$46,0)))</f>
        <v/>
      </c>
      <c r="CM55" s="660"/>
      <c r="CN55" s="659"/>
      <c r="CO55" s="657" t="str">
        <f>IF(ISNA(MATCH(8,CQ$39:CQ$46,0)),"",INDEX($B$39:$B$46,MATCH(8,CQ$39:CQ$46,0)))</f>
        <v/>
      </c>
      <c r="CP55" s="658"/>
      <c r="CQ55" s="658"/>
      <c r="CR55" s="658" t="str">
        <f>IF(ISNA(MATCH(8,CT$39:CT$46,0)),"",INDEX($B$39:$B$46,MATCH(8,CT$39:CT$46,0)))</f>
        <v/>
      </c>
      <c r="CS55" s="658"/>
      <c r="CT55" s="658"/>
      <c r="CU55" s="658" t="str">
        <f>IF(ISNA(MATCH(8,CW$39:CW$46,0)),"",INDEX($B$39:$B$46,MATCH(8,CW$39:CW$46,0)))</f>
        <v/>
      </c>
      <c r="CV55" s="658"/>
      <c r="CW55" s="658"/>
      <c r="CX55" s="658" t="str">
        <f>IF(ISNA(MATCH(8,CZ$39:CZ$46,0)),"",INDEX($B$39:$B$46,MATCH(8,CZ$39:CZ$46,0)))</f>
        <v/>
      </c>
      <c r="CY55" s="658" t="str">
        <f t="shared" si="77"/>
        <v/>
      </c>
      <c r="CZ55" s="658" t="str">
        <f t="shared" si="77"/>
        <v/>
      </c>
      <c r="DA55" s="659" t="str">
        <f>IF(ISNA(MATCH(8,DC$39:DC$46,0)),"",INDEX($B$39:$B$46,MATCH(8,DC$39:DC$46,0)))</f>
        <v/>
      </c>
      <c r="DD55" s="219"/>
      <c r="DE55" s="220"/>
      <c r="DF55" s="221"/>
      <c r="DG55" s="220"/>
      <c r="DH55" s="222"/>
    </row>
    <row r="56" spans="1:112" s="37" customFormat="1" ht="13.5" thickBot="1">
      <c r="A56" s="612"/>
      <c r="B56" s="613" t="s">
        <v>391</v>
      </c>
      <c r="C56" s="614"/>
      <c r="D56" s="615" t="str">
        <f t="shared" ref="D56" si="78">IF(C56="Yes",ROW(),"")</f>
        <v/>
      </c>
      <c r="E56" s="615" t="str">
        <f t="shared" ref="E56" si="79">IF(D56="","",RANK(D56,$D$39:$D$46,-1))</f>
        <v/>
      </c>
      <c r="F56" s="616"/>
      <c r="G56" s="616"/>
      <c r="H56" s="616"/>
      <c r="I56" s="616"/>
      <c r="J56" s="616"/>
      <c r="K56" s="616"/>
      <c r="L56" s="616"/>
      <c r="M56" s="617"/>
      <c r="N56" s="617"/>
      <c r="O56" s="619"/>
      <c r="P56" s="615"/>
      <c r="Q56" s="618"/>
      <c r="R56" s="614"/>
      <c r="S56" s="615"/>
      <c r="T56" s="615"/>
      <c r="U56" s="616"/>
      <c r="V56" s="616"/>
      <c r="W56" s="616"/>
      <c r="X56" s="616"/>
      <c r="Y56" s="616"/>
      <c r="Z56" s="616"/>
      <c r="AA56" s="616"/>
      <c r="AB56" s="617"/>
      <c r="AC56" s="616"/>
      <c r="AD56" s="619"/>
      <c r="AE56" s="615"/>
      <c r="AF56" s="619"/>
      <c r="AG56" s="614"/>
      <c r="AH56" s="615"/>
      <c r="AI56" s="615"/>
      <c r="AJ56" s="616"/>
      <c r="AK56" s="616"/>
      <c r="AL56" s="616"/>
      <c r="AM56" s="616"/>
      <c r="AN56" s="616"/>
      <c r="AO56" s="616"/>
      <c r="AP56" s="616"/>
      <c r="AQ56" s="616"/>
      <c r="AR56" s="616"/>
      <c r="AS56" s="619"/>
      <c r="AT56" s="615"/>
      <c r="AU56" s="619"/>
      <c r="AV56" s="614"/>
      <c r="AW56" s="615" t="str">
        <f t="shared" ref="AW56" si="80">IF(AV56="Yes",ROW(),"")</f>
        <v/>
      </c>
      <c r="AX56" s="615" t="str">
        <f t="shared" ref="AX56" si="81">IF(AW56="","",RANK(AW56,$D$39:$D$46,-1))</f>
        <v/>
      </c>
      <c r="AY56" s="616"/>
      <c r="AZ56" s="616"/>
      <c r="BA56" s="616"/>
      <c r="BB56" s="616"/>
      <c r="BC56" s="616"/>
      <c r="BD56" s="616"/>
      <c r="BE56" s="616"/>
      <c r="BF56" s="617"/>
      <c r="BG56" s="617"/>
      <c r="BH56" s="619"/>
      <c r="BI56" s="615"/>
      <c r="BJ56" s="618"/>
      <c r="BK56" s="614"/>
      <c r="BL56" s="615"/>
      <c r="BM56" s="615"/>
      <c r="BN56" s="616"/>
      <c r="BO56" s="616"/>
      <c r="BP56" s="616"/>
      <c r="BQ56" s="616"/>
      <c r="BR56" s="616"/>
      <c r="BS56" s="616"/>
      <c r="BT56" s="616"/>
      <c r="BU56" s="617"/>
      <c r="BV56" s="616"/>
      <c r="BW56" s="619"/>
      <c r="BX56" s="615"/>
      <c r="BY56" s="619"/>
      <c r="BZ56" s="614"/>
      <c r="CA56" s="615"/>
      <c r="CB56" s="615"/>
      <c r="CC56" s="616"/>
      <c r="CD56" s="616"/>
      <c r="CE56" s="616"/>
      <c r="CF56" s="616"/>
      <c r="CG56" s="616"/>
      <c r="CH56" s="616"/>
      <c r="CI56" s="616"/>
      <c r="CJ56" s="616"/>
      <c r="CK56" s="616"/>
      <c r="CL56" s="619"/>
      <c r="CM56" s="615"/>
      <c r="CN56" s="619"/>
      <c r="CO56" s="614"/>
      <c r="CP56" s="615"/>
      <c r="CQ56" s="615"/>
      <c r="CR56" s="616"/>
      <c r="CS56" s="616"/>
      <c r="CT56" s="616"/>
      <c r="CU56" s="616"/>
      <c r="CV56" s="616"/>
      <c r="CW56" s="616"/>
      <c r="CX56" s="616"/>
      <c r="CY56" s="616"/>
      <c r="CZ56" s="616"/>
      <c r="DA56" s="619"/>
      <c r="DD56" s="387"/>
      <c r="DE56" s="388"/>
      <c r="DF56" s="389"/>
      <c r="DG56" s="388"/>
      <c r="DH56" s="390"/>
    </row>
    <row r="57" spans="1:112" s="75" customFormat="1" ht="15.75">
      <c r="A57" s="641" t="s">
        <v>27</v>
      </c>
      <c r="B57" s="642" t="s">
        <v>406</v>
      </c>
      <c r="C57" s="662" t="str">
        <f>IF(COUNTIF(C58:C61,"MET")=4,"MET",IF(COUNTIF(C58:C61,"NOT MET")&gt;=1,"NOT MET",""))</f>
        <v/>
      </c>
      <c r="D57" s="663"/>
      <c r="E57" s="663"/>
      <c r="F57" s="664" t="str">
        <f>IF(COUNTIF(F58:F61,"MET")=4,"MET",IF(COUNTIF(F58:F61,"NOT MET")&gt;=1,"NOT MET",""))</f>
        <v/>
      </c>
      <c r="G57" s="664"/>
      <c r="H57" s="664"/>
      <c r="I57" s="664" t="str">
        <f>IF(COUNTIF(I58:I61,"MET")=4,"MET",IF(COUNTIF(I58:I61,"NOT MET")&gt;=1,"NOT MET",""))</f>
        <v/>
      </c>
      <c r="J57" s="664"/>
      <c r="K57" s="664"/>
      <c r="L57" s="664" t="str">
        <f>IF(COUNTIF(L58:L61,"MET")=4,"MET",IF(COUNTIF(L58:L61,"NOT MET")&gt;=1,"NOT MET",""))</f>
        <v/>
      </c>
      <c r="M57" s="665"/>
      <c r="N57" s="665"/>
      <c r="O57" s="667" t="str">
        <f>IF(COUNTIF(O58:O61,"MET")=4,"MET",IF(COUNTIF(O58:O61,"NOT MET")&gt;=1,"NOT MET",""))</f>
        <v/>
      </c>
      <c r="P57" s="663"/>
      <c r="Q57" s="666"/>
      <c r="R57" s="662" t="str">
        <f>IF(COUNTIF(R58:R61,"MET")=4,"MET",IF(COUNTIF(R58:R61,"NOT MET")&gt;=1,"NOT MET",""))</f>
        <v/>
      </c>
      <c r="S57" s="663"/>
      <c r="T57" s="663"/>
      <c r="U57" s="664" t="str">
        <f>IF(COUNTIF(U58:U61,"MET")=4,"MET",IF(COUNTIF(U58:U61,"NOT MET")&gt;=1,"NOT MET",""))</f>
        <v/>
      </c>
      <c r="V57" s="664"/>
      <c r="W57" s="664"/>
      <c r="X57" s="664" t="str">
        <f>IF(COUNTIF(X58:X61,"MET")=4,"MET",IF(COUNTIF(X58:X61,"NOT MET")&gt;=1,"NOT MET",""))</f>
        <v/>
      </c>
      <c r="Y57" s="664"/>
      <c r="Z57" s="664"/>
      <c r="AA57" s="664" t="str">
        <f>IF(COUNTIF(AA58:AA61,"MET")=4,"MET",IF(COUNTIF(AA58:AA61,"NOT MET")&gt;=1,"NOT MET",""))</f>
        <v/>
      </c>
      <c r="AB57" s="665"/>
      <c r="AC57" s="664"/>
      <c r="AD57" s="667" t="str">
        <f>IF(COUNTIF(AD58:AD61,"MET")=4,"MET",IF(COUNTIF(AD58:AD61,"NOT MET")&gt;=1,"NOT MET",""))</f>
        <v/>
      </c>
      <c r="AE57" s="663"/>
      <c r="AF57" s="667"/>
      <c r="AG57" s="662" t="str">
        <f>IF(COUNTIF(AG58:AG61,"MET")=4,"MET",IF(COUNTIF(AG58:AG61,"NOT MET")&gt;=1,"NOT MET",""))</f>
        <v/>
      </c>
      <c r="AH57" s="663"/>
      <c r="AI57" s="663"/>
      <c r="AJ57" s="664" t="str">
        <f>IF(COUNTIF(AJ58:AJ61,"MET")=4,"MET",IF(COUNTIF(AJ58:AJ61,"NOT MET")&gt;=1,"NOT MET",""))</f>
        <v/>
      </c>
      <c r="AK57" s="664"/>
      <c r="AL57" s="664"/>
      <c r="AM57" s="664" t="str">
        <f>IF(COUNTIF(AM58:AM61,"MET")=4,"MET",IF(COUNTIF(AM58:AM61,"NOT MET")&gt;=1,"NOT MET",""))</f>
        <v/>
      </c>
      <c r="AN57" s="664"/>
      <c r="AO57" s="664"/>
      <c r="AP57" s="664" t="str">
        <f>IF(COUNTIF(AP58:AP61,"MET")=4,"MET",IF(COUNTIF(AP58:AP61,"NOT MET")&gt;=1,"NOT MET",""))</f>
        <v/>
      </c>
      <c r="AQ57" s="664"/>
      <c r="AR57" s="664"/>
      <c r="AS57" s="667" t="str">
        <f>IF(COUNTIF(AS58:AS61,"MET")=4,"MET",IF(COUNTIF(AS58:AS61,"NOT MET")&gt;=1,"NOT MET",""))</f>
        <v/>
      </c>
      <c r="AT57" s="663"/>
      <c r="AU57" s="667"/>
      <c r="AV57" s="662" t="str">
        <f>IF(COUNTIF(AV58:AV61,"MET")=4,"MET",IF(COUNTIF(AV58:AV61,"NOT MET")&gt;=1,"NOT MET",""))</f>
        <v/>
      </c>
      <c r="AW57" s="663"/>
      <c r="AX57" s="663"/>
      <c r="AY57" s="664" t="str">
        <f>IF(COUNTIF(AY58:AY61,"MET")=4,"MET",IF(COUNTIF(AY58:AY61,"NOT MET")&gt;=1,"NOT MET",""))</f>
        <v/>
      </c>
      <c r="AZ57" s="664"/>
      <c r="BA57" s="664"/>
      <c r="BB57" s="664" t="str">
        <f>IF(COUNTIF(BB58:BB61,"MET")=4,"MET",IF(COUNTIF(BB58:BB61,"NOT MET")&gt;=1,"NOT MET",""))</f>
        <v/>
      </c>
      <c r="BC57" s="664"/>
      <c r="BD57" s="664"/>
      <c r="BE57" s="664" t="str">
        <f>IF(COUNTIF(BE58:BE61,"MET")=4,"MET",IF(COUNTIF(BE58:BE61,"NOT MET")&gt;=1,"NOT MET",""))</f>
        <v/>
      </c>
      <c r="BF57" s="665"/>
      <c r="BG57" s="665"/>
      <c r="BH57" s="667" t="str">
        <f>IF(COUNTIF(BH58:BH61,"MET")=4,"MET",IF(COUNTIF(BH58:BH61,"NOT MET")&gt;=1,"NOT MET",""))</f>
        <v/>
      </c>
      <c r="BI57" s="663"/>
      <c r="BJ57" s="666"/>
      <c r="BK57" s="662" t="str">
        <f>IF(COUNTIF(BK58:BK61,"MET")=4,"MET",IF(COUNTIF(BK58:BK61,"NOT MET")&gt;=1,"NOT MET",""))</f>
        <v/>
      </c>
      <c r="BL57" s="663"/>
      <c r="BM57" s="663"/>
      <c r="BN57" s="664" t="str">
        <f>IF(COUNTIF(BN58:BN61,"MET")=4,"MET",IF(COUNTIF(BN58:BN61,"NOT MET")&gt;=1,"NOT MET",""))</f>
        <v/>
      </c>
      <c r="BO57" s="664"/>
      <c r="BP57" s="664"/>
      <c r="BQ57" s="664" t="str">
        <f>IF(COUNTIF(BQ58:BQ61,"MET")=4,"MET",IF(COUNTIF(BQ58:BQ61,"NOT MET")&gt;=1,"NOT MET",""))</f>
        <v/>
      </c>
      <c r="BR57" s="664"/>
      <c r="BS57" s="664"/>
      <c r="BT57" s="664" t="str">
        <f>IF(COUNTIF(BT58:BT61,"MET")=4,"MET",IF(COUNTIF(BT58:BT61,"NOT MET")&gt;=1,"NOT MET",""))</f>
        <v/>
      </c>
      <c r="BU57" s="665"/>
      <c r="BV57" s="664"/>
      <c r="BW57" s="667" t="str">
        <f>IF(COUNTIF(BW58:BW61,"MET")=4,"MET",IF(COUNTIF(BW58:BW61,"NOT MET")&gt;=1,"NOT MET",""))</f>
        <v/>
      </c>
      <c r="BX57" s="663"/>
      <c r="BY57" s="667"/>
      <c r="BZ57" s="662" t="str">
        <f>IF(COUNTIF(BZ58:BZ61,"MET")=4,"MET",IF(COUNTIF(BZ58:BZ61,"NOT MET")&gt;=1,"NOT MET",""))</f>
        <v/>
      </c>
      <c r="CA57" s="663"/>
      <c r="CB57" s="663"/>
      <c r="CC57" s="664" t="str">
        <f>IF(COUNTIF(CC58:CC61,"MET")=4,"MET",IF(COUNTIF(CC58:CC61,"NOT MET")&gt;=1,"NOT MET",""))</f>
        <v/>
      </c>
      <c r="CD57" s="664"/>
      <c r="CE57" s="664"/>
      <c r="CF57" s="664" t="str">
        <f>IF(COUNTIF(CF58:CF61,"MET")=4,"MET",IF(COUNTIF(CF58:CF61,"NOT MET")&gt;=1,"NOT MET",""))</f>
        <v/>
      </c>
      <c r="CG57" s="664"/>
      <c r="CH57" s="664"/>
      <c r="CI57" s="664" t="str">
        <f>IF(COUNTIF(CI58:CI61,"MET")=4,"MET",IF(COUNTIF(CI58:CI61,"NOT MET")&gt;=1,"NOT MET",""))</f>
        <v/>
      </c>
      <c r="CJ57" s="664"/>
      <c r="CK57" s="664"/>
      <c r="CL57" s="667" t="str">
        <f>IF(COUNTIF(CL58:CL61,"MET")=4,"MET",IF(COUNTIF(CL58:CL61,"NOT MET")&gt;=1,"NOT MET",""))</f>
        <v/>
      </c>
      <c r="CM57" s="663"/>
      <c r="CN57" s="667"/>
      <c r="CO57" s="662" t="str">
        <f>IF(COUNTIF(CO58:CO61,"MET")=4,"MET",IF(COUNTIF(CO58:CO61,"NOT MET")&gt;=1,"NOT MET",""))</f>
        <v/>
      </c>
      <c r="CP57" s="663"/>
      <c r="CQ57" s="663"/>
      <c r="CR57" s="664" t="str">
        <f>IF(COUNTIF(CR58:CR61,"MET")=4,"MET",IF(COUNTIF(CR58:CR61,"NOT MET")&gt;=1,"NOT MET",""))</f>
        <v/>
      </c>
      <c r="CS57" s="664"/>
      <c r="CT57" s="664"/>
      <c r="CU57" s="664" t="str">
        <f>IF(COUNTIF(CU58:CU61,"MET")=4,"MET",IF(COUNTIF(CU58:CU61,"NOT MET")&gt;=1,"NOT MET",""))</f>
        <v/>
      </c>
      <c r="CV57" s="664"/>
      <c r="CW57" s="664"/>
      <c r="CX57" s="664" t="str">
        <f>IF(COUNTIF(CX58:CX61,"MET")=4,"MET",IF(COUNTIF(CX58:CX61,"NOT MET")&gt;=1,"NOT MET",""))</f>
        <v/>
      </c>
      <c r="CY57" s="664"/>
      <c r="CZ57" s="664"/>
      <c r="DA57" s="667" t="str">
        <f>IF(COUNTIF(DA58:DA61,"MET")=4,"MET",IF(COUNTIF(DA58:DA61,"NOT MET")&gt;=1,"NOT MET",""))</f>
        <v/>
      </c>
      <c r="DD57" s="59"/>
      <c r="DE57" s="59"/>
      <c r="DF57" s="59"/>
      <c r="DG57" s="59"/>
      <c r="DH57" s="10"/>
    </row>
    <row r="58" spans="1:112" s="37" customFormat="1" ht="38.25">
      <c r="A58" s="459"/>
      <c r="B58" s="640" t="s">
        <v>402</v>
      </c>
      <c r="C58" s="635" t="str">
        <f>IF(C14="","",C14)</f>
        <v/>
      </c>
      <c r="D58" s="492"/>
      <c r="E58" s="492"/>
      <c r="F58" s="462" t="str">
        <f t="shared" ref="F58:DA58" si="82">IF(F14="","",F14)</f>
        <v/>
      </c>
      <c r="G58" s="492"/>
      <c r="H58" s="492"/>
      <c r="I58" s="499" t="str">
        <f t="shared" si="82"/>
        <v/>
      </c>
      <c r="J58" s="492"/>
      <c r="K58" s="492"/>
      <c r="L58" s="499" t="str">
        <f t="shared" si="82"/>
        <v/>
      </c>
      <c r="M58" s="492"/>
      <c r="N58" s="492"/>
      <c r="O58" s="561" t="str">
        <f t="shared" si="82"/>
        <v/>
      </c>
      <c r="P58" s="499"/>
      <c r="Q58" s="492"/>
      <c r="R58" s="633" t="str">
        <f t="shared" si="82"/>
        <v/>
      </c>
      <c r="S58" s="492"/>
      <c r="T58" s="492"/>
      <c r="U58" s="499" t="str">
        <f t="shared" si="82"/>
        <v/>
      </c>
      <c r="V58" s="492"/>
      <c r="W58" s="492"/>
      <c r="X58" s="499" t="str">
        <f t="shared" si="82"/>
        <v/>
      </c>
      <c r="Y58" s="492"/>
      <c r="Z58" s="492"/>
      <c r="AA58" s="499" t="str">
        <f t="shared" si="82"/>
        <v/>
      </c>
      <c r="AB58" s="492"/>
      <c r="AC58" s="492"/>
      <c r="AD58" s="561" t="str">
        <f t="shared" si="82"/>
        <v/>
      </c>
      <c r="AE58" s="499"/>
      <c r="AF58" s="492"/>
      <c r="AG58" s="633" t="str">
        <f t="shared" si="82"/>
        <v/>
      </c>
      <c r="AH58" s="492"/>
      <c r="AI58" s="492"/>
      <c r="AJ58" s="499" t="str">
        <f t="shared" si="82"/>
        <v/>
      </c>
      <c r="AK58" s="492"/>
      <c r="AL58" s="492"/>
      <c r="AM58" s="499" t="str">
        <f t="shared" si="82"/>
        <v/>
      </c>
      <c r="AN58" s="492"/>
      <c r="AO58" s="492"/>
      <c r="AP58" s="499" t="str">
        <f t="shared" si="82"/>
        <v/>
      </c>
      <c r="AQ58" s="492"/>
      <c r="AR58" s="492"/>
      <c r="AS58" s="561" t="str">
        <f t="shared" si="82"/>
        <v/>
      </c>
      <c r="AT58" s="499"/>
      <c r="AU58" s="492"/>
      <c r="AV58" s="635" t="str">
        <f>IF(AV14="","",AV14)</f>
        <v/>
      </c>
      <c r="AW58" s="492"/>
      <c r="AX58" s="492"/>
      <c r="AY58" s="462" t="str">
        <f t="shared" ref="AY58" si="83">IF(AY14="","",AY14)</f>
        <v/>
      </c>
      <c r="AZ58" s="492"/>
      <c r="BA58" s="492"/>
      <c r="BB58" s="499" t="str">
        <f t="shared" ref="BB58" si="84">IF(BB14="","",BB14)</f>
        <v/>
      </c>
      <c r="BC58" s="492"/>
      <c r="BD58" s="492"/>
      <c r="BE58" s="499" t="str">
        <f t="shared" ref="BE58" si="85">IF(BE14="","",BE14)</f>
        <v/>
      </c>
      <c r="BF58" s="492"/>
      <c r="BG58" s="492"/>
      <c r="BH58" s="561" t="str">
        <f t="shared" ref="BH58" si="86">IF(BH14="","",BH14)</f>
        <v/>
      </c>
      <c r="BI58" s="499"/>
      <c r="BJ58" s="492"/>
      <c r="BK58" s="633" t="str">
        <f t="shared" ref="BK58" si="87">IF(BK14="","",BK14)</f>
        <v/>
      </c>
      <c r="BL58" s="492"/>
      <c r="BM58" s="492"/>
      <c r="BN58" s="499" t="str">
        <f t="shared" ref="BN58" si="88">IF(BN14="","",BN14)</f>
        <v/>
      </c>
      <c r="BO58" s="492"/>
      <c r="BP58" s="492"/>
      <c r="BQ58" s="499" t="str">
        <f t="shared" ref="BQ58" si="89">IF(BQ14="","",BQ14)</f>
        <v/>
      </c>
      <c r="BR58" s="492"/>
      <c r="BS58" s="492"/>
      <c r="BT58" s="499" t="str">
        <f t="shared" ref="BT58" si="90">IF(BT14="","",BT14)</f>
        <v/>
      </c>
      <c r="BU58" s="492"/>
      <c r="BV58" s="492"/>
      <c r="BW58" s="561" t="str">
        <f t="shared" ref="BW58" si="91">IF(BW14="","",BW14)</f>
        <v/>
      </c>
      <c r="BX58" s="499"/>
      <c r="BY58" s="492"/>
      <c r="BZ58" s="633" t="str">
        <f t="shared" ref="BZ58" si="92">IF(BZ14="","",BZ14)</f>
        <v/>
      </c>
      <c r="CA58" s="492"/>
      <c r="CB58" s="492"/>
      <c r="CC58" s="499" t="str">
        <f t="shared" ref="CC58" si="93">IF(CC14="","",CC14)</f>
        <v/>
      </c>
      <c r="CD58" s="492"/>
      <c r="CE58" s="492"/>
      <c r="CF58" s="499" t="str">
        <f t="shared" ref="CF58" si="94">IF(CF14="","",CF14)</f>
        <v/>
      </c>
      <c r="CG58" s="492"/>
      <c r="CH58" s="492"/>
      <c r="CI58" s="499" t="str">
        <f t="shared" ref="CI58" si="95">IF(CI14="","",CI14)</f>
        <v/>
      </c>
      <c r="CJ58" s="492"/>
      <c r="CK58" s="492"/>
      <c r="CL58" s="561" t="str">
        <f t="shared" ref="CL58" si="96">IF(CL14="","",CL14)</f>
        <v/>
      </c>
      <c r="CM58" s="499"/>
      <c r="CN58" s="492"/>
      <c r="CO58" s="633" t="str">
        <f t="shared" si="82"/>
        <v/>
      </c>
      <c r="CP58" s="492"/>
      <c r="CQ58" s="492"/>
      <c r="CR58" s="499" t="str">
        <f t="shared" si="82"/>
        <v/>
      </c>
      <c r="CS58" s="492"/>
      <c r="CT58" s="492"/>
      <c r="CU58" s="499" t="str">
        <f t="shared" si="82"/>
        <v/>
      </c>
      <c r="CV58" s="492"/>
      <c r="CW58" s="492"/>
      <c r="CX58" s="499" t="str">
        <f t="shared" si="82"/>
        <v/>
      </c>
      <c r="CY58" s="492"/>
      <c r="CZ58" s="492"/>
      <c r="DA58" s="463" t="str">
        <f t="shared" si="82"/>
        <v/>
      </c>
      <c r="DB58" s="573" t="str">
        <f>IF(DA58="Yes",ROW(),"")</f>
        <v/>
      </c>
      <c r="DC58" s="573"/>
      <c r="DD58" s="59"/>
      <c r="DE58" s="59"/>
      <c r="DF58" s="59"/>
      <c r="DG58" s="59"/>
      <c r="DH58" s="10"/>
    </row>
    <row r="59" spans="1:112" s="37" customFormat="1" ht="25.5">
      <c r="A59" s="38"/>
      <c r="B59" s="489" t="s">
        <v>407</v>
      </c>
      <c r="C59" s="635" t="str">
        <f>IF(C21="","",C21)</f>
        <v/>
      </c>
      <c r="D59" s="492"/>
      <c r="E59" s="492"/>
      <c r="F59" s="492" t="str">
        <f t="shared" ref="F59:DA59" si="97">IF(F21="","",F21)</f>
        <v/>
      </c>
      <c r="G59" s="492"/>
      <c r="H59" s="492"/>
      <c r="I59" s="499" t="str">
        <f t="shared" si="97"/>
        <v/>
      </c>
      <c r="J59" s="492"/>
      <c r="K59" s="492"/>
      <c r="L59" s="499" t="str">
        <f t="shared" si="97"/>
        <v/>
      </c>
      <c r="M59" s="492"/>
      <c r="N59" s="492"/>
      <c r="O59" s="561" t="str">
        <f t="shared" si="97"/>
        <v/>
      </c>
      <c r="P59" s="499"/>
      <c r="Q59" s="492"/>
      <c r="R59" s="633" t="str">
        <f t="shared" si="97"/>
        <v/>
      </c>
      <c r="S59" s="492"/>
      <c r="T59" s="492"/>
      <c r="U59" s="499" t="str">
        <f t="shared" si="97"/>
        <v/>
      </c>
      <c r="V59" s="492"/>
      <c r="W59" s="492"/>
      <c r="X59" s="499" t="str">
        <f t="shared" si="97"/>
        <v/>
      </c>
      <c r="Y59" s="492"/>
      <c r="Z59" s="492"/>
      <c r="AA59" s="499" t="str">
        <f t="shared" si="97"/>
        <v/>
      </c>
      <c r="AB59" s="492"/>
      <c r="AC59" s="492"/>
      <c r="AD59" s="561" t="str">
        <f t="shared" si="97"/>
        <v/>
      </c>
      <c r="AE59" s="499"/>
      <c r="AF59" s="492"/>
      <c r="AG59" s="633" t="str">
        <f t="shared" si="97"/>
        <v/>
      </c>
      <c r="AH59" s="492"/>
      <c r="AI59" s="492"/>
      <c r="AJ59" s="499" t="str">
        <f t="shared" si="97"/>
        <v/>
      </c>
      <c r="AK59" s="492"/>
      <c r="AL59" s="492"/>
      <c r="AM59" s="499" t="str">
        <f t="shared" si="97"/>
        <v/>
      </c>
      <c r="AN59" s="492"/>
      <c r="AO59" s="492"/>
      <c r="AP59" s="499" t="str">
        <f t="shared" si="97"/>
        <v/>
      </c>
      <c r="AQ59" s="492"/>
      <c r="AR59" s="492"/>
      <c r="AS59" s="561" t="str">
        <f t="shared" si="97"/>
        <v/>
      </c>
      <c r="AT59" s="499"/>
      <c r="AU59" s="492"/>
      <c r="AV59" s="635" t="str">
        <f>IF(AV21="","",AV21)</f>
        <v/>
      </c>
      <c r="AW59" s="492"/>
      <c r="AX59" s="492"/>
      <c r="AY59" s="492" t="str">
        <f t="shared" ref="AY59" si="98">IF(AY21="","",AY21)</f>
        <v/>
      </c>
      <c r="AZ59" s="492"/>
      <c r="BA59" s="492"/>
      <c r="BB59" s="499" t="str">
        <f t="shared" ref="BB59" si="99">IF(BB21="","",BB21)</f>
        <v/>
      </c>
      <c r="BC59" s="492"/>
      <c r="BD59" s="492"/>
      <c r="BE59" s="499" t="str">
        <f t="shared" ref="BE59" si="100">IF(BE21="","",BE21)</f>
        <v/>
      </c>
      <c r="BF59" s="492"/>
      <c r="BG59" s="492"/>
      <c r="BH59" s="561" t="str">
        <f t="shared" ref="BH59" si="101">IF(BH21="","",BH21)</f>
        <v/>
      </c>
      <c r="BI59" s="499"/>
      <c r="BJ59" s="492"/>
      <c r="BK59" s="633" t="str">
        <f t="shared" ref="BK59" si="102">IF(BK21="","",BK21)</f>
        <v/>
      </c>
      <c r="BL59" s="492"/>
      <c r="BM59" s="492"/>
      <c r="BN59" s="499" t="str">
        <f t="shared" ref="BN59" si="103">IF(BN21="","",BN21)</f>
        <v/>
      </c>
      <c r="BO59" s="492"/>
      <c r="BP59" s="492"/>
      <c r="BQ59" s="499" t="str">
        <f t="shared" ref="BQ59" si="104">IF(BQ21="","",BQ21)</f>
        <v/>
      </c>
      <c r="BR59" s="492"/>
      <c r="BS59" s="492"/>
      <c r="BT59" s="499" t="str">
        <f t="shared" ref="BT59" si="105">IF(BT21="","",BT21)</f>
        <v/>
      </c>
      <c r="BU59" s="492"/>
      <c r="BV59" s="492"/>
      <c r="BW59" s="561" t="str">
        <f t="shared" ref="BW59" si="106">IF(BW21="","",BW21)</f>
        <v/>
      </c>
      <c r="BX59" s="499"/>
      <c r="BY59" s="492"/>
      <c r="BZ59" s="633" t="str">
        <f t="shared" ref="BZ59" si="107">IF(BZ21="","",BZ21)</f>
        <v/>
      </c>
      <c r="CA59" s="492"/>
      <c r="CB59" s="492"/>
      <c r="CC59" s="499" t="str">
        <f t="shared" ref="CC59" si="108">IF(CC21="","",CC21)</f>
        <v/>
      </c>
      <c r="CD59" s="492"/>
      <c r="CE59" s="492"/>
      <c r="CF59" s="499" t="str">
        <f t="shared" ref="CF59" si="109">IF(CF21="","",CF21)</f>
        <v/>
      </c>
      <c r="CG59" s="492"/>
      <c r="CH59" s="492"/>
      <c r="CI59" s="499" t="str">
        <f t="shared" ref="CI59" si="110">IF(CI21="","",CI21)</f>
        <v/>
      </c>
      <c r="CJ59" s="492"/>
      <c r="CK59" s="492"/>
      <c r="CL59" s="561" t="str">
        <f t="shared" ref="CL59" si="111">IF(CL21="","",CL21)</f>
        <v/>
      </c>
      <c r="CM59" s="499"/>
      <c r="CN59" s="492"/>
      <c r="CO59" s="633" t="str">
        <f t="shared" si="97"/>
        <v/>
      </c>
      <c r="CP59" s="492"/>
      <c r="CQ59" s="492"/>
      <c r="CR59" s="499" t="str">
        <f t="shared" si="97"/>
        <v/>
      </c>
      <c r="CS59" s="492"/>
      <c r="CT59" s="492"/>
      <c r="CU59" s="499" t="str">
        <f t="shared" si="97"/>
        <v/>
      </c>
      <c r="CV59" s="492"/>
      <c r="CW59" s="492"/>
      <c r="CX59" s="499" t="str">
        <f t="shared" si="97"/>
        <v/>
      </c>
      <c r="CY59" s="492"/>
      <c r="CZ59" s="492"/>
      <c r="DA59" s="634" t="str">
        <f t="shared" si="97"/>
        <v/>
      </c>
      <c r="DB59" s="573" t="str">
        <f t="shared" ref="DB59:DB61" si="112">IF(DA59="Yes",ROW(),"")</f>
        <v/>
      </c>
      <c r="DC59" s="573"/>
      <c r="DD59" s="59"/>
      <c r="DE59" s="59"/>
      <c r="DF59" s="59"/>
      <c r="DG59" s="59"/>
      <c r="DH59" s="10"/>
    </row>
    <row r="60" spans="1:112" s="37" customFormat="1" ht="38.25">
      <c r="A60" s="644"/>
      <c r="B60" s="645" t="s">
        <v>401</v>
      </c>
      <c r="C60" s="646" t="str">
        <f>IF(C23="","",C23)</f>
        <v/>
      </c>
      <c r="D60" s="462"/>
      <c r="E60" s="462"/>
      <c r="F60" s="462" t="str">
        <f>IF(F23="","",F23)</f>
        <v/>
      </c>
      <c r="G60" s="462"/>
      <c r="H60" s="462"/>
      <c r="I60" s="497" t="str">
        <f>IF(I23="","",I23)</f>
        <v/>
      </c>
      <c r="J60" s="462"/>
      <c r="K60" s="462"/>
      <c r="L60" s="497" t="str">
        <f>IF(L23="","",L23)</f>
        <v/>
      </c>
      <c r="M60" s="462"/>
      <c r="N60" s="462"/>
      <c r="O60" s="588" t="str">
        <f>IF(O23="","",O23)</f>
        <v/>
      </c>
      <c r="P60" s="497"/>
      <c r="Q60" s="462"/>
      <c r="R60" s="647" t="str">
        <f>IF(R23="","",R23)</f>
        <v/>
      </c>
      <c r="S60" s="462"/>
      <c r="T60" s="462"/>
      <c r="U60" s="497" t="str">
        <f>IF(U23="","",U23)</f>
        <v/>
      </c>
      <c r="V60" s="462"/>
      <c r="W60" s="462"/>
      <c r="X60" s="497" t="str">
        <f>IF(X23="","",X23)</f>
        <v/>
      </c>
      <c r="Y60" s="462"/>
      <c r="Z60" s="462"/>
      <c r="AA60" s="497" t="str">
        <f>IF(AA23="","",AA23)</f>
        <v/>
      </c>
      <c r="AB60" s="462"/>
      <c r="AC60" s="462"/>
      <c r="AD60" s="588" t="str">
        <f>IF(AD23="","",AD23)</f>
        <v/>
      </c>
      <c r="AE60" s="497"/>
      <c r="AF60" s="462"/>
      <c r="AG60" s="647" t="str">
        <f>IF(AG23="","",AG23)</f>
        <v/>
      </c>
      <c r="AH60" s="462"/>
      <c r="AI60" s="462"/>
      <c r="AJ60" s="497" t="str">
        <f>IF(AJ23="","",AJ23)</f>
        <v/>
      </c>
      <c r="AK60" s="462"/>
      <c r="AL60" s="462"/>
      <c r="AM60" s="497" t="str">
        <f>IF(AM23="","",AM23)</f>
        <v/>
      </c>
      <c r="AN60" s="462"/>
      <c r="AO60" s="462"/>
      <c r="AP60" s="497" t="str">
        <f>IF(AP23="","",AP23)</f>
        <v/>
      </c>
      <c r="AQ60" s="462"/>
      <c r="AR60" s="462"/>
      <c r="AS60" s="588" t="str">
        <f>IF(AS23="","",AS23)</f>
        <v/>
      </c>
      <c r="AT60" s="497"/>
      <c r="AU60" s="462"/>
      <c r="AV60" s="646" t="str">
        <f>IF(AV23="","",AV23)</f>
        <v/>
      </c>
      <c r="AW60" s="462"/>
      <c r="AX60" s="462"/>
      <c r="AY60" s="462" t="str">
        <f>IF(AY23="","",AY23)</f>
        <v/>
      </c>
      <c r="AZ60" s="462"/>
      <c r="BA60" s="462"/>
      <c r="BB60" s="497" t="str">
        <f>IF(BB23="","",BB23)</f>
        <v/>
      </c>
      <c r="BC60" s="462"/>
      <c r="BD60" s="462"/>
      <c r="BE60" s="497" t="str">
        <f>IF(BE23="","",BE23)</f>
        <v/>
      </c>
      <c r="BF60" s="462"/>
      <c r="BG60" s="462"/>
      <c r="BH60" s="588" t="str">
        <f>IF(BH23="","",BH23)</f>
        <v/>
      </c>
      <c r="BI60" s="497"/>
      <c r="BJ60" s="462"/>
      <c r="BK60" s="647" t="str">
        <f>IF(BK23="","",BK23)</f>
        <v/>
      </c>
      <c r="BL60" s="462"/>
      <c r="BM60" s="462"/>
      <c r="BN60" s="497" t="str">
        <f>IF(BN23="","",BN23)</f>
        <v/>
      </c>
      <c r="BO60" s="462"/>
      <c r="BP60" s="462"/>
      <c r="BQ60" s="497" t="str">
        <f>IF(BQ23="","",BQ23)</f>
        <v/>
      </c>
      <c r="BR60" s="462"/>
      <c r="BS60" s="462"/>
      <c r="BT60" s="497" t="str">
        <f>IF(BT23="","",BT23)</f>
        <v/>
      </c>
      <c r="BU60" s="462"/>
      <c r="BV60" s="462"/>
      <c r="BW60" s="588" t="str">
        <f>IF(BW23="","",BW23)</f>
        <v/>
      </c>
      <c r="BX60" s="497"/>
      <c r="BY60" s="462"/>
      <c r="BZ60" s="647" t="str">
        <f>IF(BZ23="","",BZ23)</f>
        <v/>
      </c>
      <c r="CA60" s="462"/>
      <c r="CB60" s="462"/>
      <c r="CC60" s="497" t="str">
        <f>IF(CC23="","",CC23)</f>
        <v/>
      </c>
      <c r="CD60" s="462"/>
      <c r="CE60" s="462"/>
      <c r="CF60" s="497" t="str">
        <f>IF(CF23="","",CF23)</f>
        <v/>
      </c>
      <c r="CG60" s="462"/>
      <c r="CH60" s="462"/>
      <c r="CI60" s="497" t="str">
        <f>IF(CI23="","",CI23)</f>
        <v/>
      </c>
      <c r="CJ60" s="462"/>
      <c r="CK60" s="462"/>
      <c r="CL60" s="588" t="str">
        <f>IF(CL23="","",CL23)</f>
        <v/>
      </c>
      <c r="CM60" s="497"/>
      <c r="CN60" s="462"/>
      <c r="CO60" s="647" t="str">
        <f>IF(CO23="","",CO23)</f>
        <v/>
      </c>
      <c r="CP60" s="462"/>
      <c r="CQ60" s="462"/>
      <c r="CR60" s="497" t="str">
        <f>IF(CR23="","",CR23)</f>
        <v/>
      </c>
      <c r="CS60" s="462"/>
      <c r="CT60" s="462"/>
      <c r="CU60" s="497" t="str">
        <f>IF(CU23="","",CU23)</f>
        <v/>
      </c>
      <c r="CV60" s="462"/>
      <c r="CW60" s="462"/>
      <c r="CX60" s="497" t="str">
        <f>IF(CX23="","",CX23)</f>
        <v/>
      </c>
      <c r="CY60" s="462"/>
      <c r="CZ60" s="462"/>
      <c r="DA60" s="463" t="str">
        <f>IF(DA23="","",DA23)</f>
        <v/>
      </c>
      <c r="DB60" s="573"/>
      <c r="DC60" s="573"/>
      <c r="DD60" s="70"/>
      <c r="DE60" s="70"/>
      <c r="DF60" s="70"/>
      <c r="DG60" s="70"/>
      <c r="DH60" s="10"/>
    </row>
    <row r="61" spans="1:112" s="37" customFormat="1" ht="13.5" thickBot="1">
      <c r="A61" s="636"/>
      <c r="B61" s="637" t="s">
        <v>420</v>
      </c>
      <c r="C61" s="639" t="str">
        <f>IF(D36="","",D36)</f>
        <v/>
      </c>
      <c r="D61" s="638"/>
      <c r="E61" s="638"/>
      <c r="F61" s="638" t="str">
        <f>IF(G36="","",G36)</f>
        <v/>
      </c>
      <c r="G61" s="638"/>
      <c r="H61" s="638"/>
      <c r="I61" s="638" t="str">
        <f>IF(J36="","",J36)</f>
        <v/>
      </c>
      <c r="J61" s="638"/>
      <c r="K61" s="638"/>
      <c r="L61" s="638" t="str">
        <f>IF(M36="","",M36)</f>
        <v/>
      </c>
      <c r="M61" s="638"/>
      <c r="N61" s="638"/>
      <c r="O61" s="661" t="str">
        <f>IF(P36="","",P36)</f>
        <v/>
      </c>
      <c r="P61" s="668"/>
      <c r="Q61" s="638"/>
      <c r="R61" s="639" t="str">
        <f>IF(S36="","",S36)</f>
        <v/>
      </c>
      <c r="S61" s="638"/>
      <c r="T61" s="638"/>
      <c r="U61" s="638" t="str">
        <f>IF(V36="","",V36)</f>
        <v/>
      </c>
      <c r="V61" s="638"/>
      <c r="W61" s="638"/>
      <c r="X61" s="638" t="str">
        <f>IF(Y36="","",Y36)</f>
        <v/>
      </c>
      <c r="Y61" s="638"/>
      <c r="Z61" s="638"/>
      <c r="AA61" s="638" t="str">
        <f>IF(AB36="","",AB36)</f>
        <v/>
      </c>
      <c r="AB61" s="638"/>
      <c r="AC61" s="638"/>
      <c r="AD61" s="661" t="str">
        <f>IF(AE36="","",AE36)</f>
        <v/>
      </c>
      <c r="AE61" s="668"/>
      <c r="AF61" s="638"/>
      <c r="AG61" s="639" t="str">
        <f>IF(AH36="","",AH36)</f>
        <v/>
      </c>
      <c r="AH61" s="638"/>
      <c r="AI61" s="638"/>
      <c r="AJ61" s="638" t="str">
        <f>IF(AK36="","",AK36)</f>
        <v/>
      </c>
      <c r="AK61" s="638"/>
      <c r="AL61" s="638"/>
      <c r="AM61" s="638" t="str">
        <f>IF(AN36="","",AN36)</f>
        <v/>
      </c>
      <c r="AN61" s="638"/>
      <c r="AO61" s="638"/>
      <c r="AP61" s="638" t="str">
        <f>IF(AQ36="","",AQ36)</f>
        <v/>
      </c>
      <c r="AQ61" s="638"/>
      <c r="AR61" s="638"/>
      <c r="AS61" s="661" t="str">
        <f>IF(AT36="","",AT36)</f>
        <v/>
      </c>
      <c r="AT61" s="668"/>
      <c r="AU61" s="638"/>
      <c r="AV61" s="639" t="str">
        <f>IF(AW36="","",AW36)</f>
        <v/>
      </c>
      <c r="AW61" s="638"/>
      <c r="AX61" s="638"/>
      <c r="AY61" s="638" t="str">
        <f>IF(AZ36="","",AZ36)</f>
        <v/>
      </c>
      <c r="AZ61" s="638"/>
      <c r="BA61" s="638"/>
      <c r="BB61" s="638" t="str">
        <f>IF(BC36="","",BC36)</f>
        <v/>
      </c>
      <c r="BC61" s="638"/>
      <c r="BD61" s="638"/>
      <c r="BE61" s="638" t="str">
        <f>IF(BF36="","",BF36)</f>
        <v/>
      </c>
      <c r="BF61" s="638"/>
      <c r="BG61" s="638"/>
      <c r="BH61" s="661" t="str">
        <f>IF(BI36="","",BI36)</f>
        <v/>
      </c>
      <c r="BI61" s="668"/>
      <c r="BJ61" s="638"/>
      <c r="BK61" s="639" t="str">
        <f>IF(BL36="","",BL36)</f>
        <v/>
      </c>
      <c r="BL61" s="638"/>
      <c r="BM61" s="638"/>
      <c r="BN61" s="638" t="str">
        <f>IF(BO36="","",BO36)</f>
        <v/>
      </c>
      <c r="BO61" s="638"/>
      <c r="BP61" s="638"/>
      <c r="BQ61" s="638" t="str">
        <f>IF(BR36="","",BR36)</f>
        <v/>
      </c>
      <c r="BR61" s="638"/>
      <c r="BS61" s="638"/>
      <c r="BT61" s="638" t="str">
        <f>IF(BU36="","",BU36)</f>
        <v/>
      </c>
      <c r="BU61" s="638"/>
      <c r="BV61" s="638"/>
      <c r="BW61" s="661" t="str">
        <f>IF(BX36="","",BX36)</f>
        <v/>
      </c>
      <c r="BX61" s="668"/>
      <c r="BY61" s="638"/>
      <c r="BZ61" s="639" t="str">
        <f>IF(CA36="","",CA36)</f>
        <v/>
      </c>
      <c r="CA61" s="638"/>
      <c r="CB61" s="638"/>
      <c r="CC61" s="638" t="str">
        <f>IF(CD36="","",CD36)</f>
        <v/>
      </c>
      <c r="CD61" s="638"/>
      <c r="CE61" s="638"/>
      <c r="CF61" s="638" t="str">
        <f>IF(CG36="","",CG36)</f>
        <v/>
      </c>
      <c r="CG61" s="638"/>
      <c r="CH61" s="638"/>
      <c r="CI61" s="638" t="str">
        <f>IF(CJ36="","",CJ36)</f>
        <v/>
      </c>
      <c r="CJ61" s="638"/>
      <c r="CK61" s="638"/>
      <c r="CL61" s="661" t="str">
        <f>IF(CM36="","",CM36)</f>
        <v/>
      </c>
      <c r="CM61" s="668"/>
      <c r="CN61" s="638"/>
      <c r="CO61" s="639" t="str">
        <f>IF(CP36="","",CP36)</f>
        <v/>
      </c>
      <c r="CP61" s="638"/>
      <c r="CQ61" s="638"/>
      <c r="CR61" s="638" t="str">
        <f>IF(CS36="","",CS36)</f>
        <v/>
      </c>
      <c r="CS61" s="638"/>
      <c r="CT61" s="638"/>
      <c r="CU61" s="638" t="str">
        <f>IF(CV36="","",CV36)</f>
        <v/>
      </c>
      <c r="CV61" s="638"/>
      <c r="CW61" s="638"/>
      <c r="CX61" s="638" t="str">
        <f>IF(CY36="","",CY36)</f>
        <v/>
      </c>
      <c r="CY61" s="638"/>
      <c r="CZ61" s="638"/>
      <c r="DA61" s="661" t="str">
        <f>IF(DB36="","",DB36)</f>
        <v/>
      </c>
      <c r="DB61" s="573" t="str">
        <f t="shared" si="112"/>
        <v/>
      </c>
      <c r="DC61" s="573"/>
      <c r="DD61" s="10"/>
      <c r="DE61" s="10"/>
      <c r="DF61" s="10"/>
      <c r="DG61" s="10"/>
      <c r="DH61" s="10"/>
    </row>
    <row r="62" spans="1:112" s="10" customFormat="1" ht="13.9" customHeight="1">
      <c r="A62" s="632"/>
      <c r="B62" s="51" t="s">
        <v>31</v>
      </c>
      <c r="C62" s="604"/>
      <c r="D62" s="605"/>
      <c r="E62" s="605"/>
      <c r="F62" s="606"/>
      <c r="G62" s="607"/>
      <c r="H62" s="607"/>
      <c r="I62" s="606"/>
      <c r="J62" s="607"/>
      <c r="K62" s="607"/>
      <c r="L62" s="606"/>
      <c r="M62" s="608"/>
      <c r="N62" s="608"/>
      <c r="O62" s="611"/>
      <c r="P62" s="605"/>
      <c r="Q62" s="609"/>
      <c r="R62" s="604"/>
      <c r="S62" s="605"/>
      <c r="T62" s="605"/>
      <c r="U62" s="606"/>
      <c r="V62" s="607"/>
      <c r="W62" s="607"/>
      <c r="X62" s="606"/>
      <c r="Y62" s="607"/>
      <c r="Z62" s="607"/>
      <c r="AA62" s="606"/>
      <c r="AB62" s="608"/>
      <c r="AC62" s="607"/>
      <c r="AD62" s="611"/>
      <c r="AE62" s="605"/>
      <c r="AF62" s="610"/>
      <c r="AG62" s="604"/>
      <c r="AH62" s="605"/>
      <c r="AI62" s="605"/>
      <c r="AJ62" s="606"/>
      <c r="AK62" s="607"/>
      <c r="AL62" s="607"/>
      <c r="AM62" s="606"/>
      <c r="AN62" s="607"/>
      <c r="AO62" s="607"/>
      <c r="AP62" s="606"/>
      <c r="AQ62" s="607"/>
      <c r="AR62" s="607"/>
      <c r="AS62" s="611"/>
      <c r="AT62" s="605"/>
      <c r="AU62" s="610"/>
      <c r="AV62" s="604"/>
      <c r="AW62" s="605"/>
      <c r="AX62" s="605"/>
      <c r="AY62" s="606"/>
      <c r="AZ62" s="607"/>
      <c r="BA62" s="607"/>
      <c r="BB62" s="606"/>
      <c r="BC62" s="607"/>
      <c r="BD62" s="607"/>
      <c r="BE62" s="606"/>
      <c r="BF62" s="608"/>
      <c r="BG62" s="608"/>
      <c r="BH62" s="611"/>
      <c r="BI62" s="605"/>
      <c r="BJ62" s="609"/>
      <c r="BK62" s="604"/>
      <c r="BL62" s="605"/>
      <c r="BM62" s="605"/>
      <c r="BN62" s="606"/>
      <c r="BO62" s="607"/>
      <c r="BP62" s="607"/>
      <c r="BQ62" s="606"/>
      <c r="BR62" s="607"/>
      <c r="BS62" s="607"/>
      <c r="BT62" s="606"/>
      <c r="BU62" s="608"/>
      <c r="BV62" s="607"/>
      <c r="BW62" s="611"/>
      <c r="BX62" s="605"/>
      <c r="BY62" s="610"/>
      <c r="BZ62" s="604"/>
      <c r="CA62" s="605"/>
      <c r="CB62" s="605"/>
      <c r="CC62" s="606"/>
      <c r="CD62" s="607"/>
      <c r="CE62" s="607"/>
      <c r="CF62" s="606"/>
      <c r="CG62" s="607"/>
      <c r="CH62" s="607"/>
      <c r="CI62" s="606"/>
      <c r="CJ62" s="607"/>
      <c r="CK62" s="607"/>
      <c r="CL62" s="611"/>
      <c r="CM62" s="605"/>
      <c r="CN62" s="610"/>
      <c r="CO62" s="604"/>
      <c r="CP62" s="605"/>
      <c r="CQ62" s="605"/>
      <c r="CR62" s="606"/>
      <c r="CS62" s="607"/>
      <c r="CT62" s="607"/>
      <c r="CU62" s="606"/>
      <c r="CV62" s="607"/>
      <c r="CW62" s="607"/>
      <c r="CX62" s="606"/>
      <c r="CY62" s="607"/>
      <c r="CZ62" s="607"/>
      <c r="DA62" s="611"/>
      <c r="DD62" s="3"/>
      <c r="DE62" s="3"/>
      <c r="DF62" s="3"/>
      <c r="DG62" s="3"/>
      <c r="DH62" s="3"/>
    </row>
    <row r="63" spans="1:112" s="10" customFormat="1" ht="13.9" customHeight="1" thickBot="1">
      <c r="A63" s="632"/>
      <c r="B63" s="51" t="s">
        <v>390</v>
      </c>
      <c r="C63" s="595"/>
      <c r="D63" s="596"/>
      <c r="E63" s="596"/>
      <c r="F63" s="597"/>
      <c r="G63" s="598"/>
      <c r="H63" s="598"/>
      <c r="I63" s="597"/>
      <c r="J63" s="598"/>
      <c r="K63" s="598"/>
      <c r="L63" s="597"/>
      <c r="M63" s="599"/>
      <c r="N63" s="599"/>
      <c r="O63" s="602"/>
      <c r="P63" s="596"/>
      <c r="Q63" s="600"/>
      <c r="R63" s="595"/>
      <c r="S63" s="596"/>
      <c r="T63" s="596"/>
      <c r="U63" s="597"/>
      <c r="V63" s="598"/>
      <c r="W63" s="598"/>
      <c r="X63" s="597"/>
      <c r="Y63" s="598"/>
      <c r="Z63" s="598"/>
      <c r="AA63" s="597"/>
      <c r="AB63" s="599"/>
      <c r="AC63" s="598"/>
      <c r="AD63" s="602"/>
      <c r="AE63" s="596"/>
      <c r="AF63" s="601"/>
      <c r="AG63" s="595"/>
      <c r="AH63" s="596"/>
      <c r="AI63" s="596"/>
      <c r="AJ63" s="597"/>
      <c r="AK63" s="598"/>
      <c r="AL63" s="598"/>
      <c r="AM63" s="597"/>
      <c r="AN63" s="598"/>
      <c r="AO63" s="598"/>
      <c r="AP63" s="597"/>
      <c r="AQ63" s="598"/>
      <c r="AR63" s="598"/>
      <c r="AS63" s="602"/>
      <c r="AT63" s="596"/>
      <c r="AU63" s="601"/>
      <c r="AV63" s="595"/>
      <c r="AW63" s="596"/>
      <c r="AX63" s="596"/>
      <c r="AY63" s="597"/>
      <c r="AZ63" s="598"/>
      <c r="BA63" s="598"/>
      <c r="BB63" s="597"/>
      <c r="BC63" s="598"/>
      <c r="BD63" s="598"/>
      <c r="BE63" s="597"/>
      <c r="BF63" s="599"/>
      <c r="BG63" s="599"/>
      <c r="BH63" s="602"/>
      <c r="BI63" s="596"/>
      <c r="BJ63" s="600"/>
      <c r="BK63" s="595"/>
      <c r="BL63" s="596"/>
      <c r="BM63" s="596"/>
      <c r="BN63" s="597"/>
      <c r="BO63" s="598"/>
      <c r="BP63" s="598"/>
      <c r="BQ63" s="597"/>
      <c r="BR63" s="598"/>
      <c r="BS63" s="598"/>
      <c r="BT63" s="597"/>
      <c r="BU63" s="599"/>
      <c r="BV63" s="598"/>
      <c r="BW63" s="602"/>
      <c r="BX63" s="596"/>
      <c r="BY63" s="601"/>
      <c r="BZ63" s="595"/>
      <c r="CA63" s="596"/>
      <c r="CB63" s="596"/>
      <c r="CC63" s="597"/>
      <c r="CD63" s="598"/>
      <c r="CE63" s="598"/>
      <c r="CF63" s="597"/>
      <c r="CG63" s="598"/>
      <c r="CH63" s="598"/>
      <c r="CI63" s="597"/>
      <c r="CJ63" s="598"/>
      <c r="CK63" s="598"/>
      <c r="CL63" s="602"/>
      <c r="CM63" s="596"/>
      <c r="CN63" s="601"/>
      <c r="CO63" s="595"/>
      <c r="CP63" s="596"/>
      <c r="CQ63" s="596"/>
      <c r="CR63" s="597"/>
      <c r="CS63" s="598"/>
      <c r="CT63" s="598"/>
      <c r="CU63" s="597"/>
      <c r="CV63" s="598"/>
      <c r="CW63" s="598"/>
      <c r="CX63" s="597"/>
      <c r="CY63" s="598"/>
      <c r="CZ63" s="598"/>
      <c r="DA63" s="602"/>
      <c r="DD63" s="3"/>
      <c r="DE63" s="3"/>
      <c r="DF63" s="3"/>
      <c r="DG63" s="3"/>
      <c r="DH63" s="3"/>
    </row>
    <row r="64" spans="1:112" s="10" customFormat="1" ht="13.9" customHeight="1" thickBot="1">
      <c r="A64" s="632"/>
      <c r="B64" s="51"/>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D64" s="3"/>
      <c r="DE64" s="3"/>
      <c r="DF64" s="3"/>
      <c r="DG64" s="3"/>
      <c r="DH64" s="3"/>
    </row>
    <row r="65" spans="1:112" s="10" customFormat="1" ht="13.9" customHeight="1">
      <c r="A65" s="632"/>
      <c r="B65" s="54" t="s">
        <v>32</v>
      </c>
      <c r="C65" s="55">
        <f>COUNTIF(C58:C61,"=Met")</f>
        <v>0</v>
      </c>
      <c r="D65" s="56"/>
      <c r="E65" s="56"/>
      <c r="F65" s="56">
        <f>COUNTIF(F58:F61,"=Met")</f>
        <v>0</v>
      </c>
      <c r="G65" s="56"/>
      <c r="H65" s="56"/>
      <c r="I65" s="173">
        <f>COUNTIF(I58:I61,"=Met")</f>
        <v>0</v>
      </c>
      <c r="J65" s="56"/>
      <c r="K65" s="56"/>
      <c r="L65" s="56">
        <f>COUNTIF(L58:L61,"=Met")</f>
        <v>0</v>
      </c>
      <c r="M65" s="56"/>
      <c r="N65" s="56"/>
      <c r="O65" s="173">
        <f>COUNTIF(O58:O61,"=Met")</f>
        <v>0</v>
      </c>
      <c r="P65" s="56"/>
      <c r="Q65" s="57"/>
      <c r="R65" s="173">
        <f>COUNTIF(R58:R61,"=Met")</f>
        <v>0</v>
      </c>
      <c r="S65" s="56"/>
      <c r="T65" s="56"/>
      <c r="U65" s="173">
        <f>COUNTIF(U58:U61,"=Met")</f>
        <v>0</v>
      </c>
      <c r="V65" s="56"/>
      <c r="W65" s="56"/>
      <c r="X65" s="56">
        <f>COUNTIF(X58:X61,"=Met")</f>
        <v>0</v>
      </c>
      <c r="Y65" s="56"/>
      <c r="Z65" s="56"/>
      <c r="AA65" s="173">
        <f>COUNTIF(AA58:AA61,"=Met")</f>
        <v>0</v>
      </c>
      <c r="AB65" s="56"/>
      <c r="AC65" s="56"/>
      <c r="AD65" s="56">
        <f>COUNTIF(AD58:AD61,"=Met")</f>
        <v>0</v>
      </c>
      <c r="AE65" s="56"/>
      <c r="AF65" s="169"/>
      <c r="AG65" s="55">
        <f>COUNTIF(AG58:AG61,"=Met")</f>
        <v>0</v>
      </c>
      <c r="AH65" s="56"/>
      <c r="AI65" s="56"/>
      <c r="AJ65" s="56">
        <f>COUNTIF(AJ58:AJ61,"=Met")</f>
        <v>0</v>
      </c>
      <c r="AK65" s="56"/>
      <c r="AL65" s="56"/>
      <c r="AM65" s="173">
        <f>COUNTIF(AM58:AM61,"=Met")</f>
        <v>0</v>
      </c>
      <c r="AN65" s="56"/>
      <c r="AO65" s="56"/>
      <c r="AP65" s="56">
        <f>COUNTIF(AP58:AP61,"=Met")</f>
        <v>0</v>
      </c>
      <c r="AQ65" s="56"/>
      <c r="AR65" s="56"/>
      <c r="AS65" s="173">
        <f>COUNTIF(AS58:AS61,"=Met")</f>
        <v>0</v>
      </c>
      <c r="AT65" s="56"/>
      <c r="AU65" s="57"/>
      <c r="AV65" s="55">
        <f>COUNTIF(AV58:AV61,"=Met")</f>
        <v>0</v>
      </c>
      <c r="AW65" s="56"/>
      <c r="AX65" s="56"/>
      <c r="AY65" s="56">
        <f>COUNTIF(AY58:AY61,"=Met")</f>
        <v>0</v>
      </c>
      <c r="AZ65" s="56"/>
      <c r="BA65" s="56"/>
      <c r="BB65" s="173">
        <f>COUNTIF(BB58:BB61,"=Met")</f>
        <v>0</v>
      </c>
      <c r="BC65" s="56"/>
      <c r="BD65" s="56"/>
      <c r="BE65" s="56">
        <f>COUNTIF(BE58:BE61,"=Met")</f>
        <v>0</v>
      </c>
      <c r="BF65" s="56"/>
      <c r="BG65" s="56"/>
      <c r="BH65" s="173">
        <f>COUNTIF(BH58:BH61,"=Met")</f>
        <v>0</v>
      </c>
      <c r="BI65" s="56"/>
      <c r="BJ65" s="57"/>
      <c r="BK65" s="173">
        <f>COUNTIF(BK58:BK61,"=Met")</f>
        <v>0</v>
      </c>
      <c r="BL65" s="56"/>
      <c r="BM65" s="56"/>
      <c r="BN65" s="173">
        <f>COUNTIF(BN58:BN61,"=Met")</f>
        <v>0</v>
      </c>
      <c r="BO65" s="56"/>
      <c r="BP65" s="56"/>
      <c r="BQ65" s="56">
        <f>COUNTIF(BQ58:BQ61,"=Met")</f>
        <v>0</v>
      </c>
      <c r="BR65" s="56"/>
      <c r="BS65" s="56"/>
      <c r="BT65" s="173">
        <f>COUNTIF(BT58:BT61,"=Met")</f>
        <v>0</v>
      </c>
      <c r="BU65" s="56"/>
      <c r="BV65" s="56"/>
      <c r="BW65" s="56">
        <f>COUNTIF(BW58:BW61,"=Met")</f>
        <v>0</v>
      </c>
      <c r="BX65" s="56"/>
      <c r="BY65" s="169"/>
      <c r="BZ65" s="55">
        <f>COUNTIF(BZ58:BZ61,"=Met")</f>
        <v>0</v>
      </c>
      <c r="CA65" s="56"/>
      <c r="CB65" s="56"/>
      <c r="CC65" s="56">
        <f>COUNTIF(CC58:CC61,"=Met")</f>
        <v>0</v>
      </c>
      <c r="CD65" s="56"/>
      <c r="CE65" s="56"/>
      <c r="CF65" s="173">
        <f>COUNTIF(CF58:CF61,"=Met")</f>
        <v>0</v>
      </c>
      <c r="CG65" s="56"/>
      <c r="CH65" s="56"/>
      <c r="CI65" s="56">
        <f>COUNTIF(CI58:CI61,"=Met")</f>
        <v>0</v>
      </c>
      <c r="CJ65" s="56"/>
      <c r="CK65" s="56"/>
      <c r="CL65" s="173">
        <f>COUNTIF(CL58:CL61,"=Met")</f>
        <v>0</v>
      </c>
      <c r="CM65" s="56"/>
      <c r="CN65" s="57"/>
      <c r="CO65" s="173">
        <f>COUNTIF(CO58:CO61,"=Met")</f>
        <v>0</v>
      </c>
      <c r="CP65" s="56"/>
      <c r="CQ65" s="56"/>
      <c r="CR65" s="173">
        <f>COUNTIF(CR58:CR61,"=Met")</f>
        <v>0</v>
      </c>
      <c r="CS65" s="56"/>
      <c r="CT65" s="56"/>
      <c r="CU65" s="56">
        <f>COUNTIF(CU58:CU61,"=Met")</f>
        <v>0</v>
      </c>
      <c r="CV65" s="56"/>
      <c r="CW65" s="56"/>
      <c r="CX65" s="173">
        <f>COUNTIF(CX58:CX61,"=Met")</f>
        <v>0</v>
      </c>
      <c r="CY65" s="56"/>
      <c r="CZ65" s="56"/>
      <c r="DA65" s="57">
        <f>COUNTIF(DA58:DA61,"=Met")</f>
        <v>0</v>
      </c>
      <c r="DB65" s="58"/>
      <c r="DC65" s="59"/>
      <c r="DD65" s="3"/>
      <c r="DE65" s="3"/>
      <c r="DF65" s="3"/>
      <c r="DG65" s="3"/>
      <c r="DH65" s="3"/>
    </row>
    <row r="66" spans="1:112" s="10" customFormat="1" ht="13.9" customHeight="1">
      <c r="A66" s="632"/>
      <c r="B66" s="54" t="s">
        <v>33</v>
      </c>
      <c r="C66" s="60">
        <f t="shared" ref="C66:DA66" si="113">IF(SUM(C65,C67)=0,0,C65/SUM(C65,C67))</f>
        <v>0</v>
      </c>
      <c r="D66" s="61"/>
      <c r="E66" s="61"/>
      <c r="F66" s="61">
        <f t="shared" si="113"/>
        <v>0</v>
      </c>
      <c r="G66" s="61"/>
      <c r="H66" s="61"/>
      <c r="I66" s="174">
        <f t="shared" si="113"/>
        <v>0</v>
      </c>
      <c r="J66" s="61"/>
      <c r="K66" s="61"/>
      <c r="L66" s="61">
        <f t="shared" si="113"/>
        <v>0</v>
      </c>
      <c r="M66" s="61"/>
      <c r="N66" s="61"/>
      <c r="O66" s="174">
        <f t="shared" si="113"/>
        <v>0</v>
      </c>
      <c r="P66" s="61"/>
      <c r="Q66" s="62"/>
      <c r="R66" s="174">
        <f t="shared" si="113"/>
        <v>0</v>
      </c>
      <c r="S66" s="61"/>
      <c r="T66" s="61"/>
      <c r="U66" s="174">
        <f t="shared" si="113"/>
        <v>0</v>
      </c>
      <c r="V66" s="61"/>
      <c r="W66" s="61"/>
      <c r="X66" s="61">
        <f t="shared" si="113"/>
        <v>0</v>
      </c>
      <c r="Y66" s="61"/>
      <c r="Z66" s="61"/>
      <c r="AA66" s="174">
        <f t="shared" si="113"/>
        <v>0</v>
      </c>
      <c r="AB66" s="61"/>
      <c r="AC66" s="61"/>
      <c r="AD66" s="61">
        <f t="shared" si="113"/>
        <v>0</v>
      </c>
      <c r="AE66" s="61"/>
      <c r="AF66" s="170"/>
      <c r="AG66" s="60">
        <f t="shared" si="113"/>
        <v>0</v>
      </c>
      <c r="AH66" s="61"/>
      <c r="AI66" s="61"/>
      <c r="AJ66" s="61">
        <f t="shared" si="113"/>
        <v>0</v>
      </c>
      <c r="AK66" s="61"/>
      <c r="AL66" s="61"/>
      <c r="AM66" s="174">
        <f t="shared" si="113"/>
        <v>0</v>
      </c>
      <c r="AN66" s="61"/>
      <c r="AO66" s="61"/>
      <c r="AP66" s="61">
        <f t="shared" si="113"/>
        <v>0</v>
      </c>
      <c r="AQ66" s="61"/>
      <c r="AR66" s="61"/>
      <c r="AS66" s="174">
        <f t="shared" si="113"/>
        <v>0</v>
      </c>
      <c r="AT66" s="61"/>
      <c r="AU66" s="62"/>
      <c r="AV66" s="60">
        <f t="shared" ref="AV66" si="114">IF(SUM(AV65,AV67)=0,0,AV65/SUM(AV65,AV67))</f>
        <v>0</v>
      </c>
      <c r="AW66" s="61"/>
      <c r="AX66" s="61"/>
      <c r="AY66" s="61">
        <f t="shared" ref="AY66" si="115">IF(SUM(AY65,AY67)=0,0,AY65/SUM(AY65,AY67))</f>
        <v>0</v>
      </c>
      <c r="AZ66" s="61"/>
      <c r="BA66" s="61"/>
      <c r="BB66" s="174">
        <f t="shared" ref="BB66" si="116">IF(SUM(BB65,BB67)=0,0,BB65/SUM(BB65,BB67))</f>
        <v>0</v>
      </c>
      <c r="BC66" s="61"/>
      <c r="BD66" s="61"/>
      <c r="BE66" s="61">
        <f t="shared" ref="BE66" si="117">IF(SUM(BE65,BE67)=0,0,BE65/SUM(BE65,BE67))</f>
        <v>0</v>
      </c>
      <c r="BF66" s="61"/>
      <c r="BG66" s="61"/>
      <c r="BH66" s="174">
        <f t="shared" ref="BH66" si="118">IF(SUM(BH65,BH67)=0,0,BH65/SUM(BH65,BH67))</f>
        <v>0</v>
      </c>
      <c r="BI66" s="61"/>
      <c r="BJ66" s="62"/>
      <c r="BK66" s="174">
        <f t="shared" ref="BK66" si="119">IF(SUM(BK65,BK67)=0,0,BK65/SUM(BK65,BK67))</f>
        <v>0</v>
      </c>
      <c r="BL66" s="61"/>
      <c r="BM66" s="61"/>
      <c r="BN66" s="174">
        <f t="shared" ref="BN66" si="120">IF(SUM(BN65,BN67)=0,0,BN65/SUM(BN65,BN67))</f>
        <v>0</v>
      </c>
      <c r="BO66" s="61"/>
      <c r="BP66" s="61"/>
      <c r="BQ66" s="61">
        <f t="shared" ref="BQ66" si="121">IF(SUM(BQ65,BQ67)=0,0,BQ65/SUM(BQ65,BQ67))</f>
        <v>0</v>
      </c>
      <c r="BR66" s="61"/>
      <c r="BS66" s="61"/>
      <c r="BT66" s="174">
        <f t="shared" ref="BT66" si="122">IF(SUM(BT65,BT67)=0,0,BT65/SUM(BT65,BT67))</f>
        <v>0</v>
      </c>
      <c r="BU66" s="61"/>
      <c r="BV66" s="61"/>
      <c r="BW66" s="61">
        <f t="shared" ref="BW66" si="123">IF(SUM(BW65,BW67)=0,0,BW65/SUM(BW65,BW67))</f>
        <v>0</v>
      </c>
      <c r="BX66" s="61"/>
      <c r="BY66" s="170"/>
      <c r="BZ66" s="60">
        <f t="shared" ref="BZ66" si="124">IF(SUM(BZ65,BZ67)=0,0,BZ65/SUM(BZ65,BZ67))</f>
        <v>0</v>
      </c>
      <c r="CA66" s="61"/>
      <c r="CB66" s="61"/>
      <c r="CC66" s="61">
        <f t="shared" ref="CC66" si="125">IF(SUM(CC65,CC67)=0,0,CC65/SUM(CC65,CC67))</f>
        <v>0</v>
      </c>
      <c r="CD66" s="61"/>
      <c r="CE66" s="61"/>
      <c r="CF66" s="174">
        <f t="shared" ref="CF66" si="126">IF(SUM(CF65,CF67)=0,0,CF65/SUM(CF65,CF67))</f>
        <v>0</v>
      </c>
      <c r="CG66" s="61"/>
      <c r="CH66" s="61"/>
      <c r="CI66" s="61">
        <f t="shared" ref="CI66" si="127">IF(SUM(CI65,CI67)=0,0,CI65/SUM(CI65,CI67))</f>
        <v>0</v>
      </c>
      <c r="CJ66" s="61"/>
      <c r="CK66" s="61"/>
      <c r="CL66" s="174">
        <f t="shared" ref="CL66" si="128">IF(SUM(CL65,CL67)=0,0,CL65/SUM(CL65,CL67))</f>
        <v>0</v>
      </c>
      <c r="CM66" s="61"/>
      <c r="CN66" s="62"/>
      <c r="CO66" s="174">
        <f t="shared" si="113"/>
        <v>0</v>
      </c>
      <c r="CP66" s="61"/>
      <c r="CQ66" s="61"/>
      <c r="CR66" s="174">
        <f t="shared" si="113"/>
        <v>0</v>
      </c>
      <c r="CS66" s="61"/>
      <c r="CT66" s="61"/>
      <c r="CU66" s="61">
        <f t="shared" si="113"/>
        <v>0</v>
      </c>
      <c r="CV66" s="61"/>
      <c r="CW66" s="61"/>
      <c r="CX66" s="174">
        <f t="shared" si="113"/>
        <v>0</v>
      </c>
      <c r="CY66" s="61"/>
      <c r="CZ66" s="61"/>
      <c r="DA66" s="62">
        <f t="shared" si="113"/>
        <v>0</v>
      </c>
      <c r="DB66" s="58"/>
      <c r="DC66" s="59"/>
      <c r="DD66" s="3"/>
      <c r="DE66" s="3"/>
      <c r="DF66" s="3"/>
      <c r="DG66" s="3"/>
      <c r="DH66" s="3"/>
    </row>
    <row r="67" spans="1:112" s="10" customFormat="1" ht="13.9" customHeight="1">
      <c r="A67" s="632"/>
      <c r="B67" s="54" t="s">
        <v>34</v>
      </c>
      <c r="C67" s="63">
        <f>COUNTIF(C58:C61,"=Not Met")</f>
        <v>0</v>
      </c>
      <c r="D67" s="64"/>
      <c r="E67" s="64"/>
      <c r="F67" s="64">
        <f>COUNTIF(F58:F61,"=Not Met")</f>
        <v>0</v>
      </c>
      <c r="G67" s="64"/>
      <c r="H67" s="64"/>
      <c r="I67" s="175">
        <f>COUNTIF(I58:I61,"=Not Met")</f>
        <v>0</v>
      </c>
      <c r="J67" s="64"/>
      <c r="K67" s="64"/>
      <c r="L67" s="64">
        <f>COUNTIF(L58:L61,"=Not Met")</f>
        <v>0</v>
      </c>
      <c r="M67" s="64"/>
      <c r="N67" s="64"/>
      <c r="O67" s="175">
        <f>COUNTIF(O58:O61,"=Not Met")</f>
        <v>0</v>
      </c>
      <c r="P67" s="64"/>
      <c r="Q67" s="65"/>
      <c r="R67" s="175">
        <f>COUNTIF(R58:R61,"=Not Met")</f>
        <v>0</v>
      </c>
      <c r="S67" s="64"/>
      <c r="T67" s="64"/>
      <c r="U67" s="175">
        <f>COUNTIF(U58:U61,"=Not Met")</f>
        <v>0</v>
      </c>
      <c r="V67" s="64"/>
      <c r="W67" s="64"/>
      <c r="X67" s="64">
        <f>COUNTIF(X58:X61,"=Not Met")</f>
        <v>0</v>
      </c>
      <c r="Y67" s="64"/>
      <c r="Z67" s="64"/>
      <c r="AA67" s="175">
        <f>COUNTIF(AA58:AA61,"=Not Met")</f>
        <v>0</v>
      </c>
      <c r="AB67" s="64"/>
      <c r="AC67" s="64"/>
      <c r="AD67" s="64">
        <f>COUNTIF(AD58:AD61,"=Not Met")</f>
        <v>0</v>
      </c>
      <c r="AE67" s="64"/>
      <c r="AF67" s="171"/>
      <c r="AG67" s="63">
        <f>COUNTIF(AG58:AG61,"=Not Met")</f>
        <v>0</v>
      </c>
      <c r="AH67" s="64"/>
      <c r="AI67" s="64"/>
      <c r="AJ67" s="64">
        <f>COUNTIF(AJ58:AJ61,"=Not Met")</f>
        <v>0</v>
      </c>
      <c r="AK67" s="64"/>
      <c r="AL67" s="64"/>
      <c r="AM67" s="175">
        <f>COUNTIF(AM58:AM61,"=Not Met")</f>
        <v>0</v>
      </c>
      <c r="AN67" s="64"/>
      <c r="AO67" s="64"/>
      <c r="AP67" s="64">
        <f>COUNTIF(AP58:AP61,"=Not Met")</f>
        <v>0</v>
      </c>
      <c r="AQ67" s="64"/>
      <c r="AR67" s="64"/>
      <c r="AS67" s="175">
        <f>COUNTIF(AS58:AS61,"=Not Met")</f>
        <v>0</v>
      </c>
      <c r="AT67" s="64"/>
      <c r="AU67" s="65"/>
      <c r="AV67" s="63">
        <f>COUNTIF(AV58:AV61,"=Not Met")</f>
        <v>0</v>
      </c>
      <c r="AW67" s="64"/>
      <c r="AX67" s="64"/>
      <c r="AY67" s="64">
        <f>COUNTIF(AY58:AY61,"=Not Met")</f>
        <v>0</v>
      </c>
      <c r="AZ67" s="64"/>
      <c r="BA67" s="64"/>
      <c r="BB67" s="175">
        <f>COUNTIF(BB58:BB61,"=Not Met")</f>
        <v>0</v>
      </c>
      <c r="BC67" s="64"/>
      <c r="BD67" s="64"/>
      <c r="BE67" s="64">
        <f>COUNTIF(BE58:BE61,"=Not Met")</f>
        <v>0</v>
      </c>
      <c r="BF67" s="64"/>
      <c r="BG67" s="64"/>
      <c r="BH67" s="175">
        <f>COUNTIF(BH58:BH61,"=Not Met")</f>
        <v>0</v>
      </c>
      <c r="BI67" s="64"/>
      <c r="BJ67" s="65"/>
      <c r="BK67" s="175">
        <f>COUNTIF(BK58:BK61,"=Not Met")</f>
        <v>0</v>
      </c>
      <c r="BL67" s="64"/>
      <c r="BM67" s="64"/>
      <c r="BN67" s="175">
        <f>COUNTIF(BN58:BN61,"=Not Met")</f>
        <v>0</v>
      </c>
      <c r="BO67" s="64"/>
      <c r="BP67" s="64"/>
      <c r="BQ67" s="64">
        <f>COUNTIF(BQ58:BQ61,"=Not Met")</f>
        <v>0</v>
      </c>
      <c r="BR67" s="64"/>
      <c r="BS67" s="64"/>
      <c r="BT67" s="175">
        <f>COUNTIF(BT58:BT61,"=Not Met")</f>
        <v>0</v>
      </c>
      <c r="BU67" s="64"/>
      <c r="BV67" s="64"/>
      <c r="BW67" s="64">
        <f>COUNTIF(BW58:BW61,"=Not Met")</f>
        <v>0</v>
      </c>
      <c r="BX67" s="64"/>
      <c r="BY67" s="171"/>
      <c r="BZ67" s="63">
        <f>COUNTIF(BZ58:BZ61,"=Not Met")</f>
        <v>0</v>
      </c>
      <c r="CA67" s="64"/>
      <c r="CB67" s="64"/>
      <c r="CC67" s="64">
        <f>COUNTIF(CC58:CC61,"=Not Met")</f>
        <v>0</v>
      </c>
      <c r="CD67" s="64"/>
      <c r="CE67" s="64"/>
      <c r="CF67" s="175">
        <f>COUNTIF(CF58:CF61,"=Not Met")</f>
        <v>0</v>
      </c>
      <c r="CG67" s="64"/>
      <c r="CH67" s="64"/>
      <c r="CI67" s="64">
        <f>COUNTIF(CI58:CI61,"=Not Met")</f>
        <v>0</v>
      </c>
      <c r="CJ67" s="64"/>
      <c r="CK67" s="64"/>
      <c r="CL67" s="175">
        <f>COUNTIF(CL58:CL61,"=Not Met")</f>
        <v>0</v>
      </c>
      <c r="CM67" s="64"/>
      <c r="CN67" s="65"/>
      <c r="CO67" s="175">
        <f>COUNTIF(CO58:CO61,"=Not Met")</f>
        <v>0</v>
      </c>
      <c r="CP67" s="64"/>
      <c r="CQ67" s="64"/>
      <c r="CR67" s="175">
        <f>COUNTIF(CR58:CR61,"=Not Met")</f>
        <v>0</v>
      </c>
      <c r="CS67" s="64"/>
      <c r="CT67" s="64"/>
      <c r="CU67" s="64">
        <f>COUNTIF(CU58:CU61,"=Not Met")</f>
        <v>0</v>
      </c>
      <c r="CV67" s="64"/>
      <c r="CW67" s="64"/>
      <c r="CX67" s="175">
        <f>COUNTIF(CX58:CX61,"=Not Met")</f>
        <v>0</v>
      </c>
      <c r="CY67" s="64"/>
      <c r="CZ67" s="64"/>
      <c r="DA67" s="65">
        <f>COUNTIF(DA58:DA61,"=Not Met")</f>
        <v>0</v>
      </c>
      <c r="DB67" s="58"/>
      <c r="DC67" s="59"/>
      <c r="DD67" s="3"/>
      <c r="DE67" s="3"/>
      <c r="DF67" s="3"/>
      <c r="DG67" s="3"/>
      <c r="DH67" s="3"/>
    </row>
    <row r="68" spans="1:112" s="10" customFormat="1" ht="13.9" customHeight="1">
      <c r="A68" s="632"/>
      <c r="B68" s="54" t="s">
        <v>35</v>
      </c>
      <c r="C68" s="60">
        <f t="shared" ref="C68:DA68" si="129">IF(SUM(C65,C67)=0,0,C67/SUM(C65,C67))</f>
        <v>0</v>
      </c>
      <c r="D68" s="61"/>
      <c r="E68" s="61"/>
      <c r="F68" s="61">
        <f t="shared" si="129"/>
        <v>0</v>
      </c>
      <c r="G68" s="61"/>
      <c r="H68" s="61"/>
      <c r="I68" s="174">
        <f t="shared" si="129"/>
        <v>0</v>
      </c>
      <c r="J68" s="61"/>
      <c r="K68" s="61"/>
      <c r="L68" s="61">
        <f t="shared" si="129"/>
        <v>0</v>
      </c>
      <c r="M68" s="61"/>
      <c r="N68" s="61"/>
      <c r="O68" s="174">
        <f t="shared" si="129"/>
        <v>0</v>
      </c>
      <c r="P68" s="61"/>
      <c r="Q68" s="62"/>
      <c r="R68" s="174">
        <f t="shared" si="129"/>
        <v>0</v>
      </c>
      <c r="S68" s="61"/>
      <c r="T68" s="61"/>
      <c r="U68" s="174">
        <f t="shared" si="129"/>
        <v>0</v>
      </c>
      <c r="V68" s="61"/>
      <c r="W68" s="61"/>
      <c r="X68" s="61">
        <f t="shared" si="129"/>
        <v>0</v>
      </c>
      <c r="Y68" s="61"/>
      <c r="Z68" s="61"/>
      <c r="AA68" s="174">
        <f t="shared" si="129"/>
        <v>0</v>
      </c>
      <c r="AB68" s="61"/>
      <c r="AC68" s="61"/>
      <c r="AD68" s="61">
        <f t="shared" si="129"/>
        <v>0</v>
      </c>
      <c r="AE68" s="61"/>
      <c r="AF68" s="170"/>
      <c r="AG68" s="60">
        <f t="shared" si="129"/>
        <v>0</v>
      </c>
      <c r="AH68" s="61"/>
      <c r="AI68" s="61"/>
      <c r="AJ68" s="61">
        <f t="shared" si="129"/>
        <v>0</v>
      </c>
      <c r="AK68" s="61"/>
      <c r="AL68" s="61"/>
      <c r="AM68" s="174">
        <f t="shared" si="129"/>
        <v>0</v>
      </c>
      <c r="AN68" s="61"/>
      <c r="AO68" s="61"/>
      <c r="AP68" s="61">
        <f t="shared" si="129"/>
        <v>0</v>
      </c>
      <c r="AQ68" s="61"/>
      <c r="AR68" s="61"/>
      <c r="AS68" s="174">
        <f t="shared" si="129"/>
        <v>0</v>
      </c>
      <c r="AT68" s="61"/>
      <c r="AU68" s="62"/>
      <c r="AV68" s="60">
        <f t="shared" ref="AV68" si="130">IF(SUM(AV65,AV67)=0,0,AV67/SUM(AV65,AV67))</f>
        <v>0</v>
      </c>
      <c r="AW68" s="61"/>
      <c r="AX68" s="61"/>
      <c r="AY68" s="61">
        <f t="shared" ref="AY68" si="131">IF(SUM(AY65,AY67)=0,0,AY67/SUM(AY65,AY67))</f>
        <v>0</v>
      </c>
      <c r="AZ68" s="61"/>
      <c r="BA68" s="61"/>
      <c r="BB68" s="174">
        <f t="shared" ref="BB68" si="132">IF(SUM(BB65,BB67)=0,0,BB67/SUM(BB65,BB67))</f>
        <v>0</v>
      </c>
      <c r="BC68" s="61"/>
      <c r="BD68" s="61"/>
      <c r="BE68" s="61">
        <f t="shared" ref="BE68" si="133">IF(SUM(BE65,BE67)=0,0,BE67/SUM(BE65,BE67))</f>
        <v>0</v>
      </c>
      <c r="BF68" s="61"/>
      <c r="BG68" s="61"/>
      <c r="BH68" s="174">
        <f t="shared" ref="BH68" si="134">IF(SUM(BH65,BH67)=0,0,BH67/SUM(BH65,BH67))</f>
        <v>0</v>
      </c>
      <c r="BI68" s="61"/>
      <c r="BJ68" s="62"/>
      <c r="BK68" s="174">
        <f t="shared" ref="BK68" si="135">IF(SUM(BK65,BK67)=0,0,BK67/SUM(BK65,BK67))</f>
        <v>0</v>
      </c>
      <c r="BL68" s="61"/>
      <c r="BM68" s="61"/>
      <c r="BN68" s="174">
        <f t="shared" ref="BN68" si="136">IF(SUM(BN65,BN67)=0,0,BN67/SUM(BN65,BN67))</f>
        <v>0</v>
      </c>
      <c r="BO68" s="61"/>
      <c r="BP68" s="61"/>
      <c r="BQ68" s="61">
        <f t="shared" ref="BQ68" si="137">IF(SUM(BQ65,BQ67)=0,0,BQ67/SUM(BQ65,BQ67))</f>
        <v>0</v>
      </c>
      <c r="BR68" s="61"/>
      <c r="BS68" s="61"/>
      <c r="BT68" s="174">
        <f t="shared" ref="BT68" si="138">IF(SUM(BT65,BT67)=0,0,BT67/SUM(BT65,BT67))</f>
        <v>0</v>
      </c>
      <c r="BU68" s="61"/>
      <c r="BV68" s="61"/>
      <c r="BW68" s="61">
        <f t="shared" ref="BW68" si="139">IF(SUM(BW65,BW67)=0,0,BW67/SUM(BW65,BW67))</f>
        <v>0</v>
      </c>
      <c r="BX68" s="61"/>
      <c r="BY68" s="170"/>
      <c r="BZ68" s="60">
        <f t="shared" ref="BZ68" si="140">IF(SUM(BZ65,BZ67)=0,0,BZ67/SUM(BZ65,BZ67))</f>
        <v>0</v>
      </c>
      <c r="CA68" s="61"/>
      <c r="CB68" s="61"/>
      <c r="CC68" s="61">
        <f t="shared" ref="CC68" si="141">IF(SUM(CC65,CC67)=0,0,CC67/SUM(CC65,CC67))</f>
        <v>0</v>
      </c>
      <c r="CD68" s="61"/>
      <c r="CE68" s="61"/>
      <c r="CF68" s="174">
        <f t="shared" ref="CF68" si="142">IF(SUM(CF65,CF67)=0,0,CF67/SUM(CF65,CF67))</f>
        <v>0</v>
      </c>
      <c r="CG68" s="61"/>
      <c r="CH68" s="61"/>
      <c r="CI68" s="61">
        <f t="shared" ref="CI68" si="143">IF(SUM(CI65,CI67)=0,0,CI67/SUM(CI65,CI67))</f>
        <v>0</v>
      </c>
      <c r="CJ68" s="61"/>
      <c r="CK68" s="61"/>
      <c r="CL68" s="174">
        <f t="shared" ref="CL68" si="144">IF(SUM(CL65,CL67)=0,0,CL67/SUM(CL65,CL67))</f>
        <v>0</v>
      </c>
      <c r="CM68" s="61"/>
      <c r="CN68" s="62"/>
      <c r="CO68" s="174">
        <f t="shared" si="129"/>
        <v>0</v>
      </c>
      <c r="CP68" s="61"/>
      <c r="CQ68" s="61"/>
      <c r="CR68" s="174">
        <f t="shared" si="129"/>
        <v>0</v>
      </c>
      <c r="CS68" s="61"/>
      <c r="CT68" s="61"/>
      <c r="CU68" s="61">
        <f t="shared" si="129"/>
        <v>0</v>
      </c>
      <c r="CV68" s="61"/>
      <c r="CW68" s="61"/>
      <c r="CX68" s="174">
        <f t="shared" si="129"/>
        <v>0</v>
      </c>
      <c r="CY68" s="61"/>
      <c r="CZ68" s="61"/>
      <c r="DA68" s="62">
        <f t="shared" si="129"/>
        <v>0</v>
      </c>
      <c r="DB68" s="58"/>
      <c r="DC68" s="59"/>
      <c r="DD68" s="3"/>
      <c r="DE68" s="3"/>
      <c r="DF68" s="3"/>
      <c r="DG68" s="3"/>
      <c r="DH68" s="3"/>
    </row>
    <row r="69" spans="1:112" s="10" customFormat="1" ht="13.5" customHeight="1" thickBot="1">
      <c r="A69" s="632"/>
      <c r="B69" s="54" t="s">
        <v>36</v>
      </c>
      <c r="C69" s="66">
        <f>COUNTIF(C58:C61,"=N/A")</f>
        <v>0</v>
      </c>
      <c r="D69" s="67"/>
      <c r="E69" s="67"/>
      <c r="F69" s="67">
        <f>COUNTIF(F58:F61,"=N/A")</f>
        <v>0</v>
      </c>
      <c r="G69" s="67"/>
      <c r="H69" s="67"/>
      <c r="I69" s="176">
        <f>COUNTIF(I58:I61,"=N/A")</f>
        <v>0</v>
      </c>
      <c r="J69" s="67"/>
      <c r="K69" s="67"/>
      <c r="L69" s="67">
        <f>COUNTIF(L58:L61,"=N/A")</f>
        <v>0</v>
      </c>
      <c r="M69" s="67"/>
      <c r="N69" s="67"/>
      <c r="O69" s="176">
        <f>COUNTIF(O58:O61,"=N/A")</f>
        <v>0</v>
      </c>
      <c r="P69" s="67"/>
      <c r="Q69" s="68"/>
      <c r="R69" s="176">
        <f>COUNTIF(R58:R61,"=N/A")</f>
        <v>0</v>
      </c>
      <c r="S69" s="67"/>
      <c r="T69" s="67"/>
      <c r="U69" s="176">
        <f>COUNTIF(U58:U61,"=N/A")</f>
        <v>0</v>
      </c>
      <c r="V69" s="67"/>
      <c r="W69" s="67"/>
      <c r="X69" s="67">
        <f>COUNTIF(X58:X61,"=N/A")</f>
        <v>0</v>
      </c>
      <c r="Y69" s="67"/>
      <c r="Z69" s="67"/>
      <c r="AA69" s="176">
        <f>COUNTIF(AA58:AA61,"=N/A")</f>
        <v>0</v>
      </c>
      <c r="AB69" s="67"/>
      <c r="AC69" s="67"/>
      <c r="AD69" s="67">
        <f>COUNTIF(AD58:AD61,"=N/A")</f>
        <v>0</v>
      </c>
      <c r="AE69" s="67"/>
      <c r="AF69" s="172"/>
      <c r="AG69" s="66">
        <f>COUNTIF(AG58:AG61,"=N/A")</f>
        <v>0</v>
      </c>
      <c r="AH69" s="67"/>
      <c r="AI69" s="67"/>
      <c r="AJ69" s="67">
        <f>COUNTIF(AJ58:AJ61,"=N/A")</f>
        <v>0</v>
      </c>
      <c r="AK69" s="67"/>
      <c r="AL69" s="67"/>
      <c r="AM69" s="176">
        <f>COUNTIF(AM58:AM61,"=N/A")</f>
        <v>0</v>
      </c>
      <c r="AN69" s="67"/>
      <c r="AO69" s="67"/>
      <c r="AP69" s="67">
        <f>COUNTIF(AP58:AP61,"=N/A")</f>
        <v>0</v>
      </c>
      <c r="AQ69" s="67"/>
      <c r="AR69" s="67"/>
      <c r="AS69" s="176">
        <f>COUNTIF(AS58:AS61,"=N/A")</f>
        <v>0</v>
      </c>
      <c r="AT69" s="67"/>
      <c r="AU69" s="68"/>
      <c r="AV69" s="66">
        <f>COUNTIF(AV58:AV61,"=N/A")</f>
        <v>0</v>
      </c>
      <c r="AW69" s="67"/>
      <c r="AX69" s="67"/>
      <c r="AY69" s="67">
        <f>COUNTIF(AY58:AY61,"=N/A")</f>
        <v>0</v>
      </c>
      <c r="AZ69" s="67"/>
      <c r="BA69" s="67"/>
      <c r="BB69" s="176">
        <f>COUNTIF(BB58:BB61,"=N/A")</f>
        <v>0</v>
      </c>
      <c r="BC69" s="67"/>
      <c r="BD69" s="67"/>
      <c r="BE69" s="67">
        <f>COUNTIF(BE58:BE61,"=N/A")</f>
        <v>0</v>
      </c>
      <c r="BF69" s="67"/>
      <c r="BG69" s="67"/>
      <c r="BH69" s="176">
        <f>COUNTIF(BH58:BH61,"=N/A")</f>
        <v>0</v>
      </c>
      <c r="BI69" s="67"/>
      <c r="BJ69" s="68"/>
      <c r="BK69" s="176">
        <f>COUNTIF(BK58:BK61,"=N/A")</f>
        <v>0</v>
      </c>
      <c r="BL69" s="67"/>
      <c r="BM69" s="67"/>
      <c r="BN69" s="176">
        <f>COUNTIF(BN58:BN61,"=N/A")</f>
        <v>0</v>
      </c>
      <c r="BO69" s="67"/>
      <c r="BP69" s="67"/>
      <c r="BQ69" s="67">
        <f>COUNTIF(BQ58:BQ61,"=N/A")</f>
        <v>0</v>
      </c>
      <c r="BR69" s="67"/>
      <c r="BS69" s="67"/>
      <c r="BT69" s="176">
        <f>COUNTIF(BT58:BT61,"=N/A")</f>
        <v>0</v>
      </c>
      <c r="BU69" s="67"/>
      <c r="BV69" s="67"/>
      <c r="BW69" s="67">
        <f>COUNTIF(BW58:BW61,"=N/A")</f>
        <v>0</v>
      </c>
      <c r="BX69" s="67"/>
      <c r="BY69" s="172"/>
      <c r="BZ69" s="66">
        <f>COUNTIF(BZ58:BZ61,"=N/A")</f>
        <v>0</v>
      </c>
      <c r="CA69" s="67"/>
      <c r="CB69" s="67"/>
      <c r="CC69" s="67">
        <f>COUNTIF(CC58:CC61,"=N/A")</f>
        <v>0</v>
      </c>
      <c r="CD69" s="67"/>
      <c r="CE69" s="67"/>
      <c r="CF69" s="176">
        <f>COUNTIF(CF58:CF61,"=N/A")</f>
        <v>0</v>
      </c>
      <c r="CG69" s="67"/>
      <c r="CH69" s="67"/>
      <c r="CI69" s="67">
        <f>COUNTIF(CI58:CI61,"=N/A")</f>
        <v>0</v>
      </c>
      <c r="CJ69" s="67"/>
      <c r="CK69" s="67"/>
      <c r="CL69" s="176">
        <f>COUNTIF(CL58:CL61,"=N/A")</f>
        <v>0</v>
      </c>
      <c r="CM69" s="67"/>
      <c r="CN69" s="68"/>
      <c r="CO69" s="176">
        <f>COUNTIF(CO58:CO61,"=N/A")</f>
        <v>0</v>
      </c>
      <c r="CP69" s="67"/>
      <c r="CQ69" s="67"/>
      <c r="CR69" s="176">
        <f>COUNTIF(CR58:CR61,"=N/A")</f>
        <v>0</v>
      </c>
      <c r="CS69" s="67"/>
      <c r="CT69" s="67"/>
      <c r="CU69" s="67">
        <f>COUNTIF(CU58:CU61,"=N/A")</f>
        <v>0</v>
      </c>
      <c r="CV69" s="67"/>
      <c r="CW69" s="67"/>
      <c r="CX69" s="176">
        <f>COUNTIF(CX58:CX61,"=N/A")</f>
        <v>0</v>
      </c>
      <c r="CY69" s="67"/>
      <c r="CZ69" s="67"/>
      <c r="DA69" s="68">
        <f>COUNTIF(DA58:DA61,"=N/A")</f>
        <v>0</v>
      </c>
      <c r="DB69" s="69"/>
      <c r="DC69" s="70"/>
      <c r="DD69" s="3"/>
      <c r="DE69" s="3"/>
      <c r="DF69" s="3"/>
      <c r="DG69" s="3"/>
      <c r="DH69" s="3"/>
    </row>
    <row r="70" spans="1:112" s="10" customFormat="1" ht="13.9" customHeight="1">
      <c r="A70" s="632"/>
      <c r="B70" s="51"/>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D70" s="3"/>
      <c r="DE70" s="3"/>
      <c r="DF70" s="3"/>
      <c r="DG70" s="3"/>
      <c r="DH70" s="3"/>
    </row>
    <row r="71" spans="1:112" s="10" customFormat="1" ht="13.9" customHeight="1">
      <c r="A71" s="632"/>
      <c r="B71" s="51"/>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D71" s="3"/>
      <c r="DE71" s="3"/>
      <c r="DF71" s="3"/>
      <c r="DG71" s="3"/>
      <c r="DH71" s="3"/>
    </row>
    <row r="72" spans="1:112" hidden="1">
      <c r="A72" s="632" t="s">
        <v>411</v>
      </c>
      <c r="B72" s="476" t="s">
        <v>364</v>
      </c>
    </row>
    <row r="73" spans="1:112" hidden="1">
      <c r="B73" s="476" t="s">
        <v>365</v>
      </c>
    </row>
    <row r="74" spans="1:112" hidden="1">
      <c r="B74" s="476" t="s">
        <v>386</v>
      </c>
    </row>
    <row r="75" spans="1:112" hidden="1">
      <c r="B75" s="476" t="s">
        <v>366</v>
      </c>
    </row>
    <row r="76" spans="1:112" hidden="1"/>
    <row r="77" spans="1:112" hidden="1">
      <c r="A77" s="632" t="s">
        <v>412</v>
      </c>
      <c r="B77" s="643" t="s">
        <v>413</v>
      </c>
    </row>
    <row r="78" spans="1:112" hidden="1">
      <c r="B78" s="643" t="s">
        <v>414</v>
      </c>
    </row>
    <row r="79" spans="1:112" hidden="1">
      <c r="B79" s="643" t="s">
        <v>415</v>
      </c>
    </row>
    <row r="80" spans="1:112" hidden="1">
      <c r="B80" s="643" t="s">
        <v>416</v>
      </c>
    </row>
    <row r="81" spans="2:2" hidden="1">
      <c r="B81" s="643" t="s">
        <v>417</v>
      </c>
    </row>
    <row r="82" spans="2:2" hidden="1">
      <c r="B82" s="643" t="s">
        <v>421</v>
      </c>
    </row>
    <row r="83" spans="2:2" hidden="1">
      <c r="B83" s="487" t="s">
        <v>370</v>
      </c>
    </row>
    <row r="84" spans="2:2" hidden="1">
      <c r="B84" s="487" t="s">
        <v>371</v>
      </c>
    </row>
    <row r="85" spans="2:2" hidden="1">
      <c r="B85" s="487" t="s">
        <v>372</v>
      </c>
    </row>
    <row r="86" spans="2:2" hidden="1">
      <c r="B86" s="487" t="s">
        <v>373</v>
      </c>
    </row>
    <row r="87" spans="2:2" hidden="1">
      <c r="B87" s="487" t="s">
        <v>374</v>
      </c>
    </row>
    <row r="88" spans="2:2" hidden="1">
      <c r="B88" s="487" t="s">
        <v>375</v>
      </c>
    </row>
    <row r="89" spans="2:2" hidden="1">
      <c r="B89" s="487" t="s">
        <v>376</v>
      </c>
    </row>
  </sheetData>
  <sheetProtection sheet="1" objects="1" scenarios="1"/>
  <dataConsolidate/>
  <mergeCells count="9">
    <mergeCell ref="CO1:DA1"/>
    <mergeCell ref="B48:B55"/>
    <mergeCell ref="DD1:DH4"/>
    <mergeCell ref="C1:O1"/>
    <mergeCell ref="R1:AD1"/>
    <mergeCell ref="AG1:AS1"/>
    <mergeCell ref="AV1:BH1"/>
    <mergeCell ref="BK1:BW1"/>
    <mergeCell ref="BZ1:CL1"/>
  </mergeCells>
  <conditionalFormatting sqref="C14:AU22 C27:AU30 C32:AU37 C39:AU46 CO39:DA46 CO32:DA37 CO27:DA30 CO14:DA22">
    <cfRule type="cellIs" dxfId="219" priority="90" stopIfTrue="1" operator="equal">
      <formula>"N/A"</formula>
    </cfRule>
    <cfRule type="cellIs" dxfId="218" priority="113" stopIfTrue="1" operator="equal">
      <formula>"NO"</formula>
    </cfRule>
    <cfRule type="cellIs" dxfId="217" priority="114" stopIfTrue="1" operator="equal">
      <formula>"Unable to Determine"</formula>
    </cfRule>
  </conditionalFormatting>
  <conditionalFormatting sqref="C15:AU31 C33:AU37 C56:AU63 C39:AU47 CO39:DA47 CO56:DA63 CO33:DA37 CO15:DA31">
    <cfRule type="expression" dxfId="216" priority="112" stopIfTrue="1">
      <formula>AND(C$14&lt;&gt;"",C15="")</formula>
    </cfRule>
  </conditionalFormatting>
  <conditionalFormatting sqref="C15:AU16 CO15:DA16">
    <cfRule type="expression" dxfId="215" priority="111" stopIfTrue="1">
      <formula>C$14="NOT MET"</formula>
    </cfRule>
  </conditionalFormatting>
  <conditionalFormatting sqref="C19:AU21 CO19:DA21">
    <cfRule type="expression" dxfId="214" priority="110">
      <formula>C$18="No"</formula>
    </cfRule>
  </conditionalFormatting>
  <conditionalFormatting sqref="C33:AT35 CO33:DA35">
    <cfRule type="expression" dxfId="213" priority="109" stopIfTrue="1">
      <formula>D$30="Y"</formula>
    </cfRule>
  </conditionalFormatting>
  <conditionalFormatting sqref="C38:AU38 CO38:DA38">
    <cfRule type="cellIs" dxfId="212" priority="107" stopIfTrue="1" operator="equal">
      <formula>"Not Met"</formula>
    </cfRule>
    <cfRule type="cellIs" dxfId="211" priority="108" stopIfTrue="1" operator="equal">
      <formula>"N/A"</formula>
    </cfRule>
  </conditionalFormatting>
  <conditionalFormatting sqref="C47:AU55 CO47:DA55">
    <cfRule type="cellIs" dxfId="210" priority="105" stopIfTrue="1" operator="equal">
      <formula>"NO"</formula>
    </cfRule>
    <cfRule type="cellIs" dxfId="209" priority="106" stopIfTrue="1" operator="equal">
      <formula>"Unable to Determine"</formula>
    </cfRule>
  </conditionalFormatting>
  <conditionalFormatting sqref="C47:AU47 CO47:DA47">
    <cfRule type="expression" dxfId="208" priority="104" stopIfTrue="1">
      <formula>AND(C$14&lt;&gt;"",C47="")</formula>
    </cfRule>
  </conditionalFormatting>
  <conditionalFormatting sqref="DB39:DB46">
    <cfRule type="cellIs" dxfId="207" priority="102" stopIfTrue="1" operator="equal">
      <formula>"NO"</formula>
    </cfRule>
    <cfRule type="cellIs" dxfId="206" priority="103" stopIfTrue="1" operator="equal">
      <formula>"Unable to Determine"</formula>
    </cfRule>
  </conditionalFormatting>
  <conditionalFormatting sqref="DB39:DB46">
    <cfRule type="expression" dxfId="205" priority="101" stopIfTrue="1">
      <formula>AND(DB$14&lt;&gt;"",DB39="")</formula>
    </cfRule>
  </conditionalFormatting>
  <conditionalFormatting sqref="DB30:DC30">
    <cfRule type="cellIs" dxfId="204" priority="99" stopIfTrue="1" operator="equal">
      <formula>"NO"</formula>
    </cfRule>
    <cfRule type="cellIs" dxfId="203" priority="100" stopIfTrue="1" operator="equal">
      <formula>"Unable to Determine"</formula>
    </cfRule>
  </conditionalFormatting>
  <conditionalFormatting sqref="DB30:DC30">
    <cfRule type="expression" dxfId="202" priority="98" stopIfTrue="1">
      <formula>AND(DB$14&lt;&gt;"",DB30="")</formula>
    </cfRule>
  </conditionalFormatting>
  <conditionalFormatting sqref="C31:AU31 CO31:DA31">
    <cfRule type="cellIs" dxfId="201" priority="96" stopIfTrue="1" operator="equal">
      <formula>"NO"</formula>
    </cfRule>
    <cfRule type="cellIs" dxfId="200" priority="97" stopIfTrue="1" operator="equal">
      <formula>"Unable to Determine"</formula>
    </cfRule>
  </conditionalFormatting>
  <conditionalFormatting sqref="C31:AU31 CO31:DA31">
    <cfRule type="expression" dxfId="199" priority="95" stopIfTrue="1">
      <formula>AND(C$14&lt;&gt;"",C31="")</formula>
    </cfRule>
  </conditionalFormatting>
  <conditionalFormatting sqref="C56:AU56 CO56:DA56">
    <cfRule type="expression" dxfId="198" priority="94" stopIfTrue="1">
      <formula>AND(C$14&lt;&gt;"",C56="")</formula>
    </cfRule>
  </conditionalFormatting>
  <conditionalFormatting sqref="C56:AU56 CO56:DA56">
    <cfRule type="cellIs" dxfId="197" priority="92" stopIfTrue="1" operator="equal">
      <formula>"NO"</formula>
    </cfRule>
    <cfRule type="cellIs" dxfId="196" priority="93" stopIfTrue="1" operator="equal">
      <formula>"Unable to Determine"</formula>
    </cfRule>
  </conditionalFormatting>
  <conditionalFormatting sqref="C56:AU56 CO56:DA56">
    <cfRule type="expression" dxfId="195" priority="91" stopIfTrue="1">
      <formula>AND(C$14&lt;&gt;"",C56="")</formula>
    </cfRule>
  </conditionalFormatting>
  <conditionalFormatting sqref="C23:AU26 CO23:DA26">
    <cfRule type="cellIs" dxfId="194" priority="85" stopIfTrue="1" operator="equal">
      <formula>"N/A"</formula>
    </cfRule>
    <cfRule type="cellIs" dxfId="193" priority="88" stopIfTrue="1" operator="equal">
      <formula>"NO"</formula>
    </cfRule>
    <cfRule type="cellIs" dxfId="192" priority="89" stopIfTrue="1" operator="equal">
      <formula>"Unable to Determine"</formula>
    </cfRule>
  </conditionalFormatting>
  <conditionalFormatting sqref="C24:AU26 CO24:DA26">
    <cfRule type="expression" dxfId="191" priority="87" stopIfTrue="1">
      <formula>AND(C$14&lt;&gt;"",C24="")</formula>
    </cfRule>
  </conditionalFormatting>
  <conditionalFormatting sqref="C24:AU25 CO24:DA25">
    <cfRule type="expression" dxfId="190" priority="86" stopIfTrue="1">
      <formula>C$23="NOT MET"</formula>
    </cfRule>
  </conditionalFormatting>
  <conditionalFormatting sqref="C14:AU14 C21:AU21 C23:AU23 C58:AU61 CO58:DA61 CO23:DA23 CO21:DA21 CO14:DA14">
    <cfRule type="cellIs" dxfId="189" priority="84" operator="equal">
      <formula>"NOT MET"</formula>
    </cfRule>
  </conditionalFormatting>
  <conditionalFormatting sqref="C58:AU61 CO58:DA61">
    <cfRule type="cellIs" dxfId="188" priority="75" stopIfTrue="1" operator="equal">
      <formula>"N/A"</formula>
    </cfRule>
    <cfRule type="cellIs" dxfId="187" priority="82" stopIfTrue="1" operator="equal">
      <formula>"NO"</formula>
    </cfRule>
    <cfRule type="cellIs" dxfId="186" priority="83" stopIfTrue="1" operator="equal">
      <formula>"Unable to Determine"</formula>
    </cfRule>
  </conditionalFormatting>
  <conditionalFormatting sqref="C58:AU61 CO58:DA61">
    <cfRule type="expression" dxfId="185" priority="81" stopIfTrue="1">
      <formula>AND(C$14&lt;&gt;"",C58="")</formula>
    </cfRule>
  </conditionalFormatting>
  <conditionalFormatting sqref="C57:AU57 CO57:DA57">
    <cfRule type="cellIs" dxfId="184" priority="69" operator="equal">
      <formula>"MET"</formula>
    </cfRule>
    <cfRule type="cellIs" dxfId="183" priority="70" operator="equal">
      <formula>"NOT MET"</formula>
    </cfRule>
    <cfRule type="cellIs" dxfId="182" priority="79" stopIfTrue="1" operator="equal">
      <formula>"Not Met"</formula>
    </cfRule>
    <cfRule type="cellIs" dxfId="181" priority="80" stopIfTrue="1" operator="equal">
      <formula>"N/A"</formula>
    </cfRule>
  </conditionalFormatting>
  <conditionalFormatting sqref="DB58:DC61">
    <cfRule type="cellIs" dxfId="180" priority="77" stopIfTrue="1" operator="equal">
      <formula>"NO"</formula>
    </cfRule>
    <cfRule type="cellIs" dxfId="179" priority="78" stopIfTrue="1" operator="equal">
      <formula>"Unable to Determine"</formula>
    </cfRule>
  </conditionalFormatting>
  <conditionalFormatting sqref="DB58:DC61">
    <cfRule type="expression" dxfId="178" priority="76" stopIfTrue="1">
      <formula>AND(DB$14&lt;&gt;"",DB58="")</formula>
    </cfRule>
  </conditionalFormatting>
  <conditionalFormatting sqref="DB36:DC36">
    <cfRule type="cellIs" dxfId="177" priority="71" stopIfTrue="1" operator="equal">
      <formula>"N/A"</formula>
    </cfRule>
    <cfRule type="cellIs" dxfId="176" priority="73" stopIfTrue="1" operator="equal">
      <formula>"NO"</formula>
    </cfRule>
    <cfRule type="cellIs" dxfId="175" priority="74" stopIfTrue="1" operator="equal">
      <formula>"Unable to Determine"</formula>
    </cfRule>
  </conditionalFormatting>
  <conditionalFormatting sqref="DB36:DC36">
    <cfRule type="expression" dxfId="174" priority="72" stopIfTrue="1">
      <formula>AND(DB$14&lt;&gt;"",DB36="")</formula>
    </cfRule>
  </conditionalFormatting>
  <conditionalFormatting sqref="DC39:DC46">
    <cfRule type="cellIs" dxfId="173" priority="65" stopIfTrue="1" operator="equal">
      <formula>"N/A"</formula>
    </cfRule>
    <cfRule type="cellIs" dxfId="172" priority="67" stopIfTrue="1" operator="equal">
      <formula>"NO"</formula>
    </cfRule>
    <cfRule type="cellIs" dxfId="171" priority="68" stopIfTrue="1" operator="equal">
      <formula>"Unable to Determine"</formula>
    </cfRule>
  </conditionalFormatting>
  <conditionalFormatting sqref="DC39:DC46">
    <cfRule type="expression" dxfId="170" priority="66" stopIfTrue="1">
      <formula>AND(DC$14&lt;&gt;"",DC39="")</formula>
    </cfRule>
  </conditionalFormatting>
  <conditionalFormatting sqref="AU33:AU35">
    <cfRule type="expression" dxfId="169" priority="115" stopIfTrue="1">
      <formula>CO$30="Y"</formula>
    </cfRule>
  </conditionalFormatting>
  <conditionalFormatting sqref="AV14:CN22 AV27:CN30 AV32:CN37 AV39:CN46">
    <cfRule type="cellIs" dxfId="168" priority="45" stopIfTrue="1" operator="equal">
      <formula>"N/A"</formula>
    </cfRule>
    <cfRule type="cellIs" dxfId="167" priority="62" stopIfTrue="1" operator="equal">
      <formula>"NO"</formula>
    </cfRule>
    <cfRule type="cellIs" dxfId="166" priority="63" stopIfTrue="1" operator="equal">
      <formula>"Unable to Determine"</formula>
    </cfRule>
  </conditionalFormatting>
  <conditionalFormatting sqref="AV15:CN31 AV33:CN37 AV56:CN63 AV39:CN47">
    <cfRule type="expression" dxfId="165" priority="61" stopIfTrue="1">
      <formula>AND(AV$14&lt;&gt;"",AV15="")</formula>
    </cfRule>
  </conditionalFormatting>
  <conditionalFormatting sqref="AV15:CN16">
    <cfRule type="expression" dxfId="164" priority="60" stopIfTrue="1">
      <formula>AV$14="NOT MET"</formula>
    </cfRule>
  </conditionalFormatting>
  <conditionalFormatting sqref="AV19:CN21">
    <cfRule type="expression" dxfId="163" priority="59">
      <formula>AV$18="No"</formula>
    </cfRule>
  </conditionalFormatting>
  <conditionalFormatting sqref="AV33:CM35">
    <cfRule type="expression" dxfId="162" priority="58" stopIfTrue="1">
      <formula>AW$30="Y"</formula>
    </cfRule>
  </conditionalFormatting>
  <conditionalFormatting sqref="AV38:CN38">
    <cfRule type="cellIs" dxfId="161" priority="56" stopIfTrue="1" operator="equal">
      <formula>"Not Met"</formula>
    </cfRule>
    <cfRule type="cellIs" dxfId="160" priority="57" stopIfTrue="1" operator="equal">
      <formula>"N/A"</formula>
    </cfRule>
  </conditionalFormatting>
  <conditionalFormatting sqref="AV47:CN47 AW48:AX55 AZ48:BA55 BC48:BD55 BF48:BG55 BI48:BJ55 BL48:BM55 BO48:BP55 BR48:BS55 BU48:BV55 BX48:BY55 CA48:CB55 CD48:CE55 CG48:CH55 CJ48:CK55 CM48:CN55">
    <cfRule type="cellIs" dxfId="159" priority="54" stopIfTrue="1" operator="equal">
      <formula>"NO"</formula>
    </cfRule>
    <cfRule type="cellIs" dxfId="158" priority="55" stopIfTrue="1" operator="equal">
      <formula>"Unable to Determine"</formula>
    </cfRule>
  </conditionalFormatting>
  <conditionalFormatting sqref="AV47:CN47">
    <cfRule type="expression" dxfId="157" priority="53" stopIfTrue="1">
      <formula>AND(AV$14&lt;&gt;"",AV47="")</formula>
    </cfRule>
  </conditionalFormatting>
  <conditionalFormatting sqref="AV31:CN31">
    <cfRule type="cellIs" dxfId="156" priority="51" stopIfTrue="1" operator="equal">
      <formula>"NO"</formula>
    </cfRule>
    <cfRule type="cellIs" dxfId="155" priority="52" stopIfTrue="1" operator="equal">
      <formula>"Unable to Determine"</formula>
    </cfRule>
  </conditionalFormatting>
  <conditionalFormatting sqref="AV31:CN31">
    <cfRule type="expression" dxfId="154" priority="50" stopIfTrue="1">
      <formula>AND(AV$14&lt;&gt;"",AV31="")</formula>
    </cfRule>
  </conditionalFormatting>
  <conditionalFormatting sqref="AV56:CN56">
    <cfRule type="expression" dxfId="153" priority="49" stopIfTrue="1">
      <formula>AND(AV$14&lt;&gt;"",AV56="")</formula>
    </cfRule>
  </conditionalFormatting>
  <conditionalFormatting sqref="AV56:CN56">
    <cfRule type="cellIs" dxfId="152" priority="47" stopIfTrue="1" operator="equal">
      <formula>"NO"</formula>
    </cfRule>
    <cfRule type="cellIs" dxfId="151" priority="48" stopIfTrue="1" operator="equal">
      <formula>"Unable to Determine"</formula>
    </cfRule>
  </conditionalFormatting>
  <conditionalFormatting sqref="AV56:CN56">
    <cfRule type="expression" dxfId="150" priority="46" stopIfTrue="1">
      <formula>AND(AV$14&lt;&gt;"",AV56="")</formula>
    </cfRule>
  </conditionalFormatting>
  <conditionalFormatting sqref="AV23:CN26">
    <cfRule type="cellIs" dxfId="149" priority="40" stopIfTrue="1" operator="equal">
      <formula>"N/A"</formula>
    </cfRule>
    <cfRule type="cellIs" dxfId="148" priority="43" stopIfTrue="1" operator="equal">
      <formula>"NO"</formula>
    </cfRule>
    <cfRule type="cellIs" dxfId="147" priority="44" stopIfTrue="1" operator="equal">
      <formula>"Unable to Determine"</formula>
    </cfRule>
  </conditionalFormatting>
  <conditionalFormatting sqref="AV24:CN26">
    <cfRule type="expression" dxfId="146" priority="42" stopIfTrue="1">
      <formula>AND(AV$14&lt;&gt;"",AV24="")</formula>
    </cfRule>
  </conditionalFormatting>
  <conditionalFormatting sqref="AV24:CN25">
    <cfRule type="expression" dxfId="145" priority="41" stopIfTrue="1">
      <formula>AV$23="NOT MET"</formula>
    </cfRule>
  </conditionalFormatting>
  <conditionalFormatting sqref="AV14:CN14 AV21:CN21 AV23:CN23 AV58:CN61">
    <cfRule type="cellIs" dxfId="144" priority="39" operator="equal">
      <formula>"NOT MET"</formula>
    </cfRule>
  </conditionalFormatting>
  <conditionalFormatting sqref="AV58:CN61">
    <cfRule type="cellIs" dxfId="143" priority="33" stopIfTrue="1" operator="equal">
      <formula>"N/A"</formula>
    </cfRule>
    <cfRule type="cellIs" dxfId="142" priority="37" stopIfTrue="1" operator="equal">
      <formula>"NO"</formula>
    </cfRule>
    <cfRule type="cellIs" dxfId="141" priority="38" stopIfTrue="1" operator="equal">
      <formula>"Unable to Determine"</formula>
    </cfRule>
  </conditionalFormatting>
  <conditionalFormatting sqref="AV58:CN61">
    <cfRule type="expression" dxfId="140" priority="36" stopIfTrue="1">
      <formula>AND(AV$14&lt;&gt;"",AV58="")</formula>
    </cfRule>
  </conditionalFormatting>
  <conditionalFormatting sqref="AV57:CN57">
    <cfRule type="cellIs" dxfId="139" priority="31" operator="equal">
      <formula>"MET"</formula>
    </cfRule>
    <cfRule type="cellIs" dxfId="138" priority="32" operator="equal">
      <formula>"NOT MET"</formula>
    </cfRule>
    <cfRule type="cellIs" dxfId="137" priority="34" stopIfTrue="1" operator="equal">
      <formula>"Not Met"</formula>
    </cfRule>
    <cfRule type="cellIs" dxfId="136" priority="35" stopIfTrue="1" operator="equal">
      <formula>"N/A"</formula>
    </cfRule>
  </conditionalFormatting>
  <conditionalFormatting sqref="CN33:CN35">
    <cfRule type="expression" dxfId="135" priority="64" stopIfTrue="1">
      <formula>EH$30="Y"</formula>
    </cfRule>
  </conditionalFormatting>
  <conditionalFormatting sqref="AV48:AV55">
    <cfRule type="cellIs" dxfId="134" priority="29" stopIfTrue="1" operator="equal">
      <formula>"NO"</formula>
    </cfRule>
    <cfRule type="cellIs" dxfId="133" priority="30" stopIfTrue="1" operator="equal">
      <formula>"Unable to Determine"</formula>
    </cfRule>
  </conditionalFormatting>
  <conditionalFormatting sqref="AY48:AY55">
    <cfRule type="cellIs" dxfId="132" priority="27" stopIfTrue="1" operator="equal">
      <formula>"NO"</formula>
    </cfRule>
    <cfRule type="cellIs" dxfId="131" priority="28" stopIfTrue="1" operator="equal">
      <formula>"Unable to Determine"</formula>
    </cfRule>
  </conditionalFormatting>
  <conditionalFormatting sqref="BB48:BB55">
    <cfRule type="cellIs" dxfId="130" priority="25" stopIfTrue="1" operator="equal">
      <formula>"NO"</formula>
    </cfRule>
    <cfRule type="cellIs" dxfId="129" priority="26" stopIfTrue="1" operator="equal">
      <formula>"Unable to Determine"</formula>
    </cfRule>
  </conditionalFormatting>
  <conditionalFormatting sqref="BE48:BE55">
    <cfRule type="cellIs" dxfId="128" priority="23" stopIfTrue="1" operator="equal">
      <formula>"NO"</formula>
    </cfRule>
    <cfRule type="cellIs" dxfId="127" priority="24" stopIfTrue="1" operator="equal">
      <formula>"Unable to Determine"</formula>
    </cfRule>
  </conditionalFormatting>
  <conditionalFormatting sqref="BH48:BH55">
    <cfRule type="cellIs" dxfId="126" priority="21" stopIfTrue="1" operator="equal">
      <formula>"NO"</formula>
    </cfRule>
    <cfRule type="cellIs" dxfId="125" priority="22" stopIfTrue="1" operator="equal">
      <formula>"Unable to Determine"</formula>
    </cfRule>
  </conditionalFormatting>
  <conditionalFormatting sqref="BK48:BK55">
    <cfRule type="cellIs" dxfId="124" priority="19" stopIfTrue="1" operator="equal">
      <formula>"NO"</formula>
    </cfRule>
    <cfRule type="cellIs" dxfId="123" priority="20" stopIfTrue="1" operator="equal">
      <formula>"Unable to Determine"</formula>
    </cfRule>
  </conditionalFormatting>
  <conditionalFormatting sqref="BN48:BN55">
    <cfRule type="cellIs" dxfId="122" priority="17" stopIfTrue="1" operator="equal">
      <formula>"NO"</formula>
    </cfRule>
    <cfRule type="cellIs" dxfId="121" priority="18" stopIfTrue="1" operator="equal">
      <formula>"Unable to Determine"</formula>
    </cfRule>
  </conditionalFormatting>
  <conditionalFormatting sqref="BQ48:BQ55">
    <cfRule type="cellIs" dxfId="120" priority="15" stopIfTrue="1" operator="equal">
      <formula>"NO"</formula>
    </cfRule>
    <cfRule type="cellIs" dxfId="119" priority="16" stopIfTrue="1" operator="equal">
      <formula>"Unable to Determine"</formula>
    </cfRule>
  </conditionalFormatting>
  <conditionalFormatting sqref="BT48:BT55">
    <cfRule type="cellIs" dxfId="118" priority="13" stopIfTrue="1" operator="equal">
      <formula>"NO"</formula>
    </cfRule>
    <cfRule type="cellIs" dxfId="117" priority="14" stopIfTrue="1" operator="equal">
      <formula>"Unable to Determine"</formula>
    </cfRule>
  </conditionalFormatting>
  <conditionalFormatting sqref="BW48:BW55">
    <cfRule type="cellIs" dxfId="116" priority="11" stopIfTrue="1" operator="equal">
      <formula>"NO"</formula>
    </cfRule>
    <cfRule type="cellIs" dxfId="115" priority="12" stopIfTrue="1" operator="equal">
      <formula>"Unable to Determine"</formula>
    </cfRule>
  </conditionalFormatting>
  <conditionalFormatting sqref="BZ48:BZ55">
    <cfRule type="cellIs" dxfId="114" priority="9" stopIfTrue="1" operator="equal">
      <formula>"NO"</formula>
    </cfRule>
    <cfRule type="cellIs" dxfId="113" priority="10" stopIfTrue="1" operator="equal">
      <formula>"Unable to Determine"</formula>
    </cfRule>
  </conditionalFormatting>
  <conditionalFormatting sqref="CC48:CC55">
    <cfRule type="cellIs" dxfId="112" priority="7" stopIfTrue="1" operator="equal">
      <formula>"NO"</formula>
    </cfRule>
    <cfRule type="cellIs" dxfId="111" priority="8" stopIfTrue="1" operator="equal">
      <formula>"Unable to Determine"</formula>
    </cfRule>
  </conditionalFormatting>
  <conditionalFormatting sqref="CF48:CF55">
    <cfRule type="cellIs" dxfId="110" priority="5" stopIfTrue="1" operator="equal">
      <formula>"NO"</formula>
    </cfRule>
    <cfRule type="cellIs" dxfId="109" priority="6" stopIfTrue="1" operator="equal">
      <formula>"Unable to Determine"</formula>
    </cfRule>
  </conditionalFormatting>
  <conditionalFormatting sqref="CI48:CI55">
    <cfRule type="cellIs" dxfId="108" priority="3" stopIfTrue="1" operator="equal">
      <formula>"NO"</formula>
    </cfRule>
    <cfRule type="cellIs" dxfId="107" priority="4" stopIfTrue="1" operator="equal">
      <formula>"Unable to Determine"</formula>
    </cfRule>
  </conditionalFormatting>
  <conditionalFormatting sqref="CL48:CL55">
    <cfRule type="cellIs" dxfId="106" priority="1" stopIfTrue="1" operator="equal">
      <formula>"NO"</formula>
    </cfRule>
    <cfRule type="cellIs" dxfId="105" priority="2" stopIfTrue="1" operator="equal">
      <formula>"Unable to Determine"</formula>
    </cfRule>
  </conditionalFormatting>
  <dataValidations count="9">
    <dataValidation type="list" allowBlank="1" showInputMessage="1" showErrorMessage="1" sqref="C36 DA36 CX36 CU36 CR36 CO36 AS36 AP36 AM36 AJ36 AG36 AD36 AA36 X36 U36 R36 O36 L36 I36 F36 AV36 CL36 CI36 CF36 CC36 BZ36 BW36 BT36 BQ36 BN36 BK36 BH36 BE36 BB36 AY36">
      <formula1>$B$77:$B$89</formula1>
    </dataValidation>
    <dataValidation type="list" allowBlank="1" showInputMessage="1" showErrorMessage="1" sqref="C21 F21 I21 L21 O21 R21 U21 X21 AA21 AD21 AG21 AJ21 AM21 AP21 AS21 CO21 CR21 CU21 CX21 DA21 AV21 AY21 BB21 BE21 BH21 BK21 BN21 BQ21 BT21 BW21 BZ21 CC21 CF21 CI21 CL21">
      <formula1>"MET,NOT MET"</formula1>
    </dataValidation>
    <dataValidation type="list" allowBlank="1" showInputMessage="1" showErrorMessage="1" sqref="C14 F14 I14 L14 O14 R14 U14 X14 AA14 AD14 AG14 AJ14 AM14 AP14 AS14 CO14 CR14 CU14 CX14 DA14 C23 F23 I23 L23 O23 R23 U23 X23 AA23 AD23 AG23 AJ23 AM23 AP23 AS23 CO23 CR23 CU23 CX23 DA23 AV14 AY14 BB14 BE14 BH14 BK14 BN14 BQ14 BT14 BW14 BZ14 CC14 CF14 CI14 CL14 AV23 AY23 BB23 BE23 BH23 BK23 BN23 BQ23 BT23 BW23 BZ23 CC23 CF23 CI23 CL23">
      <formula1>"MET, NOT MET"</formula1>
    </dataValidation>
    <dataValidation type="list" allowBlank="1" showInputMessage="1" showErrorMessage="1" sqref="C28:DA28">
      <formula1>"Clinical,Administrative,Other,N/A"</formula1>
    </dataValidation>
    <dataValidation type="list" allowBlank="1" showInputMessage="1" showErrorMessage="1" sqref="C7:DA7">
      <formula1>"MH,SUD"</formula1>
    </dataValidation>
    <dataValidation type="list" allowBlank="1" showInputMessage="1" showErrorMessage="1" sqref="DA30 CX30 CU30 CR30 CO30 AS30 AP30 AM30 AJ30 AG30 AD30 AA30 X30 U30 R30 O30 L30 I30 F30 C30 CL30 CI30 CF30 CC30 BZ30 BW30 BT30 BQ30 BN30 BK30 BH30 BE30 BB30 AY30 AV30">
      <formula1>$B$72:$B$75</formula1>
    </dataValidation>
    <dataValidation type="list" allowBlank="1" showInputMessage="1" showErrorMessage="1" sqref="C20 F20 I20 L20 O20 R20 U20 X20 AA20 AD20 AG20 AJ20 AM20 AP20 AS20 CO20 CR20 CU20 CX20 DA20 AV20 AY20 BB20 BE20 BH20 BK20 BN20 BQ20 BT20 BW20 BZ20 CC20 CF20 CI20 CL20">
      <formula1>"YES,NO,UNABLE TO DETERMINE"</formula1>
    </dataValidation>
    <dataValidation type="list" allowBlank="1" showInputMessage="1" showErrorMessage="1" sqref="DA33 DA16 CO33 DA18 DA39:DA46 C39:C46 F39:F46 I39:I46 L39:L46 O39:O46 R39:R46 U39:U46 X39:X46 AA39:AA46 AD39:AD46 AG39:AG46 AJ39:AJ46 AM39:AM46 AP39:AP46 AS39:AS46 CO39:CO46 CR39:CR46 CU39:CU46 CX39:CX46 C33 AJ33 C18 AS18 C16 F16 F33 AP16 F18 CO18 AS33 I16 I33 AJ18 I18 L18 CO16 L16 L33 CU33 AS16 O18 CR16 O16 O33 R33 AM16 R18 CR33 R16 U16 U33 AM33 U18 CX18 CR18 X16 X33 AP33 X18 AA18 CX16 AA16 AA33 AM18 AP18 AD18 CX33 AD16 AD33 AG33 CU18 AG18 CU16 AG16 AJ16 DA25 C25 F25 AP25 I25 CO25 L25 AS25 CR25 O25 AM25 R25 U25 X25 CX25 AA25 AD25 CU25 AG25 AJ25 AV39:AV46 AY39:AY46 BB39:BB46 BE39:BE46 BH39:BH46 BK39:BK46 BN39:BN46 BQ39:BQ46 BT39:BT46 BW39:BW46 BZ39:BZ46 CC39:CC46 CF39:CF46 CI39:CI46 CL39:CL46 AV33 CC33 AV18 CL18 AV16 AY16 AY33 CI16 AY18 CL33 BB16 BB33 CC18 BB18 BE18 BE16 BE33 CL16 BH18 BH16 BH33 BK33 CF16 BK18 BK16 BN16 BN33 CF33 BN18 BQ16 BQ33 CI33 BQ18 BT18 BT16 BT33 CF18 CI18 BW18 BW16 BW33 BZ33 BZ18 BZ16 CC16 AV25 AY25 CI25 BB25 BE25 CL25 BH25 CF25 BK25 BN25 BQ25 BT25 BW25 BZ25 CC25">
      <formula1>"YES,NO"</formula1>
    </dataValidation>
    <dataValidation type="list" allowBlank="1" showInputMessage="1" showErrorMessage="1" sqref="C6:DA6">
      <formula1>"State Psychiatric Hospital,ADATC,Community Psych Hospital,FBC,Non-Hospital Medical Detox"</formula1>
    </dataValidation>
  </dataValidations>
  <printOptions horizontalCentered="1"/>
  <pageMargins left="0.2" right="0.2" top="0.3" bottom="0.25" header="0.25" footer="0"/>
  <pageSetup paperSize="5" orientation="landscape" r:id="rId1"/>
  <headerFooter alignWithMargins="0">
    <oddFooter>&amp;L&amp;8&amp;K000000Mental Health/Substance Use Disorder Adult&amp;R&amp;8&amp;K000000&amp;P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19</vt:i4>
      </vt:variant>
    </vt:vector>
  </HeadingPairs>
  <TitlesOfParts>
    <vt:vector size="36" baseType="lpstr">
      <vt:lpstr>Updates</vt:lpstr>
      <vt:lpstr>Instructions</vt:lpstr>
      <vt:lpstr>Guidelines</vt:lpstr>
      <vt:lpstr>Workbook Set-up</vt:lpstr>
      <vt:lpstr>Data Validation</vt:lpstr>
      <vt:lpstr>County List</vt:lpstr>
      <vt:lpstr>Reviewers</vt:lpstr>
      <vt:lpstr>MH Adult</vt:lpstr>
      <vt:lpstr>SUD Adult</vt:lpstr>
      <vt:lpstr>SAIOP Adult Elig Checklist</vt:lpstr>
      <vt:lpstr>SAIOP Adult ASAM Checklist</vt:lpstr>
      <vt:lpstr>SAIOP Adult</vt:lpstr>
      <vt:lpstr>POC Summary</vt:lpstr>
      <vt:lpstr>OVERALL SUMMARY</vt:lpstr>
      <vt:lpstr>Data Extraction (1)</vt:lpstr>
      <vt:lpstr>Data Extraction (2)</vt:lpstr>
      <vt:lpstr>County</vt:lpstr>
      <vt:lpstr>County</vt:lpstr>
      <vt:lpstr>LME_MCO</vt:lpstr>
      <vt:lpstr>Instructions!Print_Area</vt:lpstr>
      <vt:lpstr>'MH Adult'!Print_Area</vt:lpstr>
      <vt:lpstr>'OVERALL SUMMARY'!Print_Area</vt:lpstr>
      <vt:lpstr>'SAIOP Adult'!Print_Area</vt:lpstr>
      <vt:lpstr>'SAIOP Adult ASAM Checklist'!Print_Area</vt:lpstr>
      <vt:lpstr>'SAIOP Adult Elig Checklist'!Print_Area</vt:lpstr>
      <vt:lpstr>'SUD Adult'!Print_Area</vt:lpstr>
      <vt:lpstr>'Workbook Set-up'!Print_Area</vt:lpstr>
      <vt:lpstr>'Data Extraction (1)'!Print_Titles</vt:lpstr>
      <vt:lpstr>'MH Adult'!Print_Titles</vt:lpstr>
      <vt:lpstr>'OVERALL SUMMARY'!Print_Titles</vt:lpstr>
      <vt:lpstr>'POC Summary'!Print_Titles</vt:lpstr>
      <vt:lpstr>'SAIOP Adult'!Print_Titles</vt:lpstr>
      <vt:lpstr>'SAIOP Adult ASAM Checklist'!Print_Titles</vt:lpstr>
      <vt:lpstr>'SAIOP Adult Elig Checklist'!Print_Titles</vt:lpstr>
      <vt:lpstr>'SUD Adult'!Print_Titles</vt:lpstr>
      <vt:lpstr>'Workbook Set-up'!Print_Titles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2018-05-02T11:08:58Z</cp:lastPrinted>
  <dcterms:created xsi:type="dcterms:W3CDTF">2013-02-17T18:06:16Z</dcterms:created>
  <dcterms:modified xsi:type="dcterms:W3CDTF">2018-05-03T15:07:57Z</dcterms:modified>
</cp:coreProperties>
</file>